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★계약★\★ 입찰\산림과\청옥산 은하수 산악관광 허브 구축사업(건축) 관급자재(레미콘) 구입\"/>
    </mc:Choice>
  </mc:AlternateContent>
  <xr:revisionPtr revIDLastSave="0" documentId="13_ncr:1_{A05F44DE-64D9-4D23-8D54-2CB502B17B54}" xr6:coauthVersionLast="36" xr6:coauthVersionMax="36" xr10:uidLastSave="{00000000-0000-0000-0000-000000000000}"/>
  <bookViews>
    <workbookView xWindow="0" yWindow="0" windowWidth="28800" windowHeight="12180" tabRatio="640" xr2:uid="{00000000-000D-0000-FFFF-FFFF00000000}"/>
  </bookViews>
  <sheets>
    <sheet name="관급자재" sheetId="32" r:id="rId1"/>
    <sheet name="집계표" sheetId="12" state="hidden" r:id="rId2"/>
    <sheet name="관급자재(여만처리분구)" sheetId="9" state="hidden" r:id="rId3"/>
    <sheet name="관급자재(상리처리분구)" sheetId="22" state="hidden" r:id="rId4"/>
    <sheet name="관급자재(후평처리분구)" sheetId="23" state="hidden" r:id="rId5"/>
    <sheet name="관급자재(주진처리분구)" sheetId="24" state="hidden" r:id="rId6"/>
    <sheet name="관급자재(용항처리분구)" sheetId="25" state="hidden" r:id="rId7"/>
    <sheet name="관급자재(임하처리분구)" sheetId="26" state="hidden" r:id="rId8"/>
    <sheet name="관급자재(하일처리분구)" sheetId="27" state="hidden" r:id="rId9"/>
    <sheet name="관급자재(종부처리분구)" sheetId="28" state="hidden" r:id="rId10"/>
    <sheet name="관급자재(기계공사)" sheetId="29" state="hidden" r:id="rId11"/>
    <sheet name="여만단가 (전체)" sheetId="31" state="hidden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</externalReferences>
  <definedNames>
    <definedName name="_" localSheetId="0">[1]산출근거!#REF!</definedName>
    <definedName name="_" localSheetId="11">[1]산출근거!#REF!</definedName>
    <definedName name="_">[1]산출근거!#REF!</definedName>
    <definedName name="__123Graph_A" localSheetId="0" hidden="1">#REF!</definedName>
    <definedName name="__123Graph_A" localSheetId="10" hidden="1">#REF!</definedName>
    <definedName name="__123Graph_A" localSheetId="3" hidden="1">#REF!</definedName>
    <definedName name="__123Graph_A" localSheetId="6" hidden="1">#REF!</definedName>
    <definedName name="__123Graph_A" localSheetId="7" hidden="1">#REF!</definedName>
    <definedName name="__123Graph_A" localSheetId="9" hidden="1">#REF!</definedName>
    <definedName name="__123Graph_A" localSheetId="5" hidden="1">#REF!</definedName>
    <definedName name="__123Graph_A" localSheetId="8" hidden="1">#REF!</definedName>
    <definedName name="__123Graph_A" localSheetId="4" hidden="1">#REF!</definedName>
    <definedName name="__123Graph_A" localSheetId="11" hidden="1">#REF!</definedName>
    <definedName name="__123Graph_A" hidden="1">#REF!</definedName>
    <definedName name="__GHH1" localSheetId="0">#REF!</definedName>
    <definedName name="__GHH1" localSheetId="11">#REF!</definedName>
    <definedName name="__GHH1">#REF!</definedName>
    <definedName name="__GHH2" localSheetId="0">#REF!</definedName>
    <definedName name="__GHH2" localSheetId="11">#REF!</definedName>
    <definedName name="__GHH2">#REF!</definedName>
    <definedName name="__IntlFixup" hidden="1">TRUE</definedName>
    <definedName name="__JEA1" localSheetId="0">#REF!</definedName>
    <definedName name="__JEA1" localSheetId="11">#REF!</definedName>
    <definedName name="__JEA1">#REF!</definedName>
    <definedName name="__JEA2" localSheetId="0">#REF!</definedName>
    <definedName name="__JEA2" localSheetId="11">#REF!</definedName>
    <definedName name="__JEA2">#REF!</definedName>
    <definedName name="__Key11" localSheetId="0" hidden="1">#REF!</definedName>
    <definedName name="__Key11" localSheetId="10" hidden="1">#REF!</definedName>
    <definedName name="__Key11" localSheetId="3" hidden="1">#REF!</definedName>
    <definedName name="__Key11" localSheetId="6" hidden="1">#REF!</definedName>
    <definedName name="__Key11" localSheetId="7" hidden="1">#REF!</definedName>
    <definedName name="__Key11" localSheetId="9" hidden="1">#REF!</definedName>
    <definedName name="__Key11" localSheetId="5" hidden="1">#REF!</definedName>
    <definedName name="__Key11" localSheetId="8" hidden="1">#REF!</definedName>
    <definedName name="__Key11" localSheetId="4" hidden="1">#REF!</definedName>
    <definedName name="__Key11" localSheetId="11" hidden="1">#REF!</definedName>
    <definedName name="__Key11" localSheetId="1" hidden="1">#REF!</definedName>
    <definedName name="__Key11" hidden="1">#REF!</definedName>
    <definedName name="__kM1" localSheetId="0">#REF!</definedName>
    <definedName name="__kM1" localSheetId="11">#REF!</definedName>
    <definedName name="__kM1">#REF!</definedName>
    <definedName name="__kM2" localSheetId="0">#REF!</definedName>
    <definedName name="__kM2" localSheetId="11">#REF!</definedName>
    <definedName name="__kM2">#REF!</definedName>
    <definedName name="__kM3" localSheetId="0">#REF!</definedName>
    <definedName name="__kM3" localSheetId="11">#REF!</definedName>
    <definedName name="__kM3">#REF!</definedName>
    <definedName name="__PI1" localSheetId="0">#REF!</definedName>
    <definedName name="__PI1" localSheetId="11">#REF!</definedName>
    <definedName name="__PI1">#REF!</definedName>
    <definedName name="__PRN2" localSheetId="0">#REF!</definedName>
    <definedName name="__PRN2" localSheetId="11">#REF!</definedName>
    <definedName name="__PRN2">#REF!</definedName>
    <definedName name="__PRN3" localSheetId="0">#REF!</definedName>
    <definedName name="__PRN3" localSheetId="11">#REF!</definedName>
    <definedName name="__PRN3">#REF!</definedName>
    <definedName name="__PRN4" localSheetId="0">#REF!</definedName>
    <definedName name="__PRN4" localSheetId="11">#REF!</definedName>
    <definedName name="__PRN4">#REF!</definedName>
    <definedName name="__PRN6" localSheetId="0">#REF!</definedName>
    <definedName name="__PRN6" localSheetId="11">#REF!</definedName>
    <definedName name="__PRN6">#REF!</definedName>
    <definedName name="__PRN7" localSheetId="0">#REF!</definedName>
    <definedName name="__PRN7" localSheetId="11">#REF!</definedName>
    <definedName name="__PRN7">#REF!</definedName>
    <definedName name="__STS316" localSheetId="0">#REF!</definedName>
    <definedName name="__STS316" localSheetId="11">#REF!</definedName>
    <definedName name="__STS316">#REF!</definedName>
    <definedName name="__Ty1" localSheetId="0">#REF!</definedName>
    <definedName name="__Ty1" localSheetId="11">#REF!</definedName>
    <definedName name="__Ty1">#REF!</definedName>
    <definedName name="__Ty2" localSheetId="0">#REF!</definedName>
    <definedName name="__Ty2" localSheetId="11">#REF!</definedName>
    <definedName name="__Ty2">#REF!</definedName>
    <definedName name="_\D" localSheetId="0">#REF!</definedName>
    <definedName name="_\D" localSheetId="11">#REF!</definedName>
    <definedName name="_\D">#REF!</definedName>
    <definedName name="_\X" localSheetId="0">#REF!</definedName>
    <definedName name="_\X" localSheetId="11">#REF!</definedName>
    <definedName name="_\X">#REF!</definedName>
    <definedName name="_\Z">[2]결과조달!$GU$5658:$IV$7860</definedName>
    <definedName name="_10G__Extr" localSheetId="0">#REF!</definedName>
    <definedName name="_10G__Extr" localSheetId="11">#REF!</definedName>
    <definedName name="_10G__Extr">#REF!</definedName>
    <definedName name="_12G__Extract" localSheetId="0">#REF!</definedName>
    <definedName name="_12G__Extract" localSheetId="11">#REF!</definedName>
    <definedName name="_12G__Extract">#REF!</definedName>
    <definedName name="_14IV20000_" localSheetId="0">[3]최초침전지집계표!#REF!</definedName>
    <definedName name="_14IV20000_" localSheetId="11">[3]최초침전지집계표!#REF!</definedName>
    <definedName name="_14IV20000_">[3]최초침전지집계표!#REF!</definedName>
    <definedName name="_15A">[4]금액내역서!$D$3:$D$10</definedName>
    <definedName name="_1공장" localSheetId="0">#REF!</definedName>
    <definedName name="_1공장" localSheetId="11">#REF!</definedName>
    <definedName name="_1공장">#REF!</definedName>
    <definedName name="_2">#N/A</definedName>
    <definedName name="_2_" localSheetId="0">[5]단가산출!#REF!</definedName>
    <definedName name="_2_" localSheetId="11">[5]단가산출!#REF!</definedName>
    <definedName name="_2_">[5]단가산출!#REF!</definedName>
    <definedName name="_2_0\LA" localSheetId="0">[6]기초단가!#REF!</definedName>
    <definedName name="_2_0\LA" localSheetId="11">[6]기초단가!#REF!</definedName>
    <definedName name="_2_0\LA">[6]기초단가!#REF!</definedName>
    <definedName name="_2공장" localSheetId="0">#REF!</definedName>
    <definedName name="_2공장" localSheetId="11">#REF!</definedName>
    <definedName name="_2공장">#REF!</definedName>
    <definedName name="_3공장" localSheetId="0">#REF!</definedName>
    <definedName name="_3공장" localSheetId="11">#REF!</definedName>
    <definedName name="_3공장">#REF!</definedName>
    <definedName name="_4_0\SM" localSheetId="0">[6]기초단가!#REF!</definedName>
    <definedName name="_4_0\SM" localSheetId="11">[6]기초단가!#REF!</definedName>
    <definedName name="_4_0\SM">[6]기초단가!#REF!</definedName>
    <definedName name="_4±è¸íÈ_SW" localSheetId="0">#REF!</definedName>
    <definedName name="_4±è¸íÈ_SW" localSheetId="11">#REF!</definedName>
    <definedName name="_4±è¸íÈ_SW">#REF!</definedName>
    <definedName name="_6_0ME" localSheetId="0">[7]공문!#REF!</definedName>
    <definedName name="_6_0ME" localSheetId="11">[7]공문!#REF!</definedName>
    <definedName name="_6_0ME">[7]공문!#REF!</definedName>
    <definedName name="_6_3__Crite" localSheetId="0">#REF!</definedName>
    <definedName name="_6_3__Crite" localSheetId="11">#REF!</definedName>
    <definedName name="_6_3__Crite">#REF!</definedName>
    <definedName name="_6S" localSheetId="0" hidden="1">#REF!</definedName>
    <definedName name="_6S" localSheetId="10" hidden="1">#REF!</definedName>
    <definedName name="_6S" localSheetId="3" hidden="1">#REF!</definedName>
    <definedName name="_6S" localSheetId="6" hidden="1">#REF!</definedName>
    <definedName name="_6S" localSheetId="7" hidden="1">#REF!</definedName>
    <definedName name="_6S" localSheetId="9" hidden="1">#REF!</definedName>
    <definedName name="_6S" localSheetId="5" hidden="1">#REF!</definedName>
    <definedName name="_6S" localSheetId="8" hidden="1">#REF!</definedName>
    <definedName name="_6S" localSheetId="4" hidden="1">#REF!</definedName>
    <definedName name="_6S" localSheetId="11" hidden="1">#REF!</definedName>
    <definedName name="_6S" hidden="1">#REF!</definedName>
    <definedName name="_7_0_S" localSheetId="0" hidden="1">#REF!</definedName>
    <definedName name="_7_0_S" localSheetId="10" hidden="1">#REF!</definedName>
    <definedName name="_7_0_S" localSheetId="3" hidden="1">#REF!</definedName>
    <definedName name="_7_0_S" localSheetId="6" hidden="1">#REF!</definedName>
    <definedName name="_7_0_S" localSheetId="7" hidden="1">#REF!</definedName>
    <definedName name="_7_0_S" localSheetId="9" hidden="1">#REF!</definedName>
    <definedName name="_7_0_S" localSheetId="5" hidden="1">#REF!</definedName>
    <definedName name="_7_0_S" localSheetId="8" hidden="1">#REF!</definedName>
    <definedName name="_7_0_S" localSheetId="4" hidden="1">#REF!</definedName>
    <definedName name="_7_0_S" localSheetId="11" hidden="1">#REF!</definedName>
    <definedName name="_7_0_S" hidden="1">#REF!</definedName>
    <definedName name="_8_3__Criteria" localSheetId="0">#REF!</definedName>
    <definedName name="_8_3__Criteria" localSheetId="11">#REF!</definedName>
    <definedName name="_8_3__Criteria">#REF!</definedName>
    <definedName name="_A" localSheetId="0">#REF!</definedName>
    <definedName name="_A" localSheetId="11">#REF!</definedName>
    <definedName name="_A">#REF!</definedName>
    <definedName name="_A67000" localSheetId="0">#REF!</definedName>
    <definedName name="_A67000" localSheetId="11">#REF!</definedName>
    <definedName name="_A67000">#REF!</definedName>
    <definedName name="_AA158221" localSheetId="0">#REF!</definedName>
    <definedName name="_AA158221" localSheetId="11">#REF!</definedName>
    <definedName name="_AA158221">#REF!</definedName>
    <definedName name="_CDT2" localSheetId="0">#REF!</definedName>
    <definedName name="_CDT2" localSheetId="11">#REF!</definedName>
    <definedName name="_CDT2">#REF!</definedName>
    <definedName name="_D1" localSheetId="0">#REF!</definedName>
    <definedName name="_D1" localSheetId="11">#REF!</definedName>
    <definedName name="_D1">#REF!</definedName>
    <definedName name="_Dist_Bin" localSheetId="0" hidden="1">[8]조명시설!#REF!</definedName>
    <definedName name="_Dist_Bin" localSheetId="10" hidden="1">[8]조명시설!#REF!</definedName>
    <definedName name="_Dist_Bin" localSheetId="3" hidden="1">[8]조명시설!#REF!</definedName>
    <definedName name="_Dist_Bin" localSheetId="6" hidden="1">[8]조명시설!#REF!</definedName>
    <definedName name="_Dist_Bin" localSheetId="7" hidden="1">[8]조명시설!#REF!</definedName>
    <definedName name="_Dist_Bin" localSheetId="9" hidden="1">[8]조명시설!#REF!</definedName>
    <definedName name="_Dist_Bin" localSheetId="5" hidden="1">[8]조명시설!#REF!</definedName>
    <definedName name="_Dist_Bin" localSheetId="8" hidden="1">[8]조명시설!#REF!</definedName>
    <definedName name="_Dist_Bin" localSheetId="4" hidden="1">[8]조명시설!#REF!</definedName>
    <definedName name="_Dist_Bin" localSheetId="11" hidden="1">[8]조명시설!#REF!</definedName>
    <definedName name="_Dist_Bin" hidden="1">[8]조명시설!#REF!</definedName>
    <definedName name="_Dist_Values" localSheetId="0" hidden="1">[8]조명시설!#REF!</definedName>
    <definedName name="_Dist_Values" localSheetId="10" hidden="1">[8]조명시설!#REF!</definedName>
    <definedName name="_Dist_Values" localSheetId="3" hidden="1">[8]조명시설!#REF!</definedName>
    <definedName name="_Dist_Values" localSheetId="6" hidden="1">[8]조명시설!#REF!</definedName>
    <definedName name="_Dist_Values" localSheetId="7" hidden="1">[8]조명시설!#REF!</definedName>
    <definedName name="_Dist_Values" localSheetId="9" hidden="1">[8]조명시설!#REF!</definedName>
    <definedName name="_Dist_Values" localSheetId="5" hidden="1">[8]조명시설!#REF!</definedName>
    <definedName name="_Dist_Values" localSheetId="8" hidden="1">[8]조명시설!#REF!</definedName>
    <definedName name="_Dist_Values" localSheetId="4" hidden="1">[8]조명시설!#REF!</definedName>
    <definedName name="_Dist_Values" localSheetId="11" hidden="1">[8]조명시설!#REF!</definedName>
    <definedName name="_Dist_Values" hidden="1">[8]조명시설!#REF!</definedName>
    <definedName name="_EE1" localSheetId="11" hidden="1">{#N/A,#N/A,FALSE,"단가표지"}</definedName>
    <definedName name="_EE1" localSheetId="1" hidden="1">{#N/A,#N/A,FALSE,"단가표지"}</definedName>
    <definedName name="_EE1" hidden="1">{#N/A,#N/A,FALSE,"단가표지"}</definedName>
    <definedName name="_Fill" localSheetId="0" hidden="1">#REF!</definedName>
    <definedName name="_Fill" localSheetId="10" hidden="1">#REF!</definedName>
    <definedName name="_Fill" localSheetId="3" hidden="1">#REF!</definedName>
    <definedName name="_Fill" localSheetId="6" hidden="1">#REF!</definedName>
    <definedName name="_Fill" localSheetId="7" hidden="1">#REF!</definedName>
    <definedName name="_Fill" localSheetId="9" hidden="1">#REF!</definedName>
    <definedName name="_Fill" localSheetId="5" hidden="1">#REF!</definedName>
    <definedName name="_Fill" localSheetId="8" hidden="1">#REF!</definedName>
    <definedName name="_Fill" localSheetId="4" hidden="1">#REF!</definedName>
    <definedName name="_Fill" localSheetId="11" hidden="1">#REF!</definedName>
    <definedName name="_Fill" localSheetId="1" hidden="1">#REF!</definedName>
    <definedName name="_Fill" hidden="1">#REF!</definedName>
    <definedName name="_xlnm._FilterDatabase" localSheetId="0" hidden="1">관급자재!$A$5:$H$6</definedName>
    <definedName name="_xlnm._FilterDatabase" localSheetId="10" hidden="1">'관급자재(기계공사)'!$A$5:$G$53</definedName>
    <definedName name="_xlnm._FilterDatabase" localSheetId="3" hidden="1">'관급자재(상리처리분구)'!$A$5:$G$110</definedName>
    <definedName name="_xlnm._FilterDatabase" localSheetId="2" hidden="1">'관급자재(여만처리분구)'!$A$5:$G$106</definedName>
    <definedName name="_xlnm._FilterDatabase" localSheetId="6" hidden="1">'관급자재(용항처리분구)'!$A$5:$G$107</definedName>
    <definedName name="_xlnm._FilterDatabase" localSheetId="7" hidden="1">'관급자재(임하처리분구)'!$A$5:$G$123</definedName>
    <definedName name="_xlnm._FilterDatabase" localSheetId="9" hidden="1">'관급자재(종부처리분구)'!$A$5:$G$112</definedName>
    <definedName name="_xlnm._FilterDatabase" localSheetId="5" hidden="1">'관급자재(주진처리분구)'!$A$5:$G$111</definedName>
    <definedName name="_xlnm._FilterDatabase" localSheetId="8" hidden="1">'관급자재(하일처리분구)'!$A$5:$G$111</definedName>
    <definedName name="_xlnm._FilterDatabase" localSheetId="4" hidden="1">'관급자재(후평처리분구)'!$A$5:$G$111</definedName>
    <definedName name="_xlnm._FilterDatabase" localSheetId="11" hidden="1">#REF!</definedName>
    <definedName name="_xlnm._FilterDatabase" localSheetId="1" hidden="1">#REF!</definedName>
    <definedName name="_xlnm._FilterDatabase" hidden="1">#REF!</definedName>
    <definedName name="_HSH1" localSheetId="0">#REF!</definedName>
    <definedName name="_HSH1" localSheetId="11">#REF!</definedName>
    <definedName name="_HSH1">#REF!</definedName>
    <definedName name="_HSH2" localSheetId="0">#REF!</definedName>
    <definedName name="_HSH2" localSheetId="11">#REF!</definedName>
    <definedName name="_HSH2">#REF!</definedName>
    <definedName name="_IV1000000" localSheetId="0">[3]최초침전지집계표!#REF!</definedName>
    <definedName name="_IV1000000" localSheetId="11">[3]최초침전지집계표!#REF!</definedName>
    <definedName name="_IV1000000">[3]최초침전지집계표!#REF!</definedName>
    <definedName name="_K">#N/A</definedName>
    <definedName name="_KD2" localSheetId="0" hidden="1">#REF!</definedName>
    <definedName name="_KD2" localSheetId="10" hidden="1">#REF!</definedName>
    <definedName name="_KD2" localSheetId="3" hidden="1">#REF!</definedName>
    <definedName name="_KD2" localSheetId="6" hidden="1">#REF!</definedName>
    <definedName name="_KD2" localSheetId="7" hidden="1">#REF!</definedName>
    <definedName name="_KD2" localSheetId="9" hidden="1">#REF!</definedName>
    <definedName name="_KD2" localSheetId="5" hidden="1">#REF!</definedName>
    <definedName name="_KD2" localSheetId="8" hidden="1">#REF!</definedName>
    <definedName name="_KD2" localSheetId="4" hidden="1">#REF!</definedName>
    <definedName name="_KD2" localSheetId="11" hidden="1">#REF!</definedName>
    <definedName name="_KD2" hidden="1">#REF!</definedName>
    <definedName name="_KD3" localSheetId="0" hidden="1">#REF!</definedName>
    <definedName name="_KD3" localSheetId="10" hidden="1">#REF!</definedName>
    <definedName name="_KD3" localSheetId="3" hidden="1">#REF!</definedName>
    <definedName name="_KD3" localSheetId="6" hidden="1">#REF!</definedName>
    <definedName name="_KD3" localSheetId="7" hidden="1">#REF!</definedName>
    <definedName name="_KD3" localSheetId="9" hidden="1">#REF!</definedName>
    <definedName name="_KD3" localSheetId="5" hidden="1">#REF!</definedName>
    <definedName name="_KD3" localSheetId="8" hidden="1">#REF!</definedName>
    <definedName name="_KD3" localSheetId="4" hidden="1">#REF!</definedName>
    <definedName name="_KD3" localSheetId="11" hidden="1">#REF!</definedName>
    <definedName name="_KD3" hidden="1">#REF!</definedName>
    <definedName name="_Key1" localSheetId="0" hidden="1">#REF!</definedName>
    <definedName name="_Key1" localSheetId="10" hidden="1">#REF!</definedName>
    <definedName name="_Key1" localSheetId="3" hidden="1">#REF!</definedName>
    <definedName name="_Key1" localSheetId="6" hidden="1">#REF!</definedName>
    <definedName name="_Key1" localSheetId="7" hidden="1">#REF!</definedName>
    <definedName name="_Key1" localSheetId="9" hidden="1">#REF!</definedName>
    <definedName name="_Key1" localSheetId="5" hidden="1">#REF!</definedName>
    <definedName name="_Key1" localSheetId="8" hidden="1">#REF!</definedName>
    <definedName name="_Key1" localSheetId="4" hidden="1">#REF!</definedName>
    <definedName name="_Key1" localSheetId="11" hidden="1">#REF!</definedName>
    <definedName name="_Key1" localSheetId="1" hidden="1">[9]중동공구!#REF!</definedName>
    <definedName name="_Key1" hidden="1">#REF!</definedName>
    <definedName name="_key10" localSheetId="0" hidden="1">[10]주식!#REF!</definedName>
    <definedName name="_key10" localSheetId="11" hidden="1">[10]주식!#REF!</definedName>
    <definedName name="_key10" hidden="1">[10]주식!#REF!</definedName>
    <definedName name="_Key2" localSheetId="0" hidden="1">#REF!</definedName>
    <definedName name="_Key2" localSheetId="10" hidden="1">#REF!</definedName>
    <definedName name="_Key2" localSheetId="3" hidden="1">#REF!</definedName>
    <definedName name="_Key2" localSheetId="6" hidden="1">#REF!</definedName>
    <definedName name="_Key2" localSheetId="7" hidden="1">#REF!</definedName>
    <definedName name="_Key2" localSheetId="9" hidden="1">#REF!</definedName>
    <definedName name="_Key2" localSheetId="5" hidden="1">#REF!</definedName>
    <definedName name="_Key2" localSheetId="8" hidden="1">#REF!</definedName>
    <definedName name="_Key2" localSheetId="4" hidden="1">#REF!</definedName>
    <definedName name="_Key2" localSheetId="11" hidden="1">#REF!</definedName>
    <definedName name="_Key2" localSheetId="1" hidden="1">#REF!</definedName>
    <definedName name="_Key2" hidden="1">#REF!</definedName>
    <definedName name="_kfkf" localSheetId="0" hidden="1">#REF!</definedName>
    <definedName name="_kfkf" localSheetId="10" hidden="1">#REF!</definedName>
    <definedName name="_kfkf" localSheetId="3" hidden="1">#REF!</definedName>
    <definedName name="_kfkf" localSheetId="6" hidden="1">#REF!</definedName>
    <definedName name="_kfkf" localSheetId="7" hidden="1">#REF!</definedName>
    <definedName name="_kfkf" localSheetId="9" hidden="1">#REF!</definedName>
    <definedName name="_kfkf" localSheetId="5" hidden="1">#REF!</definedName>
    <definedName name="_kfkf" localSheetId="8" hidden="1">#REF!</definedName>
    <definedName name="_kfkf" localSheetId="4" hidden="1">#REF!</definedName>
    <definedName name="_kfkf" localSheetId="11" hidden="1">#REF!</definedName>
    <definedName name="_kfkf" hidden="1">#REF!</definedName>
    <definedName name="_KK2" localSheetId="0" hidden="1">#REF!</definedName>
    <definedName name="_KK2" localSheetId="10" hidden="1">#REF!</definedName>
    <definedName name="_KK2" localSheetId="3" hidden="1">#REF!</definedName>
    <definedName name="_KK2" localSheetId="6" hidden="1">#REF!</definedName>
    <definedName name="_KK2" localSheetId="7" hidden="1">#REF!</definedName>
    <definedName name="_KK2" localSheetId="9" hidden="1">#REF!</definedName>
    <definedName name="_KK2" localSheetId="5" hidden="1">#REF!</definedName>
    <definedName name="_KK2" localSheetId="8" hidden="1">#REF!</definedName>
    <definedName name="_KK2" localSheetId="4" hidden="1">#REF!</definedName>
    <definedName name="_KK2" localSheetId="11" hidden="1">#REF!</definedName>
    <definedName name="_KK2" hidden="1">#REF!</definedName>
    <definedName name="_KK3" localSheetId="0" hidden="1">#REF!</definedName>
    <definedName name="_KK3" localSheetId="10" hidden="1">#REF!</definedName>
    <definedName name="_KK3" localSheetId="3" hidden="1">#REF!</definedName>
    <definedName name="_KK3" localSheetId="6" hidden="1">#REF!</definedName>
    <definedName name="_KK3" localSheetId="7" hidden="1">#REF!</definedName>
    <definedName name="_KK3" localSheetId="9" hidden="1">#REF!</definedName>
    <definedName name="_KK3" localSheetId="5" hidden="1">#REF!</definedName>
    <definedName name="_KK3" localSheetId="8" hidden="1">#REF!</definedName>
    <definedName name="_KK3" localSheetId="4" hidden="1">#REF!</definedName>
    <definedName name="_KK3" localSheetId="11" hidden="1">#REF!</definedName>
    <definedName name="_KK3" hidden="1">#REF!</definedName>
    <definedName name="_MatInverse_In" localSheetId="0" hidden="1">#REF!</definedName>
    <definedName name="_MatInverse_In" localSheetId="10" hidden="1">#REF!</definedName>
    <definedName name="_MatInverse_In" localSheetId="3" hidden="1">#REF!</definedName>
    <definedName name="_MatInverse_In" localSheetId="6" hidden="1">#REF!</definedName>
    <definedName name="_MatInverse_In" localSheetId="7" hidden="1">#REF!</definedName>
    <definedName name="_MatInverse_In" localSheetId="9" hidden="1">#REF!</definedName>
    <definedName name="_MatInverse_In" localSheetId="5" hidden="1">#REF!</definedName>
    <definedName name="_MatInverse_In" localSheetId="8" hidden="1">#REF!</definedName>
    <definedName name="_MatInverse_In" localSheetId="4" hidden="1">#REF!</definedName>
    <definedName name="_MatInverse_In" localSheetId="11" hidden="1">#REF!</definedName>
    <definedName name="_MatInverse_In" hidden="1">#REF!</definedName>
    <definedName name="_MatMult_A" localSheetId="0" hidden="1">#REF!</definedName>
    <definedName name="_MatMult_A" localSheetId="10" hidden="1">#REF!</definedName>
    <definedName name="_MatMult_A" localSheetId="3" hidden="1">#REF!</definedName>
    <definedName name="_MatMult_A" localSheetId="6" hidden="1">#REF!</definedName>
    <definedName name="_MatMult_A" localSheetId="7" hidden="1">#REF!</definedName>
    <definedName name="_MatMult_A" localSheetId="9" hidden="1">#REF!</definedName>
    <definedName name="_MatMult_A" localSheetId="5" hidden="1">#REF!</definedName>
    <definedName name="_MatMult_A" localSheetId="8" hidden="1">#REF!</definedName>
    <definedName name="_MatMult_A" localSheetId="4" hidden="1">#REF!</definedName>
    <definedName name="_MatMult_A" localSheetId="11" hidden="1">#REF!</definedName>
    <definedName name="_MatMult_A" hidden="1">#REF!</definedName>
    <definedName name="_MatMult_AxB" localSheetId="0" hidden="1">#REF!</definedName>
    <definedName name="_MatMult_AxB" localSheetId="10" hidden="1">#REF!</definedName>
    <definedName name="_MatMult_AxB" localSheetId="3" hidden="1">#REF!</definedName>
    <definedName name="_MatMult_AxB" localSheetId="6" hidden="1">#REF!</definedName>
    <definedName name="_MatMult_AxB" localSheetId="7" hidden="1">#REF!</definedName>
    <definedName name="_MatMult_AxB" localSheetId="9" hidden="1">#REF!</definedName>
    <definedName name="_MatMult_AxB" localSheetId="5" hidden="1">#REF!</definedName>
    <definedName name="_MatMult_AxB" localSheetId="8" hidden="1">#REF!</definedName>
    <definedName name="_MatMult_AxB" localSheetId="4" hidden="1">#REF!</definedName>
    <definedName name="_MatMult_AxB" localSheetId="11" hidden="1">#REF!</definedName>
    <definedName name="_MatMult_AxB" hidden="1">#REF!</definedName>
    <definedName name="_MatMult_B" localSheetId="0" hidden="1">#REF!</definedName>
    <definedName name="_MatMult_B" localSheetId="10" hidden="1">#REF!</definedName>
    <definedName name="_MatMult_B" localSheetId="3" hidden="1">#REF!</definedName>
    <definedName name="_MatMult_B" localSheetId="6" hidden="1">#REF!</definedName>
    <definedName name="_MatMult_B" localSheetId="7" hidden="1">#REF!</definedName>
    <definedName name="_MatMult_B" localSheetId="9" hidden="1">#REF!</definedName>
    <definedName name="_MatMult_B" localSheetId="5" hidden="1">#REF!</definedName>
    <definedName name="_MatMult_B" localSheetId="8" hidden="1">#REF!</definedName>
    <definedName name="_MatMult_B" localSheetId="4" hidden="1">#REF!</definedName>
    <definedName name="_MatMult_B" localSheetId="11" hidden="1">#REF!</definedName>
    <definedName name="_MatMult_B" hidden="1">#REF!</definedName>
    <definedName name="_NMB96" localSheetId="0">#REF!</definedName>
    <definedName name="_NMB96" localSheetId="11">#REF!</definedName>
    <definedName name="_NMB96">#REF!</definedName>
    <definedName name="_NP1" localSheetId="0">#REF!</definedName>
    <definedName name="_NP1" localSheetId="11">#REF!</definedName>
    <definedName name="_NP1">#REF!</definedName>
    <definedName name="_NP2" localSheetId="0">#REF!</definedName>
    <definedName name="_NP2" localSheetId="11">#REF!</definedName>
    <definedName name="_NP2">#REF!</definedName>
    <definedName name="_NSH1" localSheetId="0">#REF!</definedName>
    <definedName name="_NSH1" localSheetId="11">#REF!</definedName>
    <definedName name="_NSH1">#REF!</definedName>
    <definedName name="_NSH2" localSheetId="0">#REF!</definedName>
    <definedName name="_NSH2" localSheetId="11">#REF!</definedName>
    <definedName name="_NSH2">#REF!</definedName>
    <definedName name="_Order1" localSheetId="1" hidden="1">0</definedName>
    <definedName name="_Order1" hidden="1">255</definedName>
    <definedName name="_Order2" hidden="1">255</definedName>
    <definedName name="_p1" localSheetId="0">#REF!</definedName>
    <definedName name="_p1" localSheetId="11">#REF!</definedName>
    <definedName name="_p1">#REF!</definedName>
    <definedName name="_Parse_Out" localSheetId="0" hidden="1">[11]갑지!#REF!</definedName>
    <definedName name="_Parse_Out" localSheetId="11" hidden="1">[11]갑지!#REF!</definedName>
    <definedName name="_Parse_Out" hidden="1">[11]갑지!#REF!</definedName>
    <definedName name="_QQ1" localSheetId="11" hidden="1">{#N/A,#N/A,FALSE,"단가표지"}</definedName>
    <definedName name="_QQ1" localSheetId="1" hidden="1">{#N/A,#N/A,FALSE,"단가표지"}</definedName>
    <definedName name="_QQ1" hidden="1">{#N/A,#N/A,FALSE,"단가표지"}</definedName>
    <definedName name="_QW1" localSheetId="11" hidden="1">{#N/A,#N/A,FALSE,"단가표지"}</definedName>
    <definedName name="_QW1" localSheetId="1" hidden="1">{#N/A,#N/A,FALSE,"단가표지"}</definedName>
    <definedName name="_QW1" hidden="1">{#N/A,#N/A,FALSE,"단가표지"}</definedName>
    <definedName name="_R69496">'[12]입출재고현황 (2)'!$R$62503</definedName>
    <definedName name="_R70000">'[12]입출재고현황 (2)'!$R$60007</definedName>
    <definedName name="_R80000">'[12]입출재고현황 (2)'!$R$20007</definedName>
    <definedName name="_R90000">'[12]입출재고현황 (2)'!$R$20007</definedName>
    <definedName name="_R99000">'[12]입출재고현황 (2)'!$R$11947</definedName>
    <definedName name="_RD1" localSheetId="0">#REF!</definedName>
    <definedName name="_RD1" localSheetId="11">#REF!</definedName>
    <definedName name="_RD1">#REF!</definedName>
    <definedName name="_RD2" localSheetId="0">#REF!</definedName>
    <definedName name="_RD2" localSheetId="11">#REF!</definedName>
    <definedName name="_RD2">#REF!</definedName>
    <definedName name="_RD3" localSheetId="0">#REF!</definedName>
    <definedName name="_RD3" localSheetId="11">#REF!</definedName>
    <definedName name="_RD3">#REF!</definedName>
    <definedName name="_Regression_Int" hidden="1">1</definedName>
    <definedName name="_RL1" localSheetId="0">#REF!</definedName>
    <definedName name="_RL1" localSheetId="11">#REF!</definedName>
    <definedName name="_RL1">#REF!</definedName>
    <definedName name="_RL2" localSheetId="0">#REF!</definedName>
    <definedName name="_RL2" localSheetId="11">#REF!</definedName>
    <definedName name="_RL2">#REF!</definedName>
    <definedName name="_RL3" localSheetId="0">#REF!</definedName>
    <definedName name="_RL3" localSheetId="11">#REF!</definedName>
    <definedName name="_RL3">#REF!</definedName>
    <definedName name="_SBB1" localSheetId="0">#REF!</definedName>
    <definedName name="_SBB1" localSheetId="11">#REF!</definedName>
    <definedName name="_SBB1">#REF!</definedName>
    <definedName name="_SBB2" localSheetId="0">#REF!</definedName>
    <definedName name="_SBB2" localSheetId="11">#REF!</definedName>
    <definedName name="_SBB2">#REF!</definedName>
    <definedName name="_SBB3" localSheetId="0">#REF!</definedName>
    <definedName name="_SBB3" localSheetId="11">#REF!</definedName>
    <definedName name="_SBB3">#REF!</definedName>
    <definedName name="_SBB4" localSheetId="0">#REF!</definedName>
    <definedName name="_SBB4" localSheetId="11">#REF!</definedName>
    <definedName name="_SBB4">#REF!</definedName>
    <definedName name="_SBB5" localSheetId="0">#REF!</definedName>
    <definedName name="_SBB5" localSheetId="11">#REF!</definedName>
    <definedName name="_SBB5">#REF!</definedName>
    <definedName name="_SHH1" localSheetId="0">#REF!</definedName>
    <definedName name="_SHH1" localSheetId="11">#REF!</definedName>
    <definedName name="_SHH1">#REF!</definedName>
    <definedName name="_SHH2" localSheetId="0">#REF!</definedName>
    <definedName name="_SHH2" localSheetId="11">#REF!</definedName>
    <definedName name="_SHH2">#REF!</definedName>
    <definedName name="_SHH3" localSheetId="0">#REF!</definedName>
    <definedName name="_SHH3" localSheetId="11">#REF!</definedName>
    <definedName name="_SHH3">#REF!</definedName>
    <definedName name="_Sort" localSheetId="0" hidden="1">#REF!</definedName>
    <definedName name="_Sort" localSheetId="10" hidden="1">#REF!</definedName>
    <definedName name="_Sort" localSheetId="3" hidden="1">#REF!</definedName>
    <definedName name="_Sort" localSheetId="6" hidden="1">#REF!</definedName>
    <definedName name="_Sort" localSheetId="7" hidden="1">#REF!</definedName>
    <definedName name="_Sort" localSheetId="9" hidden="1">#REF!</definedName>
    <definedName name="_Sort" localSheetId="5" hidden="1">#REF!</definedName>
    <definedName name="_Sort" localSheetId="8" hidden="1">#REF!</definedName>
    <definedName name="_Sort" localSheetId="4" hidden="1">#REF!</definedName>
    <definedName name="_Sort" localSheetId="11" hidden="1">#REF!</definedName>
    <definedName name="_Sort" localSheetId="1" hidden="1">[9]중동공구!#REF!</definedName>
    <definedName name="_Sort" hidden="1">#REF!</definedName>
    <definedName name="_SS1" localSheetId="11" hidden="1">{#N/A,#N/A,FALSE,"운반시간"}</definedName>
    <definedName name="_SS1" localSheetId="1" hidden="1">{#N/A,#N/A,FALSE,"운반시간"}</definedName>
    <definedName name="_SS1" hidden="1">{#N/A,#N/A,FALSE,"운반시간"}</definedName>
    <definedName name="_ST1">#N/A</definedName>
    <definedName name="_woogi" localSheetId="0" hidden="1">#REF!</definedName>
    <definedName name="_woogi" localSheetId="10" hidden="1">#REF!</definedName>
    <definedName name="_woogi" localSheetId="3" hidden="1">#REF!</definedName>
    <definedName name="_woogi" localSheetId="6" hidden="1">#REF!</definedName>
    <definedName name="_woogi" localSheetId="7" hidden="1">#REF!</definedName>
    <definedName name="_woogi" localSheetId="9" hidden="1">#REF!</definedName>
    <definedName name="_woogi" localSheetId="5" hidden="1">#REF!</definedName>
    <definedName name="_woogi" localSheetId="8" hidden="1">#REF!</definedName>
    <definedName name="_woogi" localSheetId="4" hidden="1">#REF!</definedName>
    <definedName name="_woogi" localSheetId="11" hidden="1">#REF!</definedName>
    <definedName name="_woogi" hidden="1">#REF!</definedName>
    <definedName name="_woogi2" localSheetId="0" hidden="1">#REF!</definedName>
    <definedName name="_woogi2" localSheetId="10" hidden="1">#REF!</definedName>
    <definedName name="_woogi2" localSheetId="3" hidden="1">#REF!</definedName>
    <definedName name="_woogi2" localSheetId="6" hidden="1">#REF!</definedName>
    <definedName name="_woogi2" localSheetId="7" hidden="1">#REF!</definedName>
    <definedName name="_woogi2" localSheetId="9" hidden="1">#REF!</definedName>
    <definedName name="_woogi2" localSheetId="5" hidden="1">#REF!</definedName>
    <definedName name="_woogi2" localSheetId="8" hidden="1">#REF!</definedName>
    <definedName name="_woogi2" localSheetId="4" hidden="1">#REF!</definedName>
    <definedName name="_woogi2" localSheetId="11" hidden="1">#REF!</definedName>
    <definedName name="_woogi2" hidden="1">#REF!</definedName>
    <definedName name="_woogi24" localSheetId="0" hidden="1">#REF!</definedName>
    <definedName name="_woogi24" localSheetId="10" hidden="1">#REF!</definedName>
    <definedName name="_woogi24" localSheetId="3" hidden="1">#REF!</definedName>
    <definedName name="_woogi24" localSheetId="6" hidden="1">#REF!</definedName>
    <definedName name="_woogi24" localSheetId="7" hidden="1">#REF!</definedName>
    <definedName name="_woogi24" localSheetId="9" hidden="1">#REF!</definedName>
    <definedName name="_woogi24" localSheetId="5" hidden="1">#REF!</definedName>
    <definedName name="_woogi24" localSheetId="8" hidden="1">#REF!</definedName>
    <definedName name="_woogi24" localSheetId="4" hidden="1">#REF!</definedName>
    <definedName name="_woogi24" localSheetId="11" hidden="1">#REF!</definedName>
    <definedName name="_woogi24" hidden="1">#REF!</definedName>
    <definedName name="_woogi3" localSheetId="0" hidden="1">#REF!</definedName>
    <definedName name="_woogi3" localSheetId="10" hidden="1">#REF!</definedName>
    <definedName name="_woogi3" localSheetId="3" hidden="1">#REF!</definedName>
    <definedName name="_woogi3" localSheetId="6" hidden="1">#REF!</definedName>
    <definedName name="_woogi3" localSheetId="7" hidden="1">#REF!</definedName>
    <definedName name="_woogi3" localSheetId="9" hidden="1">#REF!</definedName>
    <definedName name="_woogi3" localSheetId="5" hidden="1">#REF!</definedName>
    <definedName name="_woogi3" localSheetId="8" hidden="1">#REF!</definedName>
    <definedName name="_woogi3" localSheetId="4" hidden="1">#REF!</definedName>
    <definedName name="_woogi3" localSheetId="11" hidden="1">#REF!</definedName>
    <definedName name="_woogi3" hidden="1">#REF!</definedName>
    <definedName name="_XS2" localSheetId="0">#REF!</definedName>
    <definedName name="_XS2" localSheetId="11">#REF!</definedName>
    <definedName name="_XS2">#REF!</definedName>
    <definedName name="_YO1">#N/A</definedName>
    <definedName name="_건축목공" localSheetId="0">#REF!</definedName>
    <definedName name="_건축목공" localSheetId="11">#REF!</definedName>
    <definedName name="_건축목공">#REF!</definedName>
    <definedName name="_재ㅐ햐" localSheetId="0" hidden="1">#REF!</definedName>
    <definedName name="_재ㅐ햐" localSheetId="10" hidden="1">#REF!</definedName>
    <definedName name="_재ㅐ햐" localSheetId="3" hidden="1">#REF!</definedName>
    <definedName name="_재ㅐ햐" localSheetId="6" hidden="1">#REF!</definedName>
    <definedName name="_재ㅐ햐" localSheetId="7" hidden="1">#REF!</definedName>
    <definedName name="_재ㅐ햐" localSheetId="9" hidden="1">#REF!</definedName>
    <definedName name="_재ㅐ햐" localSheetId="5" hidden="1">#REF!</definedName>
    <definedName name="_재ㅐ햐" localSheetId="8" hidden="1">#REF!</definedName>
    <definedName name="_재ㅐ햐" localSheetId="4" hidden="1">#REF!</definedName>
    <definedName name="_재ㅐ햐" localSheetId="11" hidden="1">#REF!</definedName>
    <definedName name="_재ㅐ햐" hidden="1">#REF!</definedName>
    <definedName name="\0">#N/A</definedName>
    <definedName name="\a" localSheetId="0">#REF!</definedName>
    <definedName name="\a" localSheetId="11">#REF!</definedName>
    <definedName name="\a">#REF!</definedName>
    <definedName name="\b" localSheetId="0">#REF!</definedName>
    <definedName name="\b" localSheetId="11">#REF!</definedName>
    <definedName name="\b">#REF!</definedName>
    <definedName name="\c" localSheetId="0">#REF!</definedName>
    <definedName name="\c" localSheetId="11">#REF!</definedName>
    <definedName name="\c">#REF!</definedName>
    <definedName name="\d" localSheetId="0">#REF!</definedName>
    <definedName name="\d" localSheetId="11">#REF!</definedName>
    <definedName name="\d">#REF!</definedName>
    <definedName name="\e" localSheetId="0">#REF!</definedName>
    <definedName name="\e" localSheetId="11">#REF!</definedName>
    <definedName name="\e">#REF!</definedName>
    <definedName name="\f" localSheetId="0">#REF!</definedName>
    <definedName name="\f" localSheetId="11">#REF!</definedName>
    <definedName name="\f">#REF!</definedName>
    <definedName name="\g" localSheetId="0">#REF!</definedName>
    <definedName name="\g" localSheetId="11">#REF!</definedName>
    <definedName name="\g">#REF!</definedName>
    <definedName name="\h" localSheetId="0">#REF!</definedName>
    <definedName name="\h" localSheetId="11">#REF!</definedName>
    <definedName name="\h">#REF!</definedName>
    <definedName name="\i" localSheetId="0">#REF!</definedName>
    <definedName name="\i" localSheetId="11">#REF!</definedName>
    <definedName name="\i">#REF!</definedName>
    <definedName name="\j" localSheetId="0">#REF!</definedName>
    <definedName name="\j" localSheetId="11">#REF!</definedName>
    <definedName name="\j">#REF!</definedName>
    <definedName name="\k" localSheetId="0">#REF!</definedName>
    <definedName name="\k" localSheetId="11">#REF!</definedName>
    <definedName name="\k">#REF!</definedName>
    <definedName name="\l" localSheetId="0">#REF!</definedName>
    <definedName name="\l" localSheetId="11">#REF!</definedName>
    <definedName name="\l">#REF!</definedName>
    <definedName name="\LARGE" localSheetId="0">[13]경상비!#REF!</definedName>
    <definedName name="\LARGE" localSheetId="11">[13]경상비!#REF!</definedName>
    <definedName name="\LARGE">[13]경상비!#REF!</definedName>
    <definedName name="\m" localSheetId="0">#REF!</definedName>
    <definedName name="\m" localSheetId="11">#REF!</definedName>
    <definedName name="\m">#REF!</definedName>
    <definedName name="\MIDDLE" localSheetId="0">[13]경상비!#REF!</definedName>
    <definedName name="\MIDDLE" localSheetId="11">[13]경상비!#REF!</definedName>
    <definedName name="\MIDDLE">[13]경상비!#REF!</definedName>
    <definedName name="\n">#N/A</definedName>
    <definedName name="\o">#N/A</definedName>
    <definedName name="\p" localSheetId="0">[14]건축내역!#REF!</definedName>
    <definedName name="\p" localSheetId="11">[14]건축내역!#REF!</definedName>
    <definedName name="\p">[14]건축내역!#REF!</definedName>
    <definedName name="\q">#N/A</definedName>
    <definedName name="\s">#N/A</definedName>
    <definedName name="\SMALL" localSheetId="0">[13]경상비!#REF!</definedName>
    <definedName name="\SMALL" localSheetId="11">[13]경상비!#REF!</definedName>
    <definedName name="\SMALL">[13]경상비!#REF!</definedName>
    <definedName name="\u" localSheetId="0">#REF!</definedName>
    <definedName name="\u" localSheetId="11">#REF!</definedName>
    <definedName name="\u">#REF!</definedName>
    <definedName name="\v" localSheetId="0">#REF!</definedName>
    <definedName name="\v" localSheetId="11">#REF!</definedName>
    <definedName name="\v">#REF!</definedName>
    <definedName name="\w" localSheetId="0">[15]부안일위!#REF!</definedName>
    <definedName name="\w" localSheetId="11">[15]부안일위!#REF!</definedName>
    <definedName name="\w">[15]부안일위!#REF!</definedName>
    <definedName name="\x" localSheetId="0">[13]경상비!#REF!</definedName>
    <definedName name="\x" localSheetId="11">[13]경상비!#REF!</definedName>
    <definedName name="\x">[13]경상비!#REF!</definedName>
    <definedName name="\y" localSheetId="0">[16]합의경상!#REF!</definedName>
    <definedName name="\y" localSheetId="11">[16]합의경상!#REF!</definedName>
    <definedName name="\y">[16]합의경상!#REF!</definedName>
    <definedName name="\z" localSheetId="0">#REF!</definedName>
    <definedName name="\z" localSheetId="11">#REF!</definedName>
    <definedName name="\z">#REF!</definedName>
    <definedName name="←→" localSheetId="0">#REF!</definedName>
    <definedName name="←→" localSheetId="11">#REF!</definedName>
    <definedName name="←→">#REF!</definedName>
    <definedName name="a" localSheetId="0">#REF!</definedName>
    <definedName name="a" localSheetId="11">#REF!</definedName>
    <definedName name="a">#REF!</definedName>
    <definedName name="A_1" localSheetId="0">#REF!</definedName>
    <definedName name="A_1" localSheetId="11">#REF!</definedName>
    <definedName name="A_1">#REF!</definedName>
    <definedName name="A_2" localSheetId="0">#REF!</definedName>
    <definedName name="A_2" localSheetId="11">#REF!</definedName>
    <definedName name="A_2">#REF!</definedName>
    <definedName name="A_3" localSheetId="0">#REF!</definedName>
    <definedName name="A_3" localSheetId="11">#REF!</definedName>
    <definedName name="A_3">#REF!</definedName>
    <definedName name="A_4" localSheetId="0">#REF!</definedName>
    <definedName name="A_4" localSheetId="11">#REF!</definedName>
    <definedName name="A_4">#REF!</definedName>
    <definedName name="A_5" localSheetId="0">#REF!</definedName>
    <definedName name="A_5" localSheetId="11">#REF!</definedName>
    <definedName name="A_5">#REF!</definedName>
    <definedName name="A_6" localSheetId="0">#REF!</definedName>
    <definedName name="A_6" localSheetId="11">#REF!</definedName>
    <definedName name="A_6">#REF!</definedName>
    <definedName name="A2A1" localSheetId="0">#REF!</definedName>
    <definedName name="A2A1" localSheetId="11">#REF!</definedName>
    <definedName name="A2A1">#REF!</definedName>
    <definedName name="A2A2" localSheetId="0">#REF!</definedName>
    <definedName name="A2A2" localSheetId="11">#REF!</definedName>
    <definedName name="A2A2">#REF!</definedName>
    <definedName name="A2A3" localSheetId="0">#REF!</definedName>
    <definedName name="A2A3" localSheetId="11">#REF!</definedName>
    <definedName name="A2A3">#REF!</definedName>
    <definedName name="A315yoo1">#N/A</definedName>
    <definedName name="A8.36" localSheetId="0">#REF!</definedName>
    <definedName name="A8.36" localSheetId="11">#REF!</definedName>
    <definedName name="A8.36">#REF!</definedName>
    <definedName name="AA" localSheetId="0">[16]합의경상!#REF!</definedName>
    <definedName name="AA" localSheetId="11">[16]합의경상!#REF!</definedName>
    <definedName name="AA">[16]합의경상!#REF!</definedName>
    <definedName name="AAA" localSheetId="0">#REF!</definedName>
    <definedName name="AAA" localSheetId="11">#REF!</definedName>
    <definedName name="AAA">#REF!</definedName>
    <definedName name="aaaa" localSheetId="11" hidden="1">{#N/A,#N/A,FALSE,"조골재"}</definedName>
    <definedName name="aaaa" localSheetId="1" hidden="1">{#N/A,#N/A,FALSE,"조골재"}</definedName>
    <definedName name="aaaa" hidden="1">{#N/A,#N/A,FALSE,"조골재"}</definedName>
    <definedName name="aaaaa" localSheetId="11" hidden="1">{#N/A,#N/A,FALSE,"조골재"}</definedName>
    <definedName name="aaaaa" localSheetId="1" hidden="1">{#N/A,#N/A,FALSE,"조골재"}</definedName>
    <definedName name="aaaaa" hidden="1">{#N/A,#N/A,FALSE,"조골재"}</definedName>
    <definedName name="aaaaaaaa" localSheetId="0">#REF!</definedName>
    <definedName name="aaaaaaaa" localSheetId="11">#REF!</definedName>
    <definedName name="aaaaaaaa">#REF!</definedName>
    <definedName name="AAAAAAAAA" localSheetId="0">[17]입찰안!#REF!</definedName>
    <definedName name="AAAAAAAAA" localSheetId="11">[17]입찰안!#REF!</definedName>
    <definedName name="AAAAAAAAA">[17]입찰안!#REF!</definedName>
    <definedName name="aaaaaaaaaa" localSheetId="11" hidden="1">{#N/A,#N/A,FALSE,"운반시간"}</definedName>
    <definedName name="aaaaaaaaaa" localSheetId="1" hidden="1">{#N/A,#N/A,FALSE,"운반시간"}</definedName>
    <definedName name="aaaaaaaaaa" hidden="1">{#N/A,#N/A,FALSE,"운반시간"}</definedName>
    <definedName name="ABC" localSheetId="0">#REF!</definedName>
    <definedName name="ABC" localSheetId="11">#REF!</definedName>
    <definedName name="ABC">#REF!</definedName>
    <definedName name="Ac" localSheetId="0">#REF!</definedName>
    <definedName name="Ac" localSheetId="11">#REF!</definedName>
    <definedName name="Ac">#REF!</definedName>
    <definedName name="AccessDatabase" hidden="1">"C:\My Documents\북부수도사업소\전원차단장치\전원차~1\전원차단장치 내역서 03월06일.mdb"</definedName>
    <definedName name="ad" localSheetId="11" hidden="1">{#N/A,#N/A,FALSE,"이태원철근"}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{#N/A,#N/A,FALSE,"이태원철근"}</definedName>
    <definedName name="ada" localSheetId="11" hidden="1">{#N/A,#N/A,FALSE,"이태원철근"}</definedName>
    <definedName name="ada" localSheetId="1" hidden="1">{#N/A,#N/A,FALSE,"이태원철근"}</definedName>
    <definedName name="ada" hidden="1">{#N/A,#N/A,FALSE,"이태원철근"}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11" hidden="1">{"'Firr(선)'!$AS$1:$AY$62","'Firr(사)'!$AS$1:$AY$62","'Firr(회)'!$AS$1:$AY$62","'Firr(선)'!$L$1:$V$62","'Firr(사)'!$L$1:$V$62","'Firr(회)'!$L$1:$V$62"}</definedName>
    <definedName name="adfvvv" localSheetId="1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e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nd" localSheetId="0">#REF!</definedName>
    <definedName name="Aend" localSheetId="11">#REF!</definedName>
    <definedName name="Aend">#REF!</definedName>
    <definedName name="Aex" localSheetId="0">#REF!</definedName>
    <definedName name="Aex" localSheetId="11">#REF!</definedName>
    <definedName name="Aex">#REF!</definedName>
    <definedName name="Af" localSheetId="0">#REF!</definedName>
    <definedName name="Af" localSheetId="11">#REF!</definedName>
    <definedName name="a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Con" localSheetId="0">#REF!</definedName>
    <definedName name="AfCon" localSheetId="11">#REF!</definedName>
    <definedName name="AfCon">#REF!</definedName>
    <definedName name="AFF" localSheetId="0">#REF!</definedName>
    <definedName name="AFF" localSheetId="11">#REF!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>#REF!</definedName>
    <definedName name="a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1" hidden="1">{#N/A,#N/A,FALSE,"이태원철근"}</definedName>
    <definedName name="a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{#N/A,#N/A,FALSE,"이태원철근"}</definedName>
    <definedName name="aheh" localSheetId="11" hidden="1">{#N/A,#N/A,FALSE,"이태원철근"}</definedName>
    <definedName name="aheh" localSheetId="1" hidden="1">{#N/A,#N/A,FALSE,"이태원철근"}</definedName>
    <definedName name="aheh" hidden="1">{#N/A,#N/A,FALSE,"이태원철근"}</definedName>
    <definedName name="ahh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" localSheetId="11" hidden="1">{#N/A,#N/A,FALSE,"이태원철근"}</definedName>
    <definedName name="aj" localSheetId="1" hidden="1">{#N/A,#N/A,FALSE,"이태원철근"}</definedName>
    <definedName name="aj" hidden="1">{#N/A,#N/A,FALSE,"이태원철근"}</definedName>
    <definedName name="alpa1" localSheetId="0">#REF!</definedName>
    <definedName name="alpa1" localSheetId="11">#REF!</definedName>
    <definedName name="alpa1">#REF!</definedName>
    <definedName name="AlphaD" localSheetId="0">#REF!</definedName>
    <definedName name="AlphaD" localSheetId="11">#REF!</definedName>
    <definedName name="AlphaD">#REF!</definedName>
    <definedName name="AlphaL" localSheetId="0">#REF!</definedName>
    <definedName name="AlphaL" localSheetId="11">#REF!</definedName>
    <definedName name="AlphaL">#REF!</definedName>
    <definedName name="AN" localSheetId="0">#REF!</definedName>
    <definedName name="AN" localSheetId="11">#REF!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>#REF!</definedName>
    <definedName name="ann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" localSheetId="11" hidden="1">{#N/A,#N/A,FALSE,"이태원철근"}</definedName>
    <definedName name="ap" localSheetId="1" hidden="1">{#N/A,#N/A,FALSE,"이태원철근"}</definedName>
    <definedName name="ap" hidden="1">{#N/A,#N/A,FALSE,"이태원철근"}</definedName>
    <definedName name="APR." localSheetId="0">#REF!</definedName>
    <definedName name="APR." localSheetId="11">#REF!</definedName>
    <definedName name="APR.">#REF!</definedName>
    <definedName name="ar" localSheetId="11" hidden="1">{#N/A,#N/A,FALSE,"이태원철근"}</definedName>
    <definedName name="ar" hidden="1">{#N/A,#N/A,FALSE,"이태원철근"}</definedName>
    <definedName name="AREA0002" localSheetId="0" hidden="1">#REF!</definedName>
    <definedName name="AREA0002" localSheetId="10" hidden="1">#REF!</definedName>
    <definedName name="AREA0002" localSheetId="3" hidden="1">#REF!</definedName>
    <definedName name="AREA0002" localSheetId="6" hidden="1">#REF!</definedName>
    <definedName name="AREA0002" localSheetId="7" hidden="1">#REF!</definedName>
    <definedName name="AREA0002" localSheetId="9" hidden="1">#REF!</definedName>
    <definedName name="AREA0002" localSheetId="5" hidden="1">#REF!</definedName>
    <definedName name="AREA0002" localSheetId="8" hidden="1">#REF!</definedName>
    <definedName name="AREA0002" localSheetId="4" hidden="1">#REF!</definedName>
    <definedName name="AREA0002" localSheetId="11" hidden="1">#REF!</definedName>
    <definedName name="AREA0002" localSheetId="1" hidden="1">#REF!</definedName>
    <definedName name="AREA0002" hidden="1">#REF!</definedName>
    <definedName name="arr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 hidden="1">#REF!</definedName>
    <definedName name="as" localSheetId="10" hidden="1">#REF!</definedName>
    <definedName name="as" localSheetId="3" hidden="1">#REF!</definedName>
    <definedName name="as" localSheetId="6" hidden="1">#REF!</definedName>
    <definedName name="as" localSheetId="7" hidden="1">#REF!</definedName>
    <definedName name="as" localSheetId="9" hidden="1">#REF!</definedName>
    <definedName name="as" localSheetId="5" hidden="1">#REF!</definedName>
    <definedName name="as" localSheetId="8" hidden="1">#REF!</definedName>
    <definedName name="as" localSheetId="4" hidden="1">#REF!</definedName>
    <definedName name="as" localSheetId="11" hidden="1">#REF!</definedName>
    <definedName name="a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#REF!</definedName>
    <definedName name="ASDF" localSheetId="11" hidden="1">{#N/A,#N/A,FALSE,"골재소요량";#N/A,#N/A,FALSE,"골재소요량"}</definedName>
    <definedName name="ASDF" localSheetId="1" hidden="1">{#N/A,#N/A,FALSE,"골재소요량";#N/A,#N/A,FALSE,"골재소요량"}</definedName>
    <definedName name="ASDF" hidden="1">{#N/A,#N/A,FALSE,"골재소요량";#N/A,#N/A,FALSE,"골재소요량"}</definedName>
    <definedName name="asdfasdf">#N/A</definedName>
    <definedName name="asdga" localSheetId="11" hidden="1">{#N/A,#N/A,FALSE,"이태원철근"}</definedName>
    <definedName name="asdga" localSheetId="1" hidden="1">{#N/A,#N/A,FALSE,"이태원철근"}</definedName>
    <definedName name="asdga" hidden="1">{#N/A,#N/A,FALSE,"이태원철근"}</definedName>
    <definedName name="asfwe" localSheetId="11" hidden="1">{"'Firr(선)'!$AS$1:$AY$62","'Firr(사)'!$AS$1:$AY$62","'Firr(회)'!$AS$1:$AY$62","'Firr(선)'!$L$1:$V$62","'Firr(사)'!$L$1:$V$62","'Firr(회)'!$L$1:$V$62"}</definedName>
    <definedName name="asfwe" localSheetId="1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df" localSheetId="11">[18]!assdf</definedName>
    <definedName name="assdf">[0]!assdf</definedName>
    <definedName name="AUG." localSheetId="0">#REF!</definedName>
    <definedName name="AUG." localSheetId="11">#REF!</definedName>
    <definedName name="AUG.">#REF!</definedName>
    <definedName name="Av" localSheetId="0">#REF!</definedName>
    <definedName name="Av" localSheetId="11">#REF!</definedName>
    <definedName name="Av">#REF!</definedName>
    <definedName name="AVF" localSheetId="0">#REF!</definedName>
    <definedName name="AVF" localSheetId="11">#REF!</definedName>
    <definedName name="AVF">#REF!</definedName>
    <definedName name="avvvv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 localSheetId="0">[17]입찰안!#REF!</definedName>
    <definedName name="AW" localSheetId="11">[17]입찰안!#REF!</definedName>
    <definedName name="AW">[17]입찰안!#REF!</definedName>
    <definedName name="awer" localSheetId="11" hidden="1">{"'Firr(선)'!$AS$1:$AY$62","'Firr(사)'!$AS$1:$AY$62","'Firr(회)'!$AS$1:$AY$62","'Firr(선)'!$L$1:$V$62","'Firr(사)'!$L$1:$V$62","'Firr(회)'!$L$1:$V$62"}</definedName>
    <definedName name="awer" localSheetId="1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" localSheetId="0">#REF!</definedName>
    <definedName name="B" localSheetId="11">#REF!</definedName>
    <definedName name="B">#REF!</definedName>
    <definedName name="B18㎝" localSheetId="0">#REF!</definedName>
    <definedName name="B18㎝" localSheetId="11">#REF!</definedName>
    <definedName name="B18㎝">#REF!</definedName>
    <definedName name="B1A" localSheetId="0">#REF!</definedName>
    <definedName name="B1A" localSheetId="11">#REF!</definedName>
    <definedName name="B1A">#REF!</definedName>
    <definedName name="B1B" localSheetId="0">#REF!</definedName>
    <definedName name="B1B" localSheetId="11">#REF!</definedName>
    <definedName name="B1B">#REF!</definedName>
    <definedName name="B1C" localSheetId="0">#REF!</definedName>
    <definedName name="B1C" localSheetId="11">#REF!</definedName>
    <definedName name="B1C">#REF!</definedName>
    <definedName name="B1F" localSheetId="0">#REF!</definedName>
    <definedName name="B1F" localSheetId="11">#REF!</definedName>
    <definedName name="B1F">#REF!</definedName>
    <definedName name="B1WL" localSheetId="0">#REF!</definedName>
    <definedName name="B1WL" localSheetId="11">#REF!</definedName>
    <definedName name="B1WL">#REF!</definedName>
    <definedName name="B1WR" localSheetId="0">#REF!</definedName>
    <definedName name="B1WR" localSheetId="11">#REF!</definedName>
    <definedName name="B1WR">#REF!</definedName>
    <definedName name="B20㎝" localSheetId="0">#REF!</definedName>
    <definedName name="B20㎝" localSheetId="11">#REF!</definedName>
    <definedName name="B20㎝">#REF!</definedName>
    <definedName name="B25㎝" localSheetId="0">#REF!</definedName>
    <definedName name="B25㎝" localSheetId="11">#REF!</definedName>
    <definedName name="B25㎝">#REF!</definedName>
    <definedName name="B2A" localSheetId="0">#REF!</definedName>
    <definedName name="B2A" localSheetId="11">#REF!</definedName>
    <definedName name="B2A">#REF!</definedName>
    <definedName name="B2B" localSheetId="0">#REF!</definedName>
    <definedName name="B2B" localSheetId="11">#REF!</definedName>
    <definedName name="B2B">#REF!</definedName>
    <definedName name="B2WL" localSheetId="0">#REF!</definedName>
    <definedName name="B2WL" localSheetId="11">#REF!</definedName>
    <definedName name="B2WL">#REF!</definedName>
    <definedName name="B2WR" localSheetId="0">#REF!</definedName>
    <definedName name="B2WR" localSheetId="11">#REF!</definedName>
    <definedName name="B2WR">#REF!</definedName>
    <definedName name="B30㎝" localSheetId="0">#REF!</definedName>
    <definedName name="B30㎝" localSheetId="11">#REF!</definedName>
    <definedName name="B30㎝">#REF!</definedName>
    <definedName name="B3A" localSheetId="0">#REF!</definedName>
    <definedName name="B3A" localSheetId="11">#REF!</definedName>
    <definedName name="B3A">#REF!</definedName>
    <definedName name="B3B" localSheetId="0">#REF!</definedName>
    <definedName name="B3B" localSheetId="11">#REF!</definedName>
    <definedName name="B3B">#REF!</definedName>
    <definedName name="B4A" localSheetId="0">#REF!</definedName>
    <definedName name="B4A" localSheetId="11">#REF!</definedName>
    <definedName name="B4A">#REF!</definedName>
    <definedName name="B4B" localSheetId="0">#REF!</definedName>
    <definedName name="B4B" localSheetId="11">#REF!</definedName>
    <definedName name="B4B">#REF!</definedName>
    <definedName name="B4㎝이하" localSheetId="0">#REF!</definedName>
    <definedName name="B4㎝이하" localSheetId="11">#REF!</definedName>
    <definedName name="B4㎝이하">#REF!</definedName>
    <definedName name="B5A" localSheetId="0">#REF!</definedName>
    <definedName name="B5A" localSheetId="11">#REF!</definedName>
    <definedName name="B5A">#REF!</definedName>
    <definedName name="B5㎝" localSheetId="0">#REF!</definedName>
    <definedName name="B5㎝" localSheetId="11">#REF!</definedName>
    <definedName name="B5㎝">#REF!</definedName>
    <definedName name="B6A" localSheetId="0">#REF!</definedName>
    <definedName name="B6A" localSheetId="11">#REF!</definedName>
    <definedName name="B6A">#REF!</definedName>
    <definedName name="B6㎝" localSheetId="0">#REF!</definedName>
    <definedName name="B6㎝" localSheetId="11">#REF!</definedName>
    <definedName name="B6㎝">#REF!</definedName>
    <definedName name="B7A" localSheetId="0">#REF!</definedName>
    <definedName name="B7A" localSheetId="11">#REF!</definedName>
    <definedName name="B7A">#REF!</definedName>
    <definedName name="B7㎝" localSheetId="0">#REF!</definedName>
    <definedName name="B7㎝" localSheetId="11">#REF!</definedName>
    <definedName name="B7㎝">#REF!</definedName>
    <definedName name="B8A" localSheetId="0">#REF!</definedName>
    <definedName name="B8A" localSheetId="11">#REF!</definedName>
    <definedName name="B8A">#REF!</definedName>
    <definedName name="B8㎝" localSheetId="0">#REF!</definedName>
    <definedName name="B8㎝" localSheetId="11">#REF!</definedName>
    <definedName name="B8㎝">#REF!</definedName>
    <definedName name="BA" localSheetId="0">#REF!</definedName>
    <definedName name="BA" localSheetId="11">#REF!</definedName>
    <definedName name="BA">#REF!</definedName>
    <definedName name="BackKey" localSheetId="0">#REF!</definedName>
    <definedName name="BackKey" localSheetId="11">#REF!</definedName>
    <definedName name="BackKey">#REF!</definedName>
    <definedName name="BB" localSheetId="0">#REF!</definedName>
    <definedName name="BB" localSheetId="11">#REF!</definedName>
    <definedName name="BB">#REF!</definedName>
    <definedName name="BBB" localSheetId="0">#REF!</definedName>
    <definedName name="BBB" localSheetId="11">#REF!</definedName>
    <definedName name="BBB">#REF!</definedName>
    <definedName name="BBBB" localSheetId="0">#REF!</definedName>
    <definedName name="BBBB" localSheetId="11">#REF!</definedName>
    <definedName name="BBBB">#REF!</definedName>
    <definedName name="BC" localSheetId="0">#REF!</definedName>
    <definedName name="BC" localSheetId="11">#REF!</definedName>
    <definedName name="BC">#REF!</definedName>
    <definedName name="BCB" localSheetId="0">#REF!</definedName>
    <definedName name="BCB" localSheetId="11">#REF!</definedName>
    <definedName name="BCB">#REF!</definedName>
    <definedName name="bcd" localSheetId="0">#REF!</definedName>
    <definedName name="bcd" localSheetId="11">#REF!</definedName>
    <definedName name="bcd">#REF!</definedName>
    <definedName name="bcdddddd" localSheetId="0">#REF!</definedName>
    <definedName name="bcdddddd" localSheetId="11">#REF!</definedName>
    <definedName name="bcdddddd">#REF!</definedName>
    <definedName name="bcrclcl100rt" localSheetId="0">'[19]9-1차이내역'!#REF!</definedName>
    <definedName name="bcrclcl100rt" localSheetId="11">'[19]9-1차이내역'!#REF!</definedName>
    <definedName name="bcrclcl100rt">'[19]9-1차이내역'!#REF!</definedName>
    <definedName name="bcrclcl100rtrkrk" localSheetId="0">'[19]9-1차이내역'!#REF!</definedName>
    <definedName name="bcrclcl100rtrkrk" localSheetId="11">'[19]9-1차이내역'!#REF!</definedName>
    <definedName name="bcrclcl100rtrkrk">'[19]9-1차이내역'!#REF!</definedName>
    <definedName name="Beta" localSheetId="0">#REF!</definedName>
    <definedName name="Beta" localSheetId="11">#REF!</definedName>
    <definedName name="Beta">#REF!</definedName>
    <definedName name="BF" localSheetId="0">#REF!</definedName>
    <definedName name="BF" localSheetId="11">#REF!</definedName>
    <definedName name="BF">#REF!</definedName>
    <definedName name="BFH" localSheetId="0">#REF!</definedName>
    <definedName name="BFH" localSheetId="11">#REF!</definedName>
    <definedName name="BFH">#REF!</definedName>
    <definedName name="BHU" localSheetId="0">#REF!</definedName>
    <definedName name="BHU" localSheetId="11">#REF!</definedName>
    <definedName name="BHU">#REF!</definedName>
    <definedName name="BI" localSheetId="11" hidden="1">{#N/A,#N/A,FALSE,"이태원철근"}</definedName>
    <definedName name="BI" localSheetId="1" hidden="1">{#N/A,#N/A,FALSE,"이태원철근"}</definedName>
    <definedName name="BI" hidden="1">{#N/A,#N/A,FALSE,"이태원철근"}</definedName>
    <definedName name="BM" localSheetId="0" hidden="1">#REF!</definedName>
    <definedName name="BM" localSheetId="10" hidden="1">#REF!</definedName>
    <definedName name="BM" localSheetId="3" hidden="1">#REF!</definedName>
    <definedName name="BM" localSheetId="6" hidden="1">#REF!</definedName>
    <definedName name="BM" localSheetId="7" hidden="1">#REF!</definedName>
    <definedName name="BM" localSheetId="9" hidden="1">#REF!</definedName>
    <definedName name="BM" localSheetId="5" hidden="1">#REF!</definedName>
    <definedName name="BM" localSheetId="8" hidden="1">#REF!</definedName>
    <definedName name="BM" localSheetId="4" hidden="1">#REF!</definedName>
    <definedName name="BM" localSheetId="11" hidden="1">#REF!</definedName>
    <definedName name="BM" localSheetId="1" hidden="1">#REF!</definedName>
    <definedName name="BM" hidden="1">#REF!</definedName>
    <definedName name="BMO" localSheetId="0">#REF!</definedName>
    <definedName name="BMO" localSheetId="11">#REF!</definedName>
    <definedName name="BMO">#REF!</definedName>
    <definedName name="BO" localSheetId="0">#REF!</definedName>
    <definedName name="BO" localSheetId="11">#REF!</definedName>
    <definedName name="BO">#REF!</definedName>
    <definedName name="Bolts" localSheetId="0">#REF!</definedName>
    <definedName name="Bolts" localSheetId="11">#REF!</definedName>
    <definedName name="Bolts">#REF!</definedName>
    <definedName name="BOM_OF_ECP" localSheetId="0">#REF!</definedName>
    <definedName name="BOM_OF_ECP" localSheetId="11">#REF!</definedName>
    <definedName name="BOM_OF_ECP">#REF!</definedName>
    <definedName name="BOX" localSheetId="0">#REF!</definedName>
    <definedName name="BOX" localSheetId="11">#REF!</definedName>
    <definedName name="BOX">#REF!</definedName>
    <definedName name="BOX암거" localSheetId="0">#REF!</definedName>
    <definedName name="BOX암거" localSheetId="11">#REF!</definedName>
    <definedName name="BOX암거">#REF!</definedName>
    <definedName name="BSB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0">#REF!</definedName>
    <definedName name="BSH" localSheetId="11">#REF!</definedName>
    <definedName name="BSH">#REF!</definedName>
    <definedName name="BV" localSheetId="0">#REF!</definedName>
    <definedName name="BV" localSheetId="11">#REF!</definedName>
    <definedName name="BV">#REF!</definedName>
    <definedName name="C_">#N/A</definedName>
    <definedName name="C_1" localSheetId="0">#REF!</definedName>
    <definedName name="C_1" localSheetId="11">#REF!</definedName>
    <definedName name="C_1">#REF!</definedName>
    <definedName name="C_2" localSheetId="0">#REF!</definedName>
    <definedName name="C_2" localSheetId="11">#REF!</definedName>
    <definedName name="C_2">#REF!</definedName>
    <definedName name="C_3" localSheetId="0">#REF!</definedName>
    <definedName name="C_3" localSheetId="11">#REF!</definedName>
    <definedName name="C_3">#REF!</definedName>
    <definedName name="cable" localSheetId="0">#REF!</definedName>
    <definedName name="cable" localSheetId="11">#REF!</definedName>
    <definedName name="cable">#REF!</definedName>
    <definedName name="CCC" localSheetId="0">#REF!</definedName>
    <definedName name="CCC" localSheetId="11">#REF!</definedName>
    <definedName name="CCC">#REF!</definedName>
    <definedName name="CFDKDKTBDKDKDKRT" localSheetId="0">#REF!</definedName>
    <definedName name="CFDKDKTBDKDKDKRT" localSheetId="11">#REF!</definedName>
    <definedName name="CFDKDKTBDKDKDKRT">#REF!</definedName>
    <definedName name="CHO">#N/A</definedName>
    <definedName name="Client" localSheetId="0">#REF!</definedName>
    <definedName name="Client" localSheetId="11">#REF!</definedName>
    <definedName name="Client">#REF!</definedName>
    <definedName name="CM" localSheetId="0">#REF!</definedName>
    <definedName name="CM" localSheetId="11">#REF!</definedName>
    <definedName name="CM">#REF!</definedName>
    <definedName name="code">#N/A</definedName>
    <definedName name="code2" localSheetId="0">#REF!</definedName>
    <definedName name="code2" localSheetId="11">#REF!</definedName>
    <definedName name="code2">#REF!</definedName>
    <definedName name="code3" localSheetId="0">#REF!</definedName>
    <definedName name="code3" localSheetId="11">#REF!</definedName>
    <definedName name="code3">#REF!</definedName>
    <definedName name="COMPANY">#N/A</definedName>
    <definedName name="CONC">#N/A</definedName>
    <definedName name="CONT" localSheetId="0">#REF!</definedName>
    <definedName name="CONT" localSheetId="11">#REF!</definedName>
    <definedName name="CONT">#REF!</definedName>
    <definedName name="COPY1__F" localSheetId="0">#REF!</definedName>
    <definedName name="COPY1__F" localSheetId="11">#REF!</definedName>
    <definedName name="COPY1__F">#REF!</definedName>
    <definedName name="CR" localSheetId="0">#REF!</definedName>
    <definedName name="CR" localSheetId="11">#REF!</definedName>
    <definedName name="CR">#REF!</definedName>
    <definedName name="_xlnm.Criteria" localSheetId="0">#REF!</definedName>
    <definedName name="_xlnm.Criteria" localSheetId="11">#REF!</definedName>
    <definedName name="_xlnm.Criteria">#REF!</definedName>
    <definedName name="Criteria_MI" localSheetId="0">#REF!</definedName>
    <definedName name="Criteria_MI" localSheetId="11">#REF!</definedName>
    <definedName name="Criteria_MI">#REF!</definedName>
    <definedName name="Cs" localSheetId="0">#REF!</definedName>
    <definedName name="Cs" localSheetId="11">#REF!</definedName>
    <definedName name="Cs">#REF!</definedName>
    <definedName name="CTC" localSheetId="0">#REF!</definedName>
    <definedName name="CTC" localSheetId="11">#REF!</definedName>
    <definedName name="CTC">#REF!</definedName>
    <definedName name="cvbcv" localSheetId="11" hidden="1">{"'옥포덕포실행'!$Q$245"}</definedName>
    <definedName name="cvbcv" hidden="1">{"'옥포덕포실행'!$Q$245"}</definedName>
    <definedName name="cvc" localSheetId="0" hidden="1">#REF!</definedName>
    <definedName name="cvc" localSheetId="10" hidden="1">#REF!</definedName>
    <definedName name="cvc" localSheetId="3" hidden="1">#REF!</definedName>
    <definedName name="cvc" localSheetId="6" hidden="1">#REF!</definedName>
    <definedName name="cvc" localSheetId="7" hidden="1">#REF!</definedName>
    <definedName name="cvc" localSheetId="9" hidden="1">#REF!</definedName>
    <definedName name="cvc" localSheetId="5" hidden="1">#REF!</definedName>
    <definedName name="cvc" localSheetId="8" hidden="1">#REF!</definedName>
    <definedName name="cvc" localSheetId="4" hidden="1">#REF!</definedName>
    <definedName name="cvc" localSheetId="11" hidden="1">#REF!</definedName>
    <definedName name="cvc" hidden="1">#REF!</definedName>
    <definedName name="cxee" localSheetId="11" hidden="1">{"'Firr(선)'!$AS$1:$AY$62","'Firr(사)'!$AS$1:$AY$62","'Firr(회)'!$AS$1:$AY$62","'Firr(선)'!$L$1:$V$62","'Firr(사)'!$L$1:$V$62","'Firr(회)'!$L$1:$V$62"}</definedName>
    <definedName name="cxee" localSheetId="1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" localSheetId="0">#REF!</definedName>
    <definedName name="D" localSheetId="11">#REF!</definedName>
    <definedName name="D">#REF!</definedName>
    <definedName name="DANGA" localSheetId="0">#REF!,#REF!</definedName>
    <definedName name="DANGA" localSheetId="11">#REF!,#REF!</definedName>
    <definedName name="DANGA">#REF!,#REF!</definedName>
    <definedName name="danga2" localSheetId="0">#REF!,#REF!</definedName>
    <definedName name="danga2" localSheetId="11">#REF!,#REF!</definedName>
    <definedName name="danga2">#REF!,#REF!</definedName>
    <definedName name="_xlnm.Database" localSheetId="0">#REF!</definedName>
    <definedName name="_xlnm.Database" localSheetId="11">#REF!</definedName>
    <definedName name="_xlnm.Database">#REF!</definedName>
    <definedName name="Database_MI" localSheetId="0">#REF!</definedName>
    <definedName name="Database_MI" localSheetId="11">#REF!</definedName>
    <definedName name="Database_MI">#REF!</definedName>
    <definedName name="dataww" localSheetId="0" hidden="1">#REF!</definedName>
    <definedName name="dataww" localSheetId="10" hidden="1">#REF!</definedName>
    <definedName name="dataww" localSheetId="3" hidden="1">#REF!</definedName>
    <definedName name="dataww" localSheetId="6" hidden="1">#REF!</definedName>
    <definedName name="dataww" localSheetId="7" hidden="1">#REF!</definedName>
    <definedName name="dataww" localSheetId="9" hidden="1">#REF!</definedName>
    <definedName name="dataww" localSheetId="5" hidden="1">#REF!</definedName>
    <definedName name="dataww" localSheetId="8" hidden="1">#REF!</definedName>
    <definedName name="dataww" localSheetId="4" hidden="1">#REF!</definedName>
    <definedName name="dataww" localSheetId="11" hidden="1">#REF!</definedName>
    <definedName name="dataww" hidden="1">#REF!</definedName>
    <definedName name="date" localSheetId="0">#REF!</definedName>
    <definedName name="date" localSheetId="11">#REF!</definedName>
    <definedName name="date">#REF!</definedName>
    <definedName name="Date_Bidding" localSheetId="0">#REF!</definedName>
    <definedName name="Date_Bidding" localSheetId="11">#REF!</definedName>
    <definedName name="Date_Bidding">#REF!</definedName>
    <definedName name="DAY">#N/A</definedName>
    <definedName name="DB" localSheetId="0">#REF!</definedName>
    <definedName name="DB" localSheetId="11">#REF!</definedName>
    <definedName name="DB">#REF!</definedName>
    <definedName name="DC" localSheetId="0">#REF!</definedName>
    <definedName name="DC" localSheetId="11">#REF!</definedName>
    <definedName name="DC">#REF!</definedName>
    <definedName name="DC.PIPE" localSheetId="0">[20]일위대가!#REF!</definedName>
    <definedName name="DC.PIPE" localSheetId="11">[20]일위대가!#REF!</definedName>
    <definedName name="DC.PIPE">[20]일위대가!#REF!</definedName>
    <definedName name="DD" localSheetId="0">#REF!</definedName>
    <definedName name="DD" localSheetId="11">#REF!</definedName>
    <definedName name="DD">#REF!</definedName>
    <definedName name="DDATA" localSheetId="0">#REF!</definedName>
    <definedName name="DDATA" localSheetId="11">#REF!</definedName>
    <definedName name="DDATA">#REF!</definedName>
    <definedName name="ddd" localSheetId="0">#REF!</definedName>
    <definedName name="ddd" localSheetId="11">#REF!</definedName>
    <definedName name="ddd">#REF!</definedName>
    <definedName name="ddd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sdfs" localSheetId="11">[18]!ddsdfs</definedName>
    <definedName name="ddsdfs">[0]!ddsdfs</definedName>
    <definedName name="DE" localSheetId="0">#REF!</definedName>
    <definedName name="DE" localSheetId="11">#REF!</definedName>
    <definedName name="DE">#REF!</definedName>
    <definedName name="DeadFacter" localSheetId="0">#REF!</definedName>
    <definedName name="DeadFacter" localSheetId="11">#REF!</definedName>
    <definedName name="DeadFacter">#REF!</definedName>
    <definedName name="def" localSheetId="0">#REF!</definedName>
    <definedName name="def" localSheetId="11">#REF!</definedName>
    <definedName name="def">#REF!</definedName>
    <definedName name="Delta" localSheetId="0">#REF!</definedName>
    <definedName name="Delta" localSheetId="11">#REF!</definedName>
    <definedName name="Delta">#REF!</definedName>
    <definedName name="Delta1" localSheetId="0">#REF!</definedName>
    <definedName name="Delta1" localSheetId="11">#REF!</definedName>
    <definedName name="Delta1">#REF!</definedName>
    <definedName name="DEMO" localSheetId="0">#REF!</definedName>
    <definedName name="DEMO" localSheetId="11">#REF!</definedName>
    <definedName name="DEMO">#REF!</definedName>
    <definedName name="derwr" localSheetId="11" hidden="1">{"'Firr(선)'!$AS$1:$AY$62","'Firr(사)'!$AS$1:$AY$62","'Firr(회)'!$AS$1:$AY$62","'Firr(선)'!$L$1:$V$62","'Firr(사)'!$L$1:$V$62","'Firr(회)'!$L$1:$V$62"}</definedName>
    <definedName name="derwr" localSheetId="1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" localSheetId="0">#REF!</definedName>
    <definedName name="DF" localSheetId="11">#REF!</definedName>
    <definedName name="DF">#REF!</definedName>
    <definedName name="dfd" localSheetId="11">[18]!dfd</definedName>
    <definedName name="dfd">[0]!dfd</definedName>
    <definedName name="dfd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fdff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dff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d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d" localSheetId="11" hidden="1">{#N/A,#N/A,FALSE,"단가표지"}</definedName>
    <definedName name="dfsd" hidden="1">{#N/A,#N/A,FALSE,"단가표지"}</definedName>
    <definedName name="dfwer" localSheetId="11" hidden="1">{"'Firr(선)'!$AS$1:$AY$62","'Firr(사)'!$AS$1:$AY$62","'Firr(회)'!$AS$1:$AY$62","'Firr(선)'!$L$1:$V$62","'Firr(사)'!$L$1:$V$62","'Firr(회)'!$L$1:$V$62"}</definedName>
    <definedName name="dfwer" localSheetId="1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anrjsk" localSheetId="11" hidden="1">{#N/A,#N/A,FALSE,"2~8번"}</definedName>
    <definedName name="dkanrjsk" localSheetId="1" hidden="1">{#N/A,#N/A,FALSE,"2~8번"}</definedName>
    <definedName name="dkanrjsk" hidden="1">{#N/A,#N/A,FALSE,"2~8번"}</definedName>
    <definedName name="DKARJ" localSheetId="0">#REF!</definedName>
    <definedName name="DKARJ" localSheetId="11">#REF!</definedName>
    <definedName name="DKARJ">#REF!</definedName>
    <definedName name="DLA" localSheetId="0">#REF!</definedName>
    <definedName name="DLA" localSheetId="11">#REF!</definedName>
    <definedName name="DLA">#REF!</definedName>
    <definedName name="dns" localSheetId="11" hidden="1">{#N/A,#N/A,FALSE,"운반시간"}</definedName>
    <definedName name="dns" localSheetId="1" hidden="1">{#N/A,#N/A,FALSE,"운반시간"}</definedName>
    <definedName name="dns" hidden="1">{#N/A,#N/A,FALSE,"운반시간"}</definedName>
    <definedName name="DOMEGIST.MP3.s" localSheetId="0">#REF!</definedName>
    <definedName name="DOMEGIST.MP3.s" localSheetId="11">#REF!</definedName>
    <definedName name="DOMEGIST.MP3.s">#REF!</definedName>
    <definedName name="DPI" localSheetId="0">#REF!</definedName>
    <definedName name="DPI" localSheetId="11">#REF!</definedName>
    <definedName name="DPI">#REF!</definedName>
    <definedName name="DROW">#N/A</definedName>
    <definedName name="DS" localSheetId="0">#REF!</definedName>
    <definedName name="DS" localSheetId="11">#REF!</definedName>
    <definedName name="DS">#REF!</definedName>
    <definedName name="dsaf" localSheetId="11" hidden="1">{#N/A,#N/A,FALSE,"조골재"}</definedName>
    <definedName name="dsaf" localSheetId="1" hidden="1">{#N/A,#N/A,FALSE,"조골재"}</definedName>
    <definedName name="dsaf" hidden="1">{#N/A,#N/A,FALSE,"조골재"}</definedName>
    <definedName name="DSF" localSheetId="11" hidden="1">{#N/A,#N/A,FALSE,"골재소요량";#N/A,#N/A,FALSE,"골재소요량"}</definedName>
    <definedName name="DSF" localSheetId="1" hidden="1">{#N/A,#N/A,FALSE,"골재소요량";#N/A,#N/A,FALSE,"골재소요량"}</definedName>
    <definedName name="DSF" hidden="1">{#N/A,#N/A,FALSE,"골재소요량";#N/A,#N/A,FALSE,"골재소요량"}</definedName>
    <definedName name="DSVP" localSheetId="0">#REF!</definedName>
    <definedName name="DSVP" localSheetId="11">#REF!</definedName>
    <definedName name="DSVP">#REF!</definedName>
    <definedName name="DUCT_GONG" localSheetId="0">#REF!</definedName>
    <definedName name="DUCT_GONG" localSheetId="11">#REF!</definedName>
    <definedName name="DUCT_GONG">#REF!</definedName>
    <definedName name="Dv" localSheetId="0">#REF!</definedName>
    <definedName name="Dv" localSheetId="11">#REF!</definedName>
    <definedName name="Dv">#REF!</definedName>
    <definedName name="DW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" localSheetId="0">#REF!</definedName>
    <definedName name="EA" localSheetId="11">#REF!</definedName>
    <definedName name="EA">#REF!</definedName>
    <definedName name="EarthFacter" localSheetId="0">#REF!</definedName>
    <definedName name="EarthFacter" localSheetId="11">#REF!</definedName>
    <definedName name="EarthFacter">#REF!</definedName>
    <definedName name="EC" localSheetId="0">#REF!</definedName>
    <definedName name="EC" localSheetId="11">#REF!</definedName>
    <definedName name="EC">#REF!</definedName>
    <definedName name="ee" localSheetId="11" hidden="1">{#N/A,#N/A,FALSE,"단가표지"}</definedName>
    <definedName name="ee" hidden="1">{#N/A,#N/A,FALSE,"단가표지"}</definedName>
    <definedName name="eee" localSheetId="11" hidden="1">{#N/A,#N/A,FALSE,"2~8번"}</definedName>
    <definedName name="eee" localSheetId="1" hidden="1">{#N/A,#N/A,FALSE,"2~8번"}</definedName>
    <definedName name="eee" hidden="1">{#N/A,#N/A,FALSE,"2~8번"}</definedName>
    <definedName name="efd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m" localSheetId="0">#REF!</definedName>
    <definedName name="Em" localSheetId="11">#REF!</definedName>
    <definedName name="Em">#REF!</definedName>
    <definedName name="ENCOST">#N/A</definedName>
    <definedName name="END" localSheetId="0">#REF!</definedName>
    <definedName name="END" localSheetId="11">#REF!</definedName>
    <definedName name="END">#REF!</definedName>
    <definedName name="errrrrrrrrrr" localSheetId="0">#REF!</definedName>
    <definedName name="errrrrrrrrrr" localSheetId="11">#REF!</definedName>
    <definedName name="errrrrrrrrrr">#REF!</definedName>
    <definedName name="Es" localSheetId="0">#REF!</definedName>
    <definedName name="Es" localSheetId="11">#REF!</definedName>
    <definedName name="Es">#REF!</definedName>
    <definedName name="ewq" localSheetId="11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Exchange_Rate" localSheetId="0">#REF!</definedName>
    <definedName name="Exchange_Rate" localSheetId="11">#REF!</definedName>
    <definedName name="Exchange_Rate">#REF!</definedName>
    <definedName name="EXE">#N/A</definedName>
    <definedName name="_xlnm.Extract" localSheetId="0">#REF!</definedName>
    <definedName name="_xlnm.Extract" localSheetId="11">#REF!</definedName>
    <definedName name="_xlnm.Extract">#REF!</definedName>
    <definedName name="Extract_MI" localSheetId="0">#REF!</definedName>
    <definedName name="Extract_MI" localSheetId="11">#REF!</definedName>
    <definedName name="Extract_MI">#REF!</definedName>
    <definedName name="F">#N/A</definedName>
    <definedName name="fact" localSheetId="0">#REF!</definedName>
    <definedName name="fact" localSheetId="11">#REF!</definedName>
    <definedName name="fact">#REF!</definedName>
    <definedName name="fb" localSheetId="0">#REF!</definedName>
    <definedName name="fb" localSheetId="11">#REF!</definedName>
    <definedName name="fb">#REF!</definedName>
    <definedName name="Fck" localSheetId="0">#REF!</definedName>
    <definedName name="Fck" localSheetId="11">#REF!</definedName>
    <definedName name="Fck">#REF!</definedName>
    <definedName name="FD" localSheetId="0">#REF!</definedName>
    <definedName name="FD" localSheetId="11">#REF!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>#REF!</definedName>
    <definedName name="fdf" localSheetId="0">Dlog_Show</definedName>
    <definedName name="fdf" localSheetId="11">Dlog_Show</definedName>
    <definedName name="fdf">Dlog_Show</definedName>
    <definedName name="fdf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g" localSheetId="11" hidden="1">{#N/A,#N/A,FALSE,"이태원철근"}</definedName>
    <definedName name="fdhg" localSheetId="1" hidden="1">{#N/A,#N/A,FALSE,"이태원철근"}</definedName>
    <definedName name="fdhg" hidden="1">{#N/A,#N/A,FALSE,"이태원철근"}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L" localSheetId="0">#REF!</definedName>
    <definedName name="FEEL" localSheetId="11">#REF!</definedName>
    <definedName name="FEEL">#REF!</definedName>
    <definedName name="FE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fff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46TBTB4RTDKDK" localSheetId="0">#REF!</definedName>
    <definedName name="FG46TBTB4RTDKDK" localSheetId="11">#REF!</definedName>
    <definedName name="FG46TBTB4RTDKDK">#REF!</definedName>
    <definedName name="FG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H" localSheetId="0">[21]내역서!#REF!</definedName>
    <definedName name="FGH" localSheetId="11">[21]내역서!#REF!</definedName>
    <definedName name="FGH">[21]내역서!#REF!</definedName>
    <definedName name="fgPRPRRKTBTB1RTDKDK" localSheetId="0">#REF!</definedName>
    <definedName name="fgPRPRRKTBTB1RTDKDK" localSheetId="11">#REF!</definedName>
    <definedName name="fgPRPRRKTBTB1RTDKDK">#REF!</definedName>
    <definedName name="FGRKRKRKRKRKRKRKRKRKRKRKRKRKRKR" localSheetId="0">#REF!</definedName>
    <definedName name="FGRKRKRKRKRKRKRKRKRKRKRKRKRKRKR" localSheetId="11">#REF!</definedName>
    <definedName name="FGRKRKRKRKRKRKRKRKRKRKRKRKRKRKR">#REF!</definedName>
    <definedName name="fgTBTB4RTDKDK" localSheetId="0">#REF!</definedName>
    <definedName name="fgTBTB4RTDKDK" localSheetId="11">#REF!</definedName>
    <definedName name="fgTBTB4RTDKDK">#REF!</definedName>
    <definedName name="Fm" localSheetId="0">#REF!</definedName>
    <definedName name="Fm" localSheetId="11">#REF!</definedName>
    <definedName name="Fm">#REF!</definedName>
    <definedName name="FRTTREE" localSheetId="0">#REF!</definedName>
    <definedName name="FRTTREE" localSheetId="11">#REF!</definedName>
    <definedName name="FRTTREE">#REF!</definedName>
    <definedName name="fw8rtrkfw8rtrkfw8rtrk" localSheetId="0">#REF!</definedName>
    <definedName name="fw8rtrkfw8rtrkfw8rtrk" localSheetId="11">#REF!</definedName>
    <definedName name="fw8rtrkfw8rtrkfw8rtrk">#REF!</definedName>
    <definedName name="FX" localSheetId="0">#REF!</definedName>
    <definedName name="FX" localSheetId="11">#REF!</definedName>
    <definedName name="FX">#REF!</definedName>
    <definedName name="Fy" localSheetId="0">#REF!</definedName>
    <definedName name="Fy" localSheetId="11">#REF!</definedName>
    <definedName name="Fy">#REF!</definedName>
    <definedName name="FZ" localSheetId="0">#REF!</definedName>
    <definedName name="FZ" localSheetId="11">#REF!</definedName>
    <definedName name="FZ">#REF!</definedName>
    <definedName name="g" localSheetId="0">[22]기성요약!#REF!</definedName>
    <definedName name="g" localSheetId="11">[22]기성요약!#REF!</definedName>
    <definedName name="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>[22]기성요약!#REF!</definedName>
    <definedName name="gamma" localSheetId="0">#REF!</definedName>
    <definedName name="gamma" localSheetId="11">#REF!</definedName>
    <definedName name="gamma">#REF!</definedName>
    <definedName name="Gamma1" localSheetId="0">#REF!</definedName>
    <definedName name="Gamma1" localSheetId="11">#REF!</definedName>
    <definedName name="Gamma1">#REF!</definedName>
    <definedName name="GammaT" localSheetId="0">#REF!</definedName>
    <definedName name="GammaT" localSheetId="11">#REF!</definedName>
    <definedName name="GammaT">#REF!</definedName>
    <definedName name="gbc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s" localSheetId="0">#REF!,#REF!,#REF!</definedName>
    <definedName name="gdfs" localSheetId="11">#REF!,#REF!,#REF!</definedName>
    <definedName name="gdfs">#REF!,#REF!,#REF!</definedName>
    <definedName name="gdsssaaa" localSheetId="0">#REF!</definedName>
    <definedName name="gdsssaaa" localSheetId="11">#REF!</definedName>
    <definedName name="gdsssaaa">#REF!</definedName>
    <definedName name="GEMCO" localSheetId="0" hidden="1">#REF!</definedName>
    <definedName name="GEMCO" localSheetId="10" hidden="1">#REF!</definedName>
    <definedName name="GEMCO" localSheetId="3" hidden="1">#REF!</definedName>
    <definedName name="GEMCO" localSheetId="6" hidden="1">#REF!</definedName>
    <definedName name="GEMCO" localSheetId="7" hidden="1">#REF!</definedName>
    <definedName name="GEMCO" localSheetId="9" hidden="1">#REF!</definedName>
    <definedName name="GEMCO" localSheetId="5" hidden="1">#REF!</definedName>
    <definedName name="GEMCO" localSheetId="8" hidden="1">#REF!</definedName>
    <definedName name="GEMCO" localSheetId="4" hidden="1">#REF!</definedName>
    <definedName name="GEMCO" localSheetId="11" hidden="1">#REF!</definedName>
    <definedName name="GEMCO" hidden="1">#REF!</definedName>
    <definedName name="GEW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dgdf" localSheetId="0">#REF!</definedName>
    <definedName name="gfdgdgdf" localSheetId="11">#REF!</definedName>
    <definedName name="gfdgdgdf">#REF!</definedName>
    <definedName name="GF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0" hidden="1">[23]차액보증!#REF!</definedName>
    <definedName name="gfgdfg" localSheetId="11" hidden="1">[23]차액보증!#REF!</definedName>
    <definedName name="gfgdfg" hidden="1">[23]차액보증!#REF!</definedName>
    <definedName name="gfgf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gfr" localSheetId="0">#REF!</definedName>
    <definedName name="gfggfr" localSheetId="11">#REF!</definedName>
    <definedName name="gfggfr">#REF!</definedName>
    <definedName name="gfsfg" localSheetId="11" hidden="1">{#N/A,#N/A,FALSE,"이태원철근"}</definedName>
    <definedName name="gfsfg" localSheetId="1" hidden="1">{#N/A,#N/A,FALSE,"이태원철근"}</definedName>
    <definedName name="gfsfg" hidden="1">{#N/A,#N/A,FALSE,"이태원철근"}</definedName>
    <definedName name="GG" localSheetId="0">#REF!</definedName>
    <definedName name="GG" localSheetId="11">#REF!</definedName>
    <definedName name="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>#REF!</definedName>
    <definedName name="GG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11" hidden="1">{#N/A,#N/A,FALSE,"조골재"}</definedName>
    <definedName name="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{#N/A,#N/A,FALSE,"조골재"}</definedName>
    <definedName name="ghdghdg" localSheetId="11" hidden="1">{#N/A,#N/A,FALSE,"이태원철근"}</definedName>
    <definedName name="ghdghdg" localSheetId="1" hidden="1">{#N/A,#N/A,FALSE,"이태원철근"}</definedName>
    <definedName name="ghdghdg" hidden="1">{#N/A,#N/A,FALSE,"이태원철근"}</definedName>
    <definedName name="GuBae" localSheetId="0">#REF!</definedName>
    <definedName name="GuBae" localSheetId="11">#REF!</definedName>
    <definedName name="GuBae">#REF!</definedName>
    <definedName name="H" localSheetId="0">#REF!</definedName>
    <definedName name="H" localSheetId="11">#REF!</definedName>
    <definedName name="H">#REF!</definedName>
    <definedName name="H1.0m이하" localSheetId="0">#REF!</definedName>
    <definedName name="H1.0m이하" localSheetId="11">#REF!</definedName>
    <definedName name="H1.0m이하">#REF!</definedName>
    <definedName name="H1.2m" localSheetId="0">#REF!</definedName>
    <definedName name="H1.2m" localSheetId="11">#REF!</definedName>
    <definedName name="H1.2m">#REF!</definedName>
    <definedName name="H1.5m" localSheetId="0">#REF!</definedName>
    <definedName name="H1.5m" localSheetId="11">#REF!</definedName>
    <definedName name="H1.5m">#REF!</definedName>
    <definedName name="H1.8m" localSheetId="0">#REF!</definedName>
    <definedName name="H1.8m" localSheetId="11">#REF!</definedName>
    <definedName name="H1.8m">#REF!</definedName>
    <definedName name="H1C" localSheetId="0">#REF!</definedName>
    <definedName name="H1C" localSheetId="11">#REF!</definedName>
    <definedName name="H1C">#REF!</definedName>
    <definedName name="H1D" localSheetId="0">#REF!</definedName>
    <definedName name="H1D" localSheetId="11">#REF!</definedName>
    <definedName name="H1D">#REF!</definedName>
    <definedName name="H1H" localSheetId="0">#REF!</definedName>
    <definedName name="H1H" localSheetId="11">#REF!</definedName>
    <definedName name="H1H">#REF!</definedName>
    <definedName name="H1L" localSheetId="0">#REF!</definedName>
    <definedName name="H1L" localSheetId="11">#REF!</definedName>
    <definedName name="H1L">#REF!</definedName>
    <definedName name="H1R" localSheetId="0">#REF!</definedName>
    <definedName name="H1R" localSheetId="11">#REF!</definedName>
    <definedName name="H1R">#REF!</definedName>
    <definedName name="H1WL" localSheetId="0">#REF!</definedName>
    <definedName name="H1WL" localSheetId="11">#REF!</definedName>
    <definedName name="H1WL">#REF!</definedName>
    <definedName name="H1WR" localSheetId="0">#REF!</definedName>
    <definedName name="H1WR" localSheetId="11">#REF!</definedName>
    <definedName name="H1WR">#REF!</definedName>
    <definedName name="H2.0m" localSheetId="0">#REF!</definedName>
    <definedName name="H2.0m" localSheetId="11">#REF!</definedName>
    <definedName name="H2.0m">#REF!</definedName>
    <definedName name="H2.5m" localSheetId="0">#REF!</definedName>
    <definedName name="H2.5m" localSheetId="11">#REF!</definedName>
    <definedName name="H2.5m">#REF!</definedName>
    <definedName name="H2C" localSheetId="0">#REF!</definedName>
    <definedName name="H2C" localSheetId="11">#REF!</definedName>
    <definedName name="H2C">#REF!</definedName>
    <definedName name="H2D" localSheetId="0">#REF!</definedName>
    <definedName name="H2D" localSheetId="11">#REF!</definedName>
    <definedName name="H2D">#REF!</definedName>
    <definedName name="H2H" localSheetId="0">#REF!</definedName>
    <definedName name="H2H" localSheetId="11">#REF!</definedName>
    <definedName name="H2H">#REF!</definedName>
    <definedName name="H2L" localSheetId="0">#REF!</definedName>
    <definedName name="H2L" localSheetId="11">#REF!</definedName>
    <definedName name="H2L">#REF!</definedName>
    <definedName name="H2R" localSheetId="0">#REF!</definedName>
    <definedName name="H2R" localSheetId="11">#REF!</definedName>
    <definedName name="H2R">#REF!</definedName>
    <definedName name="H2WL" localSheetId="0">#REF!</definedName>
    <definedName name="H2WL" localSheetId="11">#REF!</definedName>
    <definedName name="H2WL">#REF!</definedName>
    <definedName name="H2WR" localSheetId="0">#REF!</definedName>
    <definedName name="H2WR" localSheetId="11">#REF!</definedName>
    <definedName name="H2WR">#REF!</definedName>
    <definedName name="H3.0m" localSheetId="0">#REF!</definedName>
    <definedName name="H3.0m" localSheetId="11">#REF!</definedName>
    <definedName name="H3.0m">#REF!</definedName>
    <definedName name="H3.5m" localSheetId="0">#REF!</definedName>
    <definedName name="H3.5m" localSheetId="11">#REF!</definedName>
    <definedName name="H3.5m">#REF!</definedName>
    <definedName name="H3H" localSheetId="0">#REF!</definedName>
    <definedName name="H3H" localSheetId="11">#REF!</definedName>
    <definedName name="H3H">#REF!</definedName>
    <definedName name="H3L" localSheetId="0">#REF!</definedName>
    <definedName name="H3L" localSheetId="11">#REF!</definedName>
    <definedName name="H3L">#REF!</definedName>
    <definedName name="H3R" localSheetId="0">#REF!</definedName>
    <definedName name="H3R" localSheetId="11">#REF!</definedName>
    <definedName name="H3R">#REF!</definedName>
    <definedName name="H3WL" localSheetId="0">#REF!</definedName>
    <definedName name="H3WL" localSheetId="11">#REF!</definedName>
    <definedName name="H3WL">#REF!</definedName>
    <definedName name="H3WR" localSheetId="0">#REF!</definedName>
    <definedName name="H3WR" localSheetId="11">#REF!</definedName>
    <definedName name="H3WR">#REF!</definedName>
    <definedName name="H4.0m" localSheetId="0">#REF!</definedName>
    <definedName name="H4.0m" localSheetId="11">#REF!</definedName>
    <definedName name="H4.0m">#REF!</definedName>
    <definedName name="H4.5m" localSheetId="0">#REF!</definedName>
    <definedName name="H4.5m" localSheetId="11">#REF!</definedName>
    <definedName name="H4.5m">#REF!</definedName>
    <definedName name="H4H" localSheetId="0">#REF!</definedName>
    <definedName name="H4H" localSheetId="11">#REF!</definedName>
    <definedName name="H4H">#REF!</definedName>
    <definedName name="H4L" localSheetId="0">#REF!</definedName>
    <definedName name="H4L" localSheetId="11">#REF!</definedName>
    <definedName name="H4L">#REF!</definedName>
    <definedName name="H4R" localSheetId="0">#REF!</definedName>
    <definedName name="H4R" localSheetId="11">#REF!</definedName>
    <definedName name="H4R">#REF!</definedName>
    <definedName name="H5.0m" localSheetId="0">#REF!</definedName>
    <definedName name="H5.0m" localSheetId="11">#REF!</definedName>
    <definedName name="H5.0m">#REF!</definedName>
    <definedName name="H5L" localSheetId="0">#REF!</definedName>
    <definedName name="H5L" localSheetId="11">#REF!</definedName>
    <definedName name="H5L">#REF!</definedName>
    <definedName name="H5R" localSheetId="0">#REF!</definedName>
    <definedName name="H5R" localSheetId="11">#REF!</definedName>
    <definedName name="H5R">#REF!</definedName>
    <definedName name="H6L" localSheetId="0">#REF!</definedName>
    <definedName name="H6L" localSheetId="11">#REF!</definedName>
    <definedName name="H6L">#REF!</definedName>
    <definedName name="H6R" localSheetId="0">#REF!</definedName>
    <definedName name="H6R" localSheetId="11">#REF!</definedName>
    <definedName name="H6R">#REF!</definedName>
    <definedName name="H7L" localSheetId="0">#REF!</definedName>
    <definedName name="H7L" localSheetId="11">#REF!</definedName>
    <definedName name="H7L">#REF!</definedName>
    <definedName name="H7R" localSheetId="0">#REF!</definedName>
    <definedName name="H7R" localSheetId="11">#REF!</definedName>
    <definedName name="H7R">#REF!</definedName>
    <definedName name="H9A" localSheetId="0">#REF!</definedName>
    <definedName name="H9A" localSheetId="11">#REF!</definedName>
    <definedName name="H9A">#REF!</definedName>
    <definedName name="HAF" localSheetId="0">#REF!</definedName>
    <definedName name="HAF" localSheetId="11">#REF!</definedName>
    <definedName name="HAF">#REF!</definedName>
    <definedName name="han" localSheetId="0" hidden="1">#REF!</definedName>
    <definedName name="han" localSheetId="10" hidden="1">#REF!</definedName>
    <definedName name="han" localSheetId="3" hidden="1">#REF!</definedName>
    <definedName name="han" localSheetId="6" hidden="1">#REF!</definedName>
    <definedName name="han" localSheetId="7" hidden="1">#REF!</definedName>
    <definedName name="han" localSheetId="9" hidden="1">#REF!</definedName>
    <definedName name="han" localSheetId="5" hidden="1">#REF!</definedName>
    <definedName name="han" localSheetId="8" hidden="1">#REF!</definedName>
    <definedName name="han" localSheetId="4" hidden="1">#REF!</definedName>
    <definedName name="han" localSheetId="11" hidden="1">#REF!</definedName>
    <definedName name="han" localSheetId="1" hidden="1">#REF!</definedName>
    <definedName name="han" hidden="1">#REF!</definedName>
    <definedName name="hardwar" localSheetId="0" hidden="1">#REF!</definedName>
    <definedName name="hardwar" localSheetId="10" hidden="1">#REF!</definedName>
    <definedName name="hardwar" localSheetId="3" hidden="1">#REF!</definedName>
    <definedName name="hardwar" localSheetId="6" hidden="1">#REF!</definedName>
    <definedName name="hardwar" localSheetId="7" hidden="1">#REF!</definedName>
    <definedName name="hardwar" localSheetId="9" hidden="1">#REF!</definedName>
    <definedName name="hardwar" localSheetId="5" hidden="1">#REF!</definedName>
    <definedName name="hardwar" localSheetId="8" hidden="1">#REF!</definedName>
    <definedName name="hardwar" localSheetId="4" hidden="1">#REF!</definedName>
    <definedName name="hardwar" localSheetId="11" hidden="1">#REF!</definedName>
    <definedName name="hardwar" hidden="1">#REF!</definedName>
    <definedName name="HBV" localSheetId="0">#REF!</definedName>
    <definedName name="HBV" localSheetId="11">#REF!</definedName>
    <definedName name="HBV">#REF!</definedName>
    <definedName name="Hc" localSheetId="0">#REF!</definedName>
    <definedName name="Hc" localSheetId="11">#REF!</definedName>
    <definedName name="Hc">#REF!</definedName>
    <definedName name="HCR" localSheetId="0">#REF!</definedName>
    <definedName name="HCR" localSheetId="11">#REF!</definedName>
    <definedName name="HCR">#REF!</definedName>
    <definedName name="hdfgh" localSheetId="0">#REF!,#REF!,#REF!</definedName>
    <definedName name="hdfgh" localSheetId="11">#REF!,#REF!,#REF!</definedName>
    <definedName name="hdfgh">#REF!,#REF!,#REF!</definedName>
    <definedName name="HDGBG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0">#REF!</definedName>
    <definedName name="HDSVP" localSheetId="11">#REF!</definedName>
    <definedName name="HDSVP">#REF!</definedName>
    <definedName name="hf" localSheetId="0">#REF!,#REF!,#REF!</definedName>
    <definedName name="hf" localSheetId="11">#REF!,#REF!,#REF!</definedName>
    <definedName name="hf">#REF!,#REF!,#REF!</definedName>
    <definedName name="hg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0">#REF!</definedName>
    <definedName name="HH" localSheetId="11">#REF!</definedName>
    <definedName name="HH">#REF!</definedName>
    <definedName name="HHAF" localSheetId="0">#REF!</definedName>
    <definedName name="HHAF" localSheetId="11">#REF!</definedName>
    <definedName name="HHAF">#REF!</definedName>
    <definedName name="HHH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MF" localSheetId="0">#REF!</definedName>
    <definedName name="HHMF" localSheetId="11">#REF!</definedName>
    <definedName name="HHMF">#REF!</definedName>
    <definedName name="HJK" localSheetId="11" hidden="1">{#N/A,#N/A,FALSE,"이태원철근"}</definedName>
    <definedName name="HJK" localSheetId="1" hidden="1">{#N/A,#N/A,FALSE,"이태원철근"}</definedName>
    <definedName name="HJK" hidden="1">{#N/A,#N/A,FALSE,"이태원철근"}</definedName>
    <definedName name="HL" localSheetId="0">#REF!</definedName>
    <definedName name="HL" localSheetId="11">#REF!</definedName>
    <definedName name="HL">#REF!</definedName>
    <definedName name="HMF" localSheetId="0">#REF!</definedName>
    <definedName name="HMF" localSheetId="11">#REF!</definedName>
    <definedName name="HMF">#REF!</definedName>
    <definedName name="HMHM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0">#REF!</definedName>
    <definedName name="HMOTOR" localSheetId="11">#REF!</definedName>
    <definedName name="HMOTOR">#REF!</definedName>
    <definedName name="Ho" localSheetId="0">#REF!</definedName>
    <definedName name="Ho" localSheetId="11">#REF!</definedName>
    <definedName name="Ho">#REF!</definedName>
    <definedName name="HP" localSheetId="0">#REF!</definedName>
    <definedName name="HP" localSheetId="11">#REF!</definedName>
    <definedName name="HP">#REF!</definedName>
    <definedName name="HPUMP" localSheetId="0">#REF!</definedName>
    <definedName name="HPUMP" localSheetId="11">#REF!</definedName>
    <definedName name="HPUMP">#REF!</definedName>
    <definedName name="HR" localSheetId="0">#REF!</definedName>
    <definedName name="HR" localSheetId="11">#REF!</definedName>
    <definedName name="HR">#REF!</definedName>
    <definedName name="HSH" localSheetId="0">#REF!</definedName>
    <definedName name="HSH" localSheetId="11">#REF!</definedName>
    <definedName name="HSH">#REF!</definedName>
    <definedName name="HSV" localSheetId="0">#REF!</definedName>
    <definedName name="HSV" localSheetId="11">#REF!</definedName>
    <definedName name="HSV">#REF!</definedName>
    <definedName name="HTHT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1" hidden="1">{"'자리배치도'!$AG$1:$CI$28"}</definedName>
    <definedName name="HTML_Control" localSheetId="1" hidden="1">{"'Firr(선)'!$AS$1:$AY$62","'Firr(사)'!$AS$1:$AY$62","'Firr(회)'!$AS$1:$AY$62","'Firr(선)'!$L$1:$V$62","'Firr(사)'!$L$1:$V$62","'Firr(회)'!$L$1:$V$62"}</definedName>
    <definedName name="HTML_Control" hidden="1">{"'자리배치도'!$AG$1:$CI$28"}</definedName>
    <definedName name="HTML_Description" hidden="1">""</definedName>
    <definedName name="HTML_Email" hidden="1">""</definedName>
    <definedName name="HTML_Header" localSheetId="1" hidden="1">"8%"</definedName>
    <definedName name="HTML_Header" hidden="1">"자리배치도"</definedName>
    <definedName name="HTML_LastUpdate" localSheetId="1" hidden="1">"2000-11-08"</definedName>
    <definedName name="HTML_LastUpdate" hidden="1">"98-04-21"</definedName>
    <definedName name="HTML_LineAfter" hidden="1">FALSE</definedName>
    <definedName name="HTML_LineBefore" hidden="1">FALSE</definedName>
    <definedName name="HTML_Name" localSheetId="1" hidden="1">"이제찬"</definedName>
    <definedName name="HTML_Name" hidden="1">"김회진"</definedName>
    <definedName name="HTML_OBDlg2" hidden="1">TRUE</definedName>
    <definedName name="HTML_OBDlg4" hidden="1">TRUE</definedName>
    <definedName name="HTML_OS" hidden="1">0</definedName>
    <definedName name="HTML_PathFile" localSheetId="1" hidden="1">"C:\My Documents\MyHTML.htm"</definedName>
    <definedName name="HTML_PathFile" hidden="1">"E:\업무분장\DESK.htm"</definedName>
    <definedName name="HTML_Title" localSheetId="1" hidden="1">"Firrsrwd"</definedName>
    <definedName name="HTML_Title" hidden="1">"좌석배치"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11" hidden="1">{#N/A,#N/A,FALSE,"이태원철근"}</definedName>
    <definedName name="HTR" localSheetId="1" hidden="1">{#N/A,#N/A,FALSE,"이태원철근"}</definedName>
    <definedName name="HTR" hidden="1">{#N/A,#N/A,FALSE,"이태원철근"}</definedName>
    <definedName name="HVAFP" localSheetId="0">#REF!</definedName>
    <definedName name="HVAFP" localSheetId="11">#REF!</definedName>
    <definedName name="HVAFP">#REF!</definedName>
    <definedName name="HVMF" localSheetId="0">#REF!</definedName>
    <definedName name="HVMF" localSheetId="11">#REF!</definedName>
    <definedName name="HVMF">#REF!</definedName>
    <definedName name="HWEI" localSheetId="0">#REF!</definedName>
    <definedName name="HWEI" localSheetId="11">#REF!</definedName>
    <definedName name="HWEI">#REF!</definedName>
    <definedName name="HWL" localSheetId="0">#REF!</definedName>
    <definedName name="HWL" localSheetId="11">#REF!</definedName>
    <definedName name="HWL">#REF!</definedName>
    <definedName name="HWR" localSheetId="0">#REF!</definedName>
    <definedName name="HWR" localSheetId="11">#REF!</definedName>
    <definedName name="HWR">#REF!</definedName>
    <definedName name="I" localSheetId="0">#REF!</definedName>
    <definedName name="I" localSheetId="11">#REF!</definedName>
    <definedName name="I">#REF!</definedName>
    <definedName name="ID" localSheetId="0">#REF!,#REF!</definedName>
    <definedName name="ID" localSheetId="11">#REF!,#REF!</definedName>
    <definedName name="ID">#REF!,#REF!</definedName>
    <definedName name="ii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NVERTER설치" localSheetId="0">#REF!</definedName>
    <definedName name="INVERTER설치" localSheetId="11">#REF!</definedName>
    <definedName name="INVERTER설치">#REF!</definedName>
    <definedName name="ir_d3" localSheetId="0">#REF!</definedName>
    <definedName name="ir_d3" localSheetId="11">#REF!</definedName>
    <definedName name="ir_d3">#REF!</definedName>
    <definedName name="iu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>#REF!</definedName>
    <definedName name="j" localSheetId="11">#REF!</definedName>
    <definedName name="j">#REF!</definedName>
    <definedName name="jdgjg" localSheetId="0">#REF!</definedName>
    <definedName name="jdgjg" localSheetId="11">#REF!</definedName>
    <definedName name="jdgjg">#REF!</definedName>
    <definedName name="jfdg" localSheetId="0">#REF!</definedName>
    <definedName name="jfdg" localSheetId="11">#REF!</definedName>
    <definedName name="jfdg">#REF!</definedName>
    <definedName name="jfff" localSheetId="0">#REF!</definedName>
    <definedName name="jfff" localSheetId="11">#REF!</definedName>
    <definedName name="jfff">#REF!</definedName>
    <definedName name="jgf" localSheetId="0">#REF!</definedName>
    <definedName name="jgf" localSheetId="11">#REF!</definedName>
    <definedName name="jgf">#REF!</definedName>
    <definedName name="JGFD" localSheetId="0">#REF!</definedName>
    <definedName name="JGFD" localSheetId="11">#REF!</definedName>
    <definedName name="JGFD">#REF!</definedName>
    <definedName name="jgfdj" localSheetId="0">#REF!,#REF!,#REF!</definedName>
    <definedName name="jgfdj" localSheetId="11">#REF!,#REF!,#REF!</definedName>
    <definedName name="jgfdj">#REF!,#REF!,#REF!</definedName>
    <definedName name="jghjgfj" localSheetId="0">#REF!,#REF!,#REF!</definedName>
    <definedName name="jghjgfj" localSheetId="11">#REF!,#REF!,#REF!</definedName>
    <definedName name="jghjgfj">#REF!,#REF!,#REF!</definedName>
    <definedName name="jj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jjjjj" localSheetId="0">#REF!</definedName>
    <definedName name="jjjjjjjjjjj" localSheetId="11">#REF!</definedName>
    <definedName name="jjjjjjjjjjj">#REF!</definedName>
    <definedName name="JULY" localSheetId="0">#REF!</definedName>
    <definedName name="JULY" localSheetId="11">#REF!</definedName>
    <definedName name="JULY">#REF!</definedName>
    <definedName name="JUNE" localSheetId="0">#REF!</definedName>
    <definedName name="JUNE" localSheetId="11">#REF!</definedName>
    <definedName name="JUNE">#REF!</definedName>
    <definedName name="JYH" localSheetId="0">#REF!</definedName>
    <definedName name="JYH" localSheetId="11">#REF!</definedName>
    <definedName name="JYH">#REF!</definedName>
    <definedName name="JYJY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A">[24]MOTOR!$B$61:$E$68</definedName>
    <definedName name="k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our" localSheetId="0">#REF!</definedName>
    <definedName name="kFour" localSheetId="11">#REF!</definedName>
    <definedName name="kFour">#REF!</definedName>
    <definedName name="kghjfg" localSheetId="0">#REF!</definedName>
    <definedName name="kghjfg" localSheetId="11">#REF!</definedName>
    <definedName name="kghjfg">#REF!</definedName>
    <definedName name="khgkh" localSheetId="0">#REF!,#REF!,#REF!</definedName>
    <definedName name="khgkh" localSheetId="11">#REF!,#REF!,#REF!</definedName>
    <definedName name="khgkh">#REF!,#REF!,#REF!</definedName>
    <definedName name="khgkjh" localSheetId="0">#REF!,#REF!,#REF!</definedName>
    <definedName name="khgkjh" localSheetId="11">#REF!,#REF!,#REF!</definedName>
    <definedName name="khgkjh">#REF!,#REF!,#REF!</definedName>
    <definedName name="KHNBN" localSheetId="0">[25]내역서!#REF!</definedName>
    <definedName name="KHNBN" localSheetId="11">[25]내역서!#REF!</definedName>
    <definedName name="KHNBN">[25]내역서!#REF!</definedName>
    <definedName name="KJ" localSheetId="0">#REF!</definedName>
    <definedName name="KJ" localSheetId="11">#REF!</definedName>
    <definedName name="KJ">#REF!</definedName>
    <definedName name="kjgjfdjs" localSheetId="0">#REF!</definedName>
    <definedName name="kjgjfdjs" localSheetId="11">#REF!</definedName>
    <definedName name="kjgjfdjs">#REF!</definedName>
    <definedName name="kjhgkj" localSheetId="0">#REF!,#REF!,#REF!</definedName>
    <definedName name="kjhgkj" localSheetId="11">#REF!,#REF!,#REF!</definedName>
    <definedName name="kjhgkj">#REF!,#REF!,#REF!</definedName>
    <definedName name="kk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orea" localSheetId="0">#REF!</definedName>
    <definedName name="korea" localSheetId="11">#REF!</definedName>
    <definedName name="korea">#REF!</definedName>
    <definedName name="Kp" localSheetId="0">#REF!</definedName>
    <definedName name="Kp" localSheetId="11">#REF!</definedName>
    <definedName name="Kp">#REF!</definedName>
    <definedName name="ktf" localSheetId="0" hidden="1">#REF!</definedName>
    <definedName name="ktf" localSheetId="10" hidden="1">#REF!</definedName>
    <definedName name="ktf" localSheetId="3" hidden="1">#REF!</definedName>
    <definedName name="ktf" localSheetId="6" hidden="1">#REF!</definedName>
    <definedName name="ktf" localSheetId="7" hidden="1">#REF!</definedName>
    <definedName name="ktf" localSheetId="9" hidden="1">#REF!</definedName>
    <definedName name="ktf" localSheetId="5" hidden="1">#REF!</definedName>
    <definedName name="ktf" localSheetId="8" hidden="1">#REF!</definedName>
    <definedName name="ktf" localSheetId="4" hidden="1">#REF!</definedName>
    <definedName name="ktf" localSheetId="11" hidden="1">#REF!</definedName>
    <definedName name="ktf" hidden="1">#REF!</definedName>
    <definedName name="kty" localSheetId="0" hidden="1">#REF!</definedName>
    <definedName name="kty" localSheetId="10" hidden="1">#REF!</definedName>
    <definedName name="kty" localSheetId="3" hidden="1">#REF!</definedName>
    <definedName name="kty" localSheetId="6" hidden="1">#REF!</definedName>
    <definedName name="kty" localSheetId="7" hidden="1">#REF!</definedName>
    <definedName name="kty" localSheetId="9" hidden="1">#REF!</definedName>
    <definedName name="kty" localSheetId="5" hidden="1">#REF!</definedName>
    <definedName name="kty" localSheetId="8" hidden="1">#REF!</definedName>
    <definedName name="kty" localSheetId="4" hidden="1">#REF!</definedName>
    <definedName name="kty" localSheetId="11" hidden="1">#REF!</definedName>
    <definedName name="kty" hidden="1">#REF!</definedName>
    <definedName name="KUK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#N/A</definedName>
    <definedName name="L1L" localSheetId="0">#REF!</definedName>
    <definedName name="L1L" localSheetId="11">#REF!</definedName>
    <definedName name="L1L">#REF!</definedName>
    <definedName name="L2L" localSheetId="0">#REF!</definedName>
    <definedName name="L2L" localSheetId="11">#REF!</definedName>
    <definedName name="L2L">#REF!</definedName>
    <definedName name="L3L" localSheetId="0">#REF!</definedName>
    <definedName name="L3L" localSheetId="11">#REF!</definedName>
    <definedName name="L3L">#REF!</definedName>
    <definedName name="L4L" localSheetId="0">#REF!</definedName>
    <definedName name="L4L" localSheetId="11">#REF!</definedName>
    <definedName name="L4L">#REF!</definedName>
    <definedName name="LA" localSheetId="0">#REF!</definedName>
    <definedName name="LA" localSheetId="11">#REF!</definedName>
    <definedName name="LA">#REF!</definedName>
    <definedName name="lambda" localSheetId="0">#REF!</definedName>
    <definedName name="lambda" localSheetId="11">#REF!</definedName>
    <definedName name="lambda">#REF!</definedName>
    <definedName name="LAST" localSheetId="0">#REF!</definedName>
    <definedName name="LAST" localSheetId="11">#REF!</definedName>
    <definedName name="LAST">#REF!</definedName>
    <definedName name="Lc" localSheetId="0">#REF!</definedName>
    <definedName name="Lc" localSheetId="11">#REF!</definedName>
    <definedName name="Lc">#REF!</definedName>
    <definedName name="Len" localSheetId="0">#REF!</definedName>
    <definedName name="Len" localSheetId="11">#REF!</definedName>
    <definedName name="Len">#REF!</definedName>
    <definedName name="LfpCon" localSheetId="0">#REF!</definedName>
    <definedName name="LfpCon" localSheetId="11">#REF!</definedName>
    <definedName name="LfpCon">#REF!</definedName>
    <definedName name="Live" localSheetId="0">#REF!</definedName>
    <definedName name="Live" localSheetId="11">#REF!</definedName>
    <definedName name="Live">#REF!</definedName>
    <definedName name="lj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0">#REF!</definedName>
    <definedName name="lk" localSheetId="11">#REF!</definedName>
    <definedName name="lk">#REF!</definedName>
    <definedName name="ll" localSheetId="0">#REF!</definedName>
    <definedName name="ll" localSheetId="11">#REF!</definedName>
    <definedName name="ll">#REF!</definedName>
    <definedName name="LLL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 localSheetId="0">#REF!</definedName>
    <definedName name="LLLL" localSheetId="11">#REF!</definedName>
    <definedName name="LLLL">#REF!</definedName>
    <definedName name="LMO" localSheetId="0">#REF!</definedName>
    <definedName name="LMO" localSheetId="11">#REF!</definedName>
    <definedName name="LMO">#REF!</definedName>
    <definedName name="LPI" localSheetId="0">#REF!</definedName>
    <definedName name="LPI" localSheetId="11">#REF!</definedName>
    <definedName name="LPI">#REF!</definedName>
    <definedName name="LSH" localSheetId="0">#REF!</definedName>
    <definedName name="LSH" localSheetId="11">#REF!</definedName>
    <definedName name="LSH">#REF!</definedName>
    <definedName name="lt" localSheetId="0">#REF!</definedName>
    <definedName name="lt" localSheetId="11">#REF!</definedName>
    <definedName name="lt">#REF!</definedName>
    <definedName name="LtCon" localSheetId="0">#REF!</definedName>
    <definedName name="LtCon" localSheetId="11">#REF!</definedName>
    <definedName name="LtCon">#REF!</definedName>
    <definedName name="L형옹벽" localSheetId="0">[20]일위대가!#REF!</definedName>
    <definedName name="L형옹벽" localSheetId="11">[20]일위대가!#REF!</definedName>
    <definedName name="L형옹벽">[20]일위대가!#REF!</definedName>
    <definedName name="M" localSheetId="0">#REF!</definedName>
    <definedName name="M" localSheetId="11">#REF!</definedName>
    <definedName name="M">#REF!</definedName>
    <definedName name="Macro10" localSheetId="0">[26]!Macro10</definedName>
    <definedName name="Macro10" localSheetId="11">[26]!Macro10</definedName>
    <definedName name="Macro10">[26]!Macro10</definedName>
    <definedName name="Macro12" localSheetId="0">[26]!Macro12</definedName>
    <definedName name="Macro12" localSheetId="11">[26]!Macro12</definedName>
    <definedName name="Macro12">[26]!Macro12</definedName>
    <definedName name="Macro13" localSheetId="0">[26]!Macro13</definedName>
    <definedName name="Macro13" localSheetId="11">[26]!Macro13</definedName>
    <definedName name="Macro13">[26]!Macro13</definedName>
    <definedName name="Macro14" localSheetId="0">[26]!Macro14</definedName>
    <definedName name="Macro14" localSheetId="11">[26]!Macro14</definedName>
    <definedName name="Macro14">[26]!Macro14</definedName>
    <definedName name="Macro2" localSheetId="0">[26]!Macro2</definedName>
    <definedName name="Macro2" localSheetId="11">[26]!Macro2</definedName>
    <definedName name="Macro2">[26]!Macro2</definedName>
    <definedName name="Macro5" localSheetId="0">[26]!Macro5</definedName>
    <definedName name="Macro5" localSheetId="11">[26]!Macro5</definedName>
    <definedName name="Macro5">[26]!Macro5</definedName>
    <definedName name="Macro6" localSheetId="0">[26]!Macro6</definedName>
    <definedName name="Macro6" localSheetId="11">[26]!Macro6</definedName>
    <definedName name="Macro6">[26]!Macro6</definedName>
    <definedName name="Macro7" localSheetId="0">[26]!Macro7</definedName>
    <definedName name="Macro7" localSheetId="11">[26]!Macro7</definedName>
    <definedName name="Macro7">[26]!Macro7</definedName>
    <definedName name="Macro8" localSheetId="0">[26]!Macro8</definedName>
    <definedName name="Macro8" localSheetId="11">[26]!Macro8</definedName>
    <definedName name="Macro8">[26]!Macro8</definedName>
    <definedName name="Macro9" localSheetId="0">[26]!Macro9</definedName>
    <definedName name="Macro9" localSheetId="11">[26]!Macro9</definedName>
    <definedName name="Macro9">[26]!Macro9</definedName>
    <definedName name="MAR." localSheetId="0">#REF!</definedName>
    <definedName name="MAR." localSheetId="11">#REF!</definedName>
    <definedName name="MAR.">#REF!</definedName>
    <definedName name="MAY" localSheetId="0">#REF!</definedName>
    <definedName name="MAY" localSheetId="11">#REF!</definedName>
    <definedName name="MAY">#REF!</definedName>
    <definedName name="Mb" localSheetId="0">#REF!</definedName>
    <definedName name="Mb" localSheetId="11">#REF!</definedName>
    <definedName name="Mb">#REF!</definedName>
    <definedName name="Mc" localSheetId="0">#REF!</definedName>
    <definedName name="Mc" localSheetId="11">#REF!</definedName>
    <definedName name="Mc">#REF!</definedName>
    <definedName name="MD" localSheetId="0">#REF!</definedName>
    <definedName name="MD" localSheetId="11">#REF!</definedName>
    <definedName name="MD">#REF!</definedName>
    <definedName name="MENU1" localSheetId="0">[16]합의경상!#REF!</definedName>
    <definedName name="MENU1" localSheetId="11">[16]합의경상!#REF!</definedName>
    <definedName name="MENU1">[16]합의경상!#REF!</definedName>
    <definedName name="MENU2" localSheetId="0">[16]합의경상!#REF!</definedName>
    <definedName name="MENU2" localSheetId="11">[16]합의경상!#REF!</definedName>
    <definedName name="MENU2">[16]합의경상!#REF!</definedName>
    <definedName name="mf" localSheetId="0">#REF!</definedName>
    <definedName name="mf" localSheetId="11">#REF!</definedName>
    <definedName name="mf">#REF!</definedName>
    <definedName name="mm" localSheetId="11" hidden="1">{#N/A,#N/A,TRUE,"토적및재료집계";#N/A,#N/A,TRUE,"토적및재료집계";#N/A,#N/A,TRUE,"단위량"}</definedName>
    <definedName name="mm" localSheetId="1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localSheetId="0">[27]자재수량!#REF!</definedName>
    <definedName name="mmm" localSheetId="11">[27]자재수량!#REF!</definedName>
    <definedName name="mmm">[27]자재수량!#REF!</definedName>
    <definedName name="MOK_DO_GONG" localSheetId="0">#REF!</definedName>
    <definedName name="MOK_DO_GONG" localSheetId="11">#REF!</definedName>
    <definedName name="MOK_DO_GONG">#REF!</definedName>
    <definedName name="Mone" localSheetId="0">#REF!</definedName>
    <definedName name="Mone" localSheetId="11">#REF!</definedName>
    <definedName name="Mone">#REF!</definedName>
    <definedName name="MONEY" localSheetId="0">#REF!,#REF!</definedName>
    <definedName name="MONEY" localSheetId="11">#REF!,#REF!</definedName>
    <definedName name="MONEY">#REF!,#REF!</definedName>
    <definedName name="MOTOR" localSheetId="0">#REF!</definedName>
    <definedName name="MOTOR" localSheetId="11">#REF!</definedName>
    <definedName name="MOTOR">#REF!</definedName>
    <definedName name="Mpf" localSheetId="0">#REF!</definedName>
    <definedName name="Mpf" localSheetId="11">#REF!</definedName>
    <definedName name="Mpf">#REF!</definedName>
    <definedName name="MpLower" localSheetId="0">#REF!</definedName>
    <definedName name="MpLower" localSheetId="11">#REF!</definedName>
    <definedName name="MpLower">#REF!</definedName>
    <definedName name="MpUpper" localSheetId="0">#REF!</definedName>
    <definedName name="MpUpper" localSheetId="11">#REF!</definedName>
    <definedName name="MpUpper">#REF!</definedName>
    <definedName name="mu" localSheetId="0">#REF!</definedName>
    <definedName name="mu" localSheetId="11">#REF!</definedName>
    <definedName name="mu">#REF!</definedName>
    <definedName name="MX" localSheetId="0">#REF!</definedName>
    <definedName name="MX" localSheetId="11">#REF!</definedName>
    <definedName name="MX">#REF!</definedName>
    <definedName name="MZ" localSheetId="0">#REF!</definedName>
    <definedName name="MZ" localSheetId="11">#REF!</definedName>
    <definedName name="MZ">#REF!</definedName>
    <definedName name="M당무게" localSheetId="0">#REF!</definedName>
    <definedName name="M당무게" localSheetId="11">#REF!</definedName>
    <definedName name="M당무게">#REF!</definedName>
    <definedName name="N" localSheetId="0">#REF!</definedName>
    <definedName name="N" localSheetId="11">#REF!</definedName>
    <definedName name="N">#REF!</definedName>
    <definedName name="N1S" localSheetId="0">#REF!</definedName>
    <definedName name="N1S" localSheetId="11">#REF!</definedName>
    <definedName name="N1S">#REF!</definedName>
    <definedName name="N2S" localSheetId="0">#REF!</definedName>
    <definedName name="N2S" localSheetId="11">#REF!</definedName>
    <definedName name="N2S">#REF!</definedName>
    <definedName name="N3S" localSheetId="0">#REF!</definedName>
    <definedName name="N3S" localSheetId="11">#REF!</definedName>
    <definedName name="N3S">#REF!</definedName>
    <definedName name="NAFS3" localSheetId="0">#REF!</definedName>
    <definedName name="NAFS3" localSheetId="11">#REF!</definedName>
    <definedName name="NAFS3">#REF!</definedName>
    <definedName name="NAK">#N/A</definedName>
    <definedName name="NDO" localSheetId="0">#REF!</definedName>
    <definedName name="NDO" localSheetId="11">#REF!</definedName>
    <definedName name="NDO">#REF!</definedName>
    <definedName name="NEW" localSheetId="0">#REF!</definedName>
    <definedName name="NEW" localSheetId="11">#REF!</definedName>
    <definedName name="NEW">#REF!</definedName>
    <definedName name="NF" localSheetId="0">#REF!</definedName>
    <definedName name="NF" localSheetId="11">#REF!</definedName>
    <definedName name="NF">#REF!</definedName>
    <definedName name="NFB" localSheetId="0">#REF!</definedName>
    <definedName name="NFB" localSheetId="11">#REF!</definedName>
    <definedName name="NFB">#REF!</definedName>
    <definedName name="ng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O" localSheetId="0">#REF!</definedName>
    <definedName name="NO" localSheetId="11">#REF!</definedName>
    <definedName name="NO">#REF!</definedName>
    <definedName name="NoCon" localSheetId="0">#REF!</definedName>
    <definedName name="NoCon" localSheetId="11">#REF!</definedName>
    <definedName name="NoCon">#REF!</definedName>
    <definedName name="NOMUBY" localSheetId="0">#REF!</definedName>
    <definedName name="NOMUBY" localSheetId="11">#REF!</definedName>
    <definedName name="NOMUBY">#REF!</definedName>
    <definedName name="NPI" localSheetId="0">#REF!</definedName>
    <definedName name="NPI" localSheetId="11">#REF!</definedName>
    <definedName name="NPI">#REF!</definedName>
    <definedName name="NSH" localSheetId="0">#REF!</definedName>
    <definedName name="NSH" localSheetId="11">#REF!</definedName>
    <definedName name="NSH">#REF!</definedName>
    <definedName name="NSO" localSheetId="0">#REF!</definedName>
    <definedName name="NSO" localSheetId="11">#REF!</definedName>
    <definedName name="NSO">#REF!</definedName>
    <definedName name="O" localSheetId="0">#REF!</definedName>
    <definedName name="O" localSheetId="11">#REF!</definedName>
    <definedName name="O">#REF!</definedName>
    <definedName name="OCT." localSheetId="0">#REF!</definedName>
    <definedName name="OCT." localSheetId="11">#REF!</definedName>
    <definedName name="OCT.">#REF!</definedName>
    <definedName name="ONP" localSheetId="0" hidden="1">#REF!</definedName>
    <definedName name="ONP" localSheetId="10" hidden="1">#REF!</definedName>
    <definedName name="ONP" localSheetId="3" hidden="1">#REF!</definedName>
    <definedName name="ONP" localSheetId="6" hidden="1">#REF!</definedName>
    <definedName name="ONP" localSheetId="7" hidden="1">#REF!</definedName>
    <definedName name="ONP" localSheetId="9" hidden="1">#REF!</definedName>
    <definedName name="ONP" localSheetId="5" hidden="1">#REF!</definedName>
    <definedName name="ONP" localSheetId="8" hidden="1">#REF!</definedName>
    <definedName name="ONP" localSheetId="4" hidden="1">#REF!</definedName>
    <definedName name="ONP" localSheetId="11" hidden="1">#REF!</definedName>
    <definedName name="ONP" hidden="1">#REF!</definedName>
    <definedName name="oo" localSheetId="0">#REF!</definedName>
    <definedName name="oo" localSheetId="11">#REF!</definedName>
    <definedName name="oo">#REF!</definedName>
    <definedName name="OOO" localSheetId="0">#REF!</definedName>
    <definedName name="OOO" localSheetId="11">#REF!</definedName>
    <definedName name="OOO">#REF!</definedName>
    <definedName name="Out_of_Scope" localSheetId="0">#REF!</definedName>
    <definedName name="Out_of_Scope" localSheetId="11">#REF!</definedName>
    <definedName name="Out_of_Scope">#REF!</definedName>
    <definedName name="p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ai" localSheetId="0">#REF!</definedName>
    <definedName name="Pai" localSheetId="11">#REF!</definedName>
    <definedName name="Pai">#REF!</definedName>
    <definedName name="PEA" localSheetId="0">#REF!</definedName>
    <definedName name="PEA" localSheetId="11">#REF!</definedName>
    <definedName name="PEA">#REF!</definedName>
    <definedName name="Period_Const" localSheetId="0">#REF!</definedName>
    <definedName name="Period_Const" localSheetId="11">#REF!</definedName>
    <definedName name="Period_Const">#REF!</definedName>
    <definedName name="PHG" localSheetId="0">#REF!</definedName>
    <definedName name="PHG" localSheetId="11">#REF!</definedName>
    <definedName name="PHG">#REF!</definedName>
    <definedName name="PhiH" localSheetId="0">#REF!</definedName>
    <definedName name="PhiH" localSheetId="11">#REF!</definedName>
    <definedName name="PhiH">#REF!</definedName>
    <definedName name="PhiJ" localSheetId="0">#REF!</definedName>
    <definedName name="PhiJ" localSheetId="11">#REF!</definedName>
    <definedName name="PhiJ">#REF!</definedName>
    <definedName name="PhiT" localSheetId="0">#REF!</definedName>
    <definedName name="PhiT" localSheetId="11">#REF!</definedName>
    <definedName name="PhiT">#REF!</definedName>
    <definedName name="PI" localSheetId="0">#REF!</definedName>
    <definedName name="PI" localSheetId="11">#REF!</definedName>
    <definedName name="PI">#REF!</definedName>
    <definedName name="PIER98" localSheetId="0">#REF!</definedName>
    <definedName name="PIER98" localSheetId="11">#REF!</definedName>
    <definedName name="PIER98">#REF!</definedName>
    <definedName name="PIPE40" localSheetId="0">#REF!</definedName>
    <definedName name="PIPE40" localSheetId="11">#REF!</definedName>
    <definedName name="PIPE40">#REF!</definedName>
    <definedName name="PJT">#N/A</definedName>
    <definedName name="PLANT_JE_GWAN_GONG" localSheetId="0">#REF!</definedName>
    <definedName name="PLANT_JE_GWAN_GONG" localSheetId="11">#REF!</definedName>
    <definedName name="PLANT_JE_GWAN_GONG">#REF!</definedName>
    <definedName name="POR121175C2054RTSKS15C6LRTHDLRT" localSheetId="0">#REF!</definedName>
    <definedName name="POR121175C2054RTSKS15C6LRTHDLRT" localSheetId="11">#REF!</definedName>
    <definedName name="POR121175C2054RTSKS15C6LRTHDLRT">#REF!</definedName>
    <definedName name="por1c1r235c17m" localSheetId="0">#REF!</definedName>
    <definedName name="por1c1r235c17m" localSheetId="11">#REF!</definedName>
    <definedName name="por1c1r235c17m">#REF!</definedName>
    <definedName name="POR458C2054RTSKS15C6LRTHDLRTM4T" localSheetId="0">#REF!</definedName>
    <definedName name="POR458C2054RTSKS15C6LRTHDLRTM4T" localSheetId="11">#REF!</definedName>
    <definedName name="POR458C2054RTSKS15C6LRTHDLRTM4T">#REF!</definedName>
    <definedName name="POR7280C116RTSKS15C6LRTHR26C116" localSheetId="0">#REF!</definedName>
    <definedName name="POR7280C116RTSKS15C6LRTHR26C116" localSheetId="11">#REF!</definedName>
    <definedName name="POR7280C116RTSKS15C6LRTHR26C116">#REF!</definedName>
    <definedName name="pp" localSheetId="0">#REF!</definedName>
    <definedName name="pp" localSheetId="11">#REF!</definedName>
    <definedName name="pp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>#REF!</definedName>
    <definedName name="Ppf" localSheetId="0">#REF!</definedName>
    <definedName name="Ppf" localSheetId="11">#REF!</definedName>
    <definedName name="Ppf">#REF!</definedName>
    <definedName name="PPP" localSheetId="0">#REF!</definedName>
    <definedName name="PPP" localSheetId="11">#REF!</definedName>
    <definedName name="PPP">#REF!</definedName>
    <definedName name="pppp" localSheetId="0">#REF!</definedName>
    <definedName name="pppp" localSheetId="11">#REF!</definedName>
    <definedName name="pppp">#REF!</definedName>
    <definedName name="pppppp" localSheetId="0">#REF!</definedName>
    <definedName name="pppppp" localSheetId="11">#REF!</definedName>
    <definedName name="pppppp">#REF!</definedName>
    <definedName name="pppppppp" localSheetId="0">#REF!</definedName>
    <definedName name="pppppppp" localSheetId="11">#REF!</definedName>
    <definedName name="pppppppp">#REF!</definedName>
    <definedName name="ppppppppp" localSheetId="0">#REF!</definedName>
    <definedName name="ppppppppp" localSheetId="11">#REF!</definedName>
    <definedName name="ppppppppp">#REF!</definedName>
    <definedName name="PPPPPPPPPP" localSheetId="0">#REF!</definedName>
    <definedName name="PPPPPPPPPP" localSheetId="11">#REF!</definedName>
    <definedName name="PPPPPPPPPP">#REF!</definedName>
    <definedName name="pppppppppppp" localSheetId="0">#REF!</definedName>
    <definedName name="pppppppppppp" localSheetId="11">#REF!</definedName>
    <definedName name="pppppppppppp">#REF!</definedName>
    <definedName name="ppppppppppppp" localSheetId="0">#REF!</definedName>
    <definedName name="ppppppppppppp" localSheetId="11">#REF!</definedName>
    <definedName name="ppppppppppppp">#REF!</definedName>
    <definedName name="PPPPPPPPPPPPPP" localSheetId="0">#REF!</definedName>
    <definedName name="PPPPPPPPPPPPPP" localSheetId="11">#REF!</definedName>
    <definedName name="PPPPPPPPPPPPPP">#REF!</definedName>
    <definedName name="ppppppppppppppp" localSheetId="0">#REF!</definedName>
    <definedName name="ppppppppppppppp" localSheetId="11">#REF!</definedName>
    <definedName name="ppppppppppppppp">#REF!</definedName>
    <definedName name="PPPPPPPPPPPPPPPPPP" localSheetId="0">#REF!</definedName>
    <definedName name="PPPPPPPPPPPPPPPPPP" localSheetId="11">#REF!</definedName>
    <definedName name="PPPPPPPPPPPPPPPPPP">#REF!</definedName>
    <definedName name="Pr" localSheetId="0">#REF!</definedName>
    <definedName name="Pr" localSheetId="11">#REF!</definedName>
    <definedName name="Pr">#REF!</definedName>
    <definedName name="PRIN_TITLES" localSheetId="0">#REF!</definedName>
    <definedName name="PRIN_TITLES" localSheetId="11">#REF!</definedName>
    <definedName name="PRIN_TITLES">#REF!</definedName>
    <definedName name="print" localSheetId="0">#REF!</definedName>
    <definedName name="print" localSheetId="11">#REF!</definedName>
    <definedName name="print">#REF!</definedName>
    <definedName name="_xlnm.Print_Area" localSheetId="0">관급자재!$A$1:$H$6</definedName>
    <definedName name="_xlnm.Print_Area" localSheetId="10">'관급자재(기계공사)'!$A$1:$G$32</definedName>
    <definedName name="_xlnm.Print_Area" localSheetId="3">'관급자재(상리처리분구)'!$A$1:$G$89</definedName>
    <definedName name="_xlnm.Print_Area" localSheetId="2">'관급자재(여만처리분구)'!$A$1:$G$85</definedName>
    <definedName name="_xlnm.Print_Area" localSheetId="6">'관급자재(용항처리분구)'!$A$1:$G$86</definedName>
    <definedName name="_xlnm.Print_Area" localSheetId="7">'관급자재(임하처리분구)'!$A$1:$G$102</definedName>
    <definedName name="_xlnm.Print_Area" localSheetId="9">'관급자재(종부처리분구)'!$A$1:$G$91</definedName>
    <definedName name="_xlnm.Print_Area" localSheetId="5">'관급자재(주진처리분구)'!$A$1:$G$90</definedName>
    <definedName name="_xlnm.Print_Area" localSheetId="8">'관급자재(하일처리분구)'!$A$1:$G$90</definedName>
    <definedName name="_xlnm.Print_Area" localSheetId="4">'관급자재(후평처리분구)'!$A$1:$G$90</definedName>
    <definedName name="_xlnm.Print_Area" localSheetId="11">'여만단가 (전체)'!$A$1:$J$502</definedName>
    <definedName name="_xlnm.Print_Area" localSheetId="1">집계표!$A$1:$F$28</definedName>
    <definedName name="_xlnm.Print_Area">[28]Sheet1!$A$1:$AF$342</definedName>
    <definedName name="Print_Area_MI" localSheetId="0">#REF!</definedName>
    <definedName name="Print_Area_MI" localSheetId="11">#REF!</definedName>
    <definedName name="Print_Area_MI">#REF!</definedName>
    <definedName name="PRINT_AREA_MI1" localSheetId="0">#REF!</definedName>
    <definedName name="PRINT_AREA_MI1" localSheetId="11">#REF!</definedName>
    <definedName name="PRINT_AREA_MI1">#REF!</definedName>
    <definedName name="Print_Area\C" localSheetId="0">#REF!</definedName>
    <definedName name="Print_Area\C" localSheetId="11">#REF!</definedName>
    <definedName name="Print_Area\C">#REF!</definedName>
    <definedName name="print_titels" localSheetId="0">#REF!</definedName>
    <definedName name="print_titels" localSheetId="11">#REF!</definedName>
    <definedName name="print_titels">#REF!</definedName>
    <definedName name="print_title" localSheetId="0">#REF!</definedName>
    <definedName name="print_title" localSheetId="11">#REF!</definedName>
    <definedName name="print_title">#REF!</definedName>
    <definedName name="_xlnm.Print_Titles" localSheetId="0">관급자재!$1:$4</definedName>
    <definedName name="_xlnm.Print_Titles" localSheetId="10">'관급자재(기계공사)'!$1:$4</definedName>
    <definedName name="_xlnm.Print_Titles" localSheetId="3">'관급자재(상리처리분구)'!$1:$4</definedName>
    <definedName name="_xlnm.Print_Titles" localSheetId="2">'관급자재(여만처리분구)'!$1:$4</definedName>
    <definedName name="_xlnm.Print_Titles" localSheetId="6">'관급자재(용항처리분구)'!$1:$4</definedName>
    <definedName name="_xlnm.Print_Titles" localSheetId="7">'관급자재(임하처리분구)'!$1:$4</definedName>
    <definedName name="_xlnm.Print_Titles" localSheetId="9">'관급자재(종부처리분구)'!$1:$4</definedName>
    <definedName name="_xlnm.Print_Titles" localSheetId="5">'관급자재(주진처리분구)'!$1:$4</definedName>
    <definedName name="_xlnm.Print_Titles" localSheetId="8">'관급자재(하일처리분구)'!$1:$4</definedName>
    <definedName name="_xlnm.Print_Titles" localSheetId="4">'관급자재(후평처리분구)'!$1:$4</definedName>
    <definedName name="_xlnm.Print_Titles" localSheetId="11">#REF!</definedName>
    <definedName name="_xlnm.Print_Titles">#REF!</definedName>
    <definedName name="PRINT_TITLES_MI">#N/A</definedName>
    <definedName name="PRINT_TITLES_MI1" localSheetId="0">#REF!</definedName>
    <definedName name="PRINT_TITLES_MI1" localSheetId="11">#REF!</definedName>
    <definedName name="PRINT_TITLES_MI1">#REF!</definedName>
    <definedName name="print_tltes" localSheetId="0">#REF!</definedName>
    <definedName name="print_tltes" localSheetId="11">#REF!</definedName>
    <definedName name="print_tltes">#REF!</definedName>
    <definedName name="PSKS12C4LRTOR50C1R84C10RTHDLRTM" localSheetId="0">#REF!</definedName>
    <definedName name="PSKS12C4LRTOR50C1R84C10RTHDLRTM" localSheetId="11">#REF!</definedName>
    <definedName name="PSKS12C4LRTOR50C1R84C10RTHDLRTM">#REF!</definedName>
    <definedName name="PSKS12C4LRTOR6C73R45C74RTHDLRTM" localSheetId="0">#REF!</definedName>
    <definedName name="PSKS12C4LRTOR6C73R45C74RTHDLRTM" localSheetId="11">#REF!</definedName>
    <definedName name="PSKS12C4LRTOR6C73R45C74RTHDLRTM">#REF!</definedName>
    <definedName name="PSKS12C4LRTOR9C1R47C10RTHDLRTM3" localSheetId="0">#REF!</definedName>
    <definedName name="PSKS12C4LRTOR9C1R47C10RTHDLRTM3" localSheetId="11">#REF!</definedName>
    <definedName name="PSKS12C4LRTOR9C1R47C10RTHDLRTM3">#REF!</definedName>
    <definedName name="PSKS13C4LRTOR138C45R180C58RTHDL" localSheetId="0">#REF!</definedName>
    <definedName name="PSKS13C4LRTOR138C45R180C58RTHDL" localSheetId="11">#REF!</definedName>
    <definedName name="PSKS13C4LRTOR138C45R180C58RTHDL">#REF!</definedName>
    <definedName name="PSKS13C4LRTOR182C45R224C58RTHDL" localSheetId="0">#REF!</definedName>
    <definedName name="PSKS13C4LRTOR182C45R224C58RTHDL" localSheetId="11">#REF!</definedName>
    <definedName name="PSKS13C4LRTOR182C45R224C58RTHDL">#REF!</definedName>
    <definedName name="PSKS13C4LRTOR39C29R79C43RTHDLRT" localSheetId="0">#REF!</definedName>
    <definedName name="PSKS13C4LRTOR39C29R79C43RTHDLRT" localSheetId="11">#REF!</definedName>
    <definedName name="PSKS13C4LRTOR39C29R79C43RTHDLRT">#REF!</definedName>
    <definedName name="PSKS13C4LRTOR49C45R91C58RTHDLRT" localSheetId="0">#REF!</definedName>
    <definedName name="PSKS13C4LRTOR49C45R91C58RTHDLRT" localSheetId="11">#REF!</definedName>
    <definedName name="PSKS13C4LRTOR49C45R91C58RTHDLRT">#REF!</definedName>
    <definedName name="PSKS13C4LRTOR5C29R40C43RTHDLRTM" localSheetId="0">#REF!</definedName>
    <definedName name="PSKS13C4LRTOR5C29R40C43RTHDLRTM" localSheetId="11">#REF!</definedName>
    <definedName name="PSKS13C4LRTOR5C29R40C43RTHDLRTM">#REF!</definedName>
    <definedName name="PSKS13C4LRTOR5C45R47C58RTHDLRTM" localSheetId="0">#REF!</definedName>
    <definedName name="PSKS13C4LRTOR5C45R47C58RTHDLRTM" localSheetId="11">#REF!</definedName>
    <definedName name="PSKS13C4LRTOR5C45R47C58RTHDLRTM">#REF!</definedName>
    <definedName name="PSKS13C4LRTOR94C45R136C58RTHDLR" localSheetId="0">#REF!</definedName>
    <definedName name="PSKS13C4LRTOR94C45R136C58RTHDLR" localSheetId="11">#REF!</definedName>
    <definedName name="PSKS13C4LRTOR94C45R136C58RTHDLR">#REF!</definedName>
    <definedName name="PSKS13C6LRTOR3C76R62C87RTM1TB0T" localSheetId="0">#REF!</definedName>
    <definedName name="PSKS13C6LRTOR3C76R62C87RTM1TB0T" localSheetId="11">#REF!</definedName>
    <definedName name="PSKS13C6LRTOR3C76R62C87RTM1TB0T">#REF!</definedName>
    <definedName name="PUMP" localSheetId="0">#REF!</definedName>
    <definedName name="PUMP" localSheetId="11">#REF!</definedName>
    <definedName name="PUMP">#REF!</definedName>
    <definedName name="PWP" localSheetId="0">#REF!</definedName>
    <definedName name="PWP" localSheetId="11">#REF!</definedName>
    <definedName name="PWP">#REF!</definedName>
    <definedName name="PWW" localSheetId="0">#REF!</definedName>
    <definedName name="PWW" localSheetId="11">#REF!</definedName>
    <definedName name="PWW">#REF!</definedName>
    <definedName name="q" localSheetId="0">#REF!</definedName>
    <definedName name="q" localSheetId="11">#REF!</definedName>
    <definedName name="q">#REF!</definedName>
    <definedName name="Q3WEE" localSheetId="11" hidden="1">{#N/A,#N/A,FALSE,"조골재"}</definedName>
    <definedName name="Q3WEE" localSheetId="1" hidden="1">{#N/A,#N/A,FALSE,"조골재"}</definedName>
    <definedName name="Q3WEE" hidden="1">{#N/A,#N/A,FALSE,"조골재"}</definedName>
    <definedName name="QA" localSheetId="0">#REF!</definedName>
    <definedName name="QA" localSheetId="11">#REF!</definedName>
    <definedName name="QA">#REF!</definedName>
    <definedName name="QAE" localSheetId="0">#REF!</definedName>
    <definedName name="QAE" localSheetId="11">#REF!</definedName>
    <definedName name="QAE">#REF!</definedName>
    <definedName name="qb" localSheetId="0">[29]내역서!#REF!</definedName>
    <definedName name="qb" localSheetId="11">[29]내역서!#REF!</definedName>
    <definedName name="qb">[29]내역서!#REF!</definedName>
    <definedName name="QKQH" localSheetId="0">[30]내역!#REF!,[30]내역!#REF!,[30]내역!#REF!,[30]내역!#REF!</definedName>
    <definedName name="QKQH" localSheetId="11">[30]내역!#REF!,[30]내역!#REF!,[30]내역!#REF!,[30]내역!#REF!</definedName>
    <definedName name="QKQH">[30]내역!#REF!,[30]내역!#REF!,[30]내역!#REF!,[30]내역!#REF!</definedName>
    <definedName name="QLQL" localSheetId="0">#REF!</definedName>
    <definedName name="QLQL" localSheetId="11">#REF!</definedName>
    <definedName name="QLQL">#REF!</definedName>
    <definedName name="qq" localSheetId="0">#REF!</definedName>
    <definedName name="qq" localSheetId="11">#REF!</definedName>
    <definedName name="qq">#REF!</definedName>
    <definedName name="qqq" localSheetId="0" hidden="1">#REF!</definedName>
    <definedName name="qqq" localSheetId="10" hidden="1">#REF!</definedName>
    <definedName name="qqq" localSheetId="3" hidden="1">#REF!</definedName>
    <definedName name="qqq" localSheetId="6" hidden="1">#REF!</definedName>
    <definedName name="qqq" localSheetId="7" hidden="1">#REF!</definedName>
    <definedName name="qqq" localSheetId="9" hidden="1">#REF!</definedName>
    <definedName name="qqq" localSheetId="5" hidden="1">#REF!</definedName>
    <definedName name="qqq" localSheetId="8" hidden="1">#REF!</definedName>
    <definedName name="qqq" localSheetId="4" hidden="1">#REF!</definedName>
    <definedName name="qqq" localSheetId="11" hidden="1">#REF!</definedName>
    <definedName name="QQQ" localSheetId="1" hidden="1">#REF!</definedName>
    <definedName name="qqq" hidden="1">#REF!</definedName>
    <definedName name="qqqqq" localSheetId="0">#REF!</definedName>
    <definedName name="qqqqq" localSheetId="11">#REF!</definedName>
    <definedName name="qqqqq">#REF!</definedName>
    <definedName name="qqqqqqqqqqqq" localSheetId="0">#REF!</definedName>
    <definedName name="qqqqqqqqqqqq" localSheetId="11">#REF!</definedName>
    <definedName name="qqqqqqqqqqqq">#REF!</definedName>
    <definedName name="qqqqqqqqqqqqqqqqqqqqqq" localSheetId="0">#REF!</definedName>
    <definedName name="qqqqqqqqqqqqqqqqqqqqqq" localSheetId="11">#REF!</definedName>
    <definedName name="qqqqqqqqqqqqqqqqqqqqqq">#REF!</definedName>
    <definedName name="qsdf" localSheetId="11" hidden="1">{"'Firr(선)'!$AS$1:$AY$62","'Firr(사)'!$AS$1:$AY$62","'Firr(회)'!$AS$1:$AY$62","'Firr(선)'!$L$1:$V$62","'Firr(사)'!$L$1:$V$62","'Firr(회)'!$L$1:$V$62"}</definedName>
    <definedName name="qsdf" localSheetId="1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localSheetId="11" hidden="1">{#N/A,#N/A,FALSE,"단가표지"}</definedName>
    <definedName name="qw" localSheetId="1" hidden="1">{#N/A,#N/A,FALSE,"2~8번"}</definedName>
    <definedName name="qw" hidden="1">{#N/A,#N/A,FALSE,"단가표지"}</definedName>
    <definedName name="QWE" localSheetId="11" hidden="1">{#N/A,#N/A,FALSE,"이태원철근"}</definedName>
    <definedName name="QWE" localSheetId="1" hidden="1">{#N/A,#N/A,FALSE,"이태원철근"}</definedName>
    <definedName name="QWE" hidden="1">{#N/A,#N/A,FALSE,"이태원철근"}</definedName>
    <definedName name="QWER" localSheetId="11" hidden="1">{#N/A,#N/A,FALSE,"이태원철근"}</definedName>
    <definedName name="QWER" localSheetId="1" hidden="1">{#N/A,#N/A,FALSE,"이태원철근"}</definedName>
    <definedName name="QWER" hidden="1">{#N/A,#N/A,FALSE,"이태원철근"}</definedName>
    <definedName name="qwert" localSheetId="0">#REF!,#REF!,#REF!</definedName>
    <definedName name="qwert" localSheetId="11">#REF!,#REF!,#REF!</definedName>
    <definedName name="qwert">#REF!,#REF!,#REF!</definedName>
    <definedName name="R_">#N/A</definedName>
    <definedName name="Radius" localSheetId="0">#REF!</definedName>
    <definedName name="Radius" localSheetId="11">#REF!</definedName>
    <definedName name="Radius">#REF!</definedName>
    <definedName name="RATE" localSheetId="0">#REF!</definedName>
    <definedName name="RATE" localSheetId="11">#REF!</definedName>
    <definedName name="RATE">#REF!</definedName>
    <definedName name="RB" localSheetId="0">#REF!</definedName>
    <definedName name="RB" localSheetId="11">#REF!</definedName>
    <definedName name="RB">#REF!</definedName>
    <definedName name="rcon" localSheetId="0">#REF!</definedName>
    <definedName name="rcon" localSheetId="11">#REF!</definedName>
    <definedName name="rcon">#REF!</definedName>
    <definedName name="Rcrown" localSheetId="0">#REF!</definedName>
    <definedName name="Rcrown" localSheetId="11">#REF!</definedName>
    <definedName name="Rcrown">#REF!</definedName>
    <definedName name="RC자재비" localSheetId="0">#REF!</definedName>
    <definedName name="RC자재비" localSheetId="11">#REF!</definedName>
    <definedName name="RC자재비">#REF!</definedName>
    <definedName name="RD" localSheetId="0">#REF!</definedName>
    <definedName name="RD" localSheetId="11">#REF!</definedName>
    <definedName name="RD">#REF!</definedName>
    <definedName name="Re" localSheetId="0">#REF!</definedName>
    <definedName name="Re" localSheetId="11">#REF!</definedName>
    <definedName name="Re">#REF!</definedName>
    <definedName name="_xlnm.Recorder" localSheetId="0">#REF!</definedName>
    <definedName name="_xlnm.Recorder" localSheetId="11">#REF!</definedName>
    <definedName name="_xlnm.Recorder">#REF!</definedName>
    <definedName name="ref" localSheetId="0">#REF!</definedName>
    <definedName name="ref" localSheetId="11">#REF!</definedName>
    <definedName name="ref">#REF!</definedName>
    <definedName name="REM">#N/A</definedName>
    <definedName name="ret" localSheetId="0">Dlog_Show</definedName>
    <definedName name="ret" localSheetId="11">Dlog_Show</definedName>
    <definedName name="ret">Dlog_Show</definedName>
    <definedName name="retre" localSheetId="11" hidden="1">{#N/A,#N/A,FALSE,"운반시간"}</definedName>
    <definedName name="retre" hidden="1">{#N/A,#N/A,FALSE,"운반시간"}</definedName>
    <definedName name="RF" localSheetId="0">BlankMacro1</definedName>
    <definedName name="RF" localSheetId="11">BlankMacro1</definedName>
    <definedName name="RF">BlankMacro1</definedName>
    <definedName name="RFYIFIOYGOPIO" localSheetId="0" hidden="1">#REF!</definedName>
    <definedName name="RFYIFIOYGOPIO" localSheetId="11" hidden="1">#REF!</definedName>
    <definedName name="RFYIFIOYGOPIO" hidden="1">#REF!</definedName>
    <definedName name="R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o" localSheetId="0">#REF!</definedName>
    <definedName name="rho" localSheetId="11">#REF!</definedName>
    <definedName name="rho">#REF!</definedName>
    <definedName name="RJRJ" localSheetId="0">BlankMacro1</definedName>
    <definedName name="RJRJ" localSheetId="11">BlankMacro1</definedName>
    <definedName name="RJRJ">BlankMacro1</definedName>
    <definedName name="RJRKJRKJR" localSheetId="0">BlankMacro1</definedName>
    <definedName name="RJRKJRKJR" localSheetId="11">BlankMacro1</definedName>
    <definedName name="RJRKJRKJR">BlankMacro1</definedName>
    <definedName name="RKQWL" localSheetId="0">#REF!</definedName>
    <definedName name="RKQWL" localSheetId="11">#REF!</definedName>
    <definedName name="RKQWL">#REF!</definedName>
    <definedName name="RL" localSheetId="0">#REF!</definedName>
    <definedName name="RL" localSheetId="11">#REF!</definedName>
    <definedName name="RL">#REF!</definedName>
    <definedName name="RLTJD" localSheetId="0">BlankMacro1</definedName>
    <definedName name="RLTJD" localSheetId="11">BlankMacro1</definedName>
    <definedName name="RLTJD">BlankMacro1</definedName>
    <definedName name="ro" localSheetId="0">#REF!</definedName>
    <definedName name="ro" localSheetId="11">#REF!</definedName>
    <definedName name="ro">#REF!</definedName>
    <definedName name="rog" localSheetId="0">#REF!</definedName>
    <definedName name="rog" localSheetId="11">#REF!</definedName>
    <definedName name="rog">#REF!</definedName>
    <definedName name="rp" localSheetId="0">#REF!</definedName>
    <definedName name="rp" localSheetId="11">#REF!</definedName>
    <definedName name="rp">#REF!</definedName>
    <definedName name="RR" localSheetId="0">'[31]2000전체분'!#REF!</definedName>
    <definedName name="RR" localSheetId="11">'[31]2000전체분'!#REF!</definedName>
    <definedName name="RR">'[31]2000전체분'!#REF!</definedName>
    <definedName name="RRR" localSheetId="0">#REF!</definedName>
    <definedName name="RRR" localSheetId="11">#REF!</definedName>
    <definedName name="R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>#REF!</definedName>
    <definedName name="rs" localSheetId="0">#REF!</definedName>
    <definedName name="rs" localSheetId="11">#REF!</definedName>
    <definedName name="rs">#REF!</definedName>
    <definedName name="RT" localSheetId="11" hidden="1">{#N/A,#N/A,FALSE,"이태원철근"}</definedName>
    <definedName name="RT" hidden="1">{#N/A,#N/A,FALSE,"이태원철근"}</definedName>
    <definedName name="rtt" localSheetId="0">#REF!</definedName>
    <definedName name="rtt" localSheetId="11">#REF!</definedName>
    <definedName name="rtt">#REF!</definedName>
    <definedName name="S" localSheetId="0">#REF!</definedName>
    <definedName name="S" localSheetId="11">#REF!</definedName>
    <definedName name="S">#REF!</definedName>
    <definedName name="S2L" localSheetId="0">#REF!</definedName>
    <definedName name="S2L" localSheetId="11">#REF!</definedName>
    <definedName name="S2L">#REF!</definedName>
    <definedName name="sanch_2" localSheetId="0">#REF!</definedName>
    <definedName name="sanch_2" localSheetId="11">#REF!</definedName>
    <definedName name="sanch_2">#REF!</definedName>
    <definedName name="sanch_3" localSheetId="0">#REF!</definedName>
    <definedName name="sanch_3" localSheetId="11">#REF!</definedName>
    <definedName name="sanch_3">#REF!</definedName>
    <definedName name="sanch_4" localSheetId="0">#REF!</definedName>
    <definedName name="sanch_4" localSheetId="11">#REF!</definedName>
    <definedName name="sanch_4">#REF!</definedName>
    <definedName name="sd" localSheetId="11" hidden="1">{#N/A,#N/A,FALSE,"전력간선"}</definedName>
    <definedName name="s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{#N/A,#N/A,FALSE,"전력간선"}</definedName>
    <definedName name="SDAS" localSheetId="11" hidden="1">{"'Firr(선)'!$AS$1:$AY$62","'Firr(사)'!$AS$1:$AY$62","'Firr(회)'!$AS$1:$AY$62","'Firr(선)'!$L$1:$V$62","'Firr(사)'!$L$1:$V$62","'Firr(회)'!$L$1:$V$62"}</definedName>
    <definedName name="SDAS" localSheetId="1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ATA" localSheetId="0">#REF!</definedName>
    <definedName name="SDATA" localSheetId="11">#REF!</definedName>
    <definedName name="SDATA">#REF!</definedName>
    <definedName name="SDCFG\" localSheetId="11" hidden="1">{#N/A,#N/A,FALSE,"운반시간"}</definedName>
    <definedName name="SDCFG\" localSheetId="1" hidden="1">{#N/A,#N/A,FALSE,"운반시간"}</definedName>
    <definedName name="SDCFG\" hidden="1">{#N/A,#N/A,FALSE,"운반시간"}</definedName>
    <definedName name="SDF" localSheetId="11" hidden="1">{#N/A,#N/A,FALSE,"혼합골재"}</definedName>
    <definedName name="SDF" localSheetId="1" hidden="1">{#N/A,#N/A,FALSE,"혼합골재"}</definedName>
    <definedName name="SDF" hidden="1">{#N/A,#N/A,FALSE,"혼합골재"}</definedName>
    <definedName name="sdfsgd" localSheetId="11" hidden="1">{#N/A,#N/A,FALSE,"이태원철근"}</definedName>
    <definedName name="sdfsgd" localSheetId="1" hidden="1">{#N/A,#N/A,FALSE,"이태원철근"}</definedName>
    <definedName name="sdfsgd" hidden="1">{#N/A,#N/A,FALSE,"이태원철근"}</definedName>
    <definedName name="SDS" localSheetId="11" hidden="1">{#N/A,#N/A,FALSE,"2~8번"}</definedName>
    <definedName name="SDS" localSheetId="1" hidden="1">{#N/A,#N/A,FALSE,"2~8번"}</definedName>
    <definedName name="SDS" hidden="1">{#N/A,#N/A,FALSE,"2~8번"}</definedName>
    <definedName name="sdsdsd" localSheetId="11">[18]!sdsdsd</definedName>
    <definedName name="sdsdsd">[0]!sdsdsd</definedName>
    <definedName name="SELECT">#N/A</definedName>
    <definedName name="SEP." localSheetId="0">#REF!</definedName>
    <definedName name="SEP." localSheetId="11">#REF!</definedName>
    <definedName name="SEP.">#REF!</definedName>
    <definedName name="SERVICE" localSheetId="11" hidden="1">{#N/A,#N/A,FALSE,"이태원철근"}</definedName>
    <definedName name="SERVICE" localSheetId="1" hidden="1">{#N/A,#N/A,FALSE,"이태원철근"}</definedName>
    <definedName name="SERVICE" hidden="1">{#N/A,#N/A,FALSE,"이태원철근"}</definedName>
    <definedName name="Seta" localSheetId="0">#REF!</definedName>
    <definedName name="Seta" localSheetId="11">#REF!</definedName>
    <definedName name="Seta">#REF!</definedName>
    <definedName name="SfLower" localSheetId="0">#REF!</definedName>
    <definedName name="SfLower" localSheetId="11">#REF!</definedName>
    <definedName name="SfLower">#REF!</definedName>
    <definedName name="SFS" localSheetId="0">#REF!</definedName>
    <definedName name="SFS" localSheetId="11">#REF!</definedName>
    <definedName name="SFS">#REF!</definedName>
    <definedName name="SfUpper" localSheetId="0">#REF!</definedName>
    <definedName name="SfUpper" localSheetId="11">#REF!</definedName>
    <definedName name="SfUpper">#REF!</definedName>
    <definedName name="S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dgd" localSheetId="0">#REF!</definedName>
    <definedName name="sgdgd" localSheetId="11">#REF!</definedName>
    <definedName name="sgdgd">#REF!</definedName>
    <definedName name="SHEET100" localSheetId="0" hidden="1">#REF!</definedName>
    <definedName name="SHEET100" localSheetId="10" hidden="1">#REF!</definedName>
    <definedName name="SHEET100" localSheetId="3" hidden="1">#REF!</definedName>
    <definedName name="SHEET100" localSheetId="6" hidden="1">#REF!</definedName>
    <definedName name="SHEET100" localSheetId="7" hidden="1">#REF!</definedName>
    <definedName name="SHEET100" localSheetId="9" hidden="1">#REF!</definedName>
    <definedName name="SHEET100" localSheetId="5" hidden="1">#REF!</definedName>
    <definedName name="SHEET100" localSheetId="8" hidden="1">#REF!</definedName>
    <definedName name="SHEET100" localSheetId="4" hidden="1">#REF!</definedName>
    <definedName name="SHEET100" localSheetId="11" hidden="1">#REF!</definedName>
    <definedName name="SHEET100" localSheetId="1" hidden="1">#REF!</definedName>
    <definedName name="SHEET100" hidden="1">#REF!</definedName>
    <definedName name="SHT" localSheetId="0">#REF!</definedName>
    <definedName name="SHT" localSheetId="11">#REF!</definedName>
    <definedName name="SHT">#REF!</definedName>
    <definedName name="sigma" localSheetId="0">#REF!</definedName>
    <definedName name="sigma" localSheetId="11">#REF!</definedName>
    <definedName name="sigma">#REF!</definedName>
    <definedName name="SigmaL" localSheetId="0">#REF!</definedName>
    <definedName name="SigmaL" localSheetId="11">#REF!</definedName>
    <definedName name="SigmaL">#REF!</definedName>
    <definedName name="sigmaLcon" localSheetId="0">#REF!</definedName>
    <definedName name="sigmaLcon" localSheetId="11">#REF!</definedName>
    <definedName name="sigmaLcon">#REF!</definedName>
    <definedName name="size" localSheetId="0">#REF!</definedName>
    <definedName name="size" localSheetId="11">#REF!</definedName>
    <definedName name="size">#REF!</definedName>
    <definedName name="sj" localSheetId="0" hidden="1">#REF!</definedName>
    <definedName name="sj" localSheetId="10" hidden="1">#REF!</definedName>
    <definedName name="sj" localSheetId="3" hidden="1">#REF!</definedName>
    <definedName name="sj" localSheetId="6" hidden="1">#REF!</definedName>
    <definedName name="sj" localSheetId="7" hidden="1">#REF!</definedName>
    <definedName name="sj" localSheetId="9" hidden="1">#REF!</definedName>
    <definedName name="sj" localSheetId="5" hidden="1">#REF!</definedName>
    <definedName name="sj" localSheetId="8" hidden="1">#REF!</definedName>
    <definedName name="sj" localSheetId="4" hidden="1">#REF!</definedName>
    <definedName name="sj" localSheetId="11" hidden="1">#REF!</definedName>
    <definedName name="sj" hidden="1">#REF!</definedName>
    <definedName name="SK" localSheetId="0">#REF!</definedName>
    <definedName name="SK" localSheetId="11">#REF!</definedName>
    <definedName name="SK">#REF!</definedName>
    <definedName name="SKE" localSheetId="0">#REF!</definedName>
    <definedName name="SKE" localSheetId="11">#REF!</definedName>
    <definedName name="SKE">#REF!</definedName>
    <definedName name="SKEW" localSheetId="0">#REF!</definedName>
    <definedName name="SKEW" localSheetId="11">#REF!</definedName>
    <definedName name="SKEW">#REF!</definedName>
    <definedName name="soc" localSheetId="11">[18]!soc</definedName>
    <definedName name="soc">[0]!soc</definedName>
    <definedName name="sodur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dur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dur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lver_adj" localSheetId="0" hidden="1">#REF!,#REF!</definedName>
    <definedName name="solver_adj" localSheetId="10" hidden="1">#REF!,#REF!</definedName>
    <definedName name="solver_adj" localSheetId="3" hidden="1">#REF!,#REF!</definedName>
    <definedName name="solver_adj" localSheetId="6" hidden="1">#REF!,#REF!</definedName>
    <definedName name="solver_adj" localSheetId="7" hidden="1">#REF!,#REF!</definedName>
    <definedName name="solver_adj" localSheetId="9" hidden="1">#REF!,#REF!</definedName>
    <definedName name="solver_adj" localSheetId="5" hidden="1">#REF!,#REF!</definedName>
    <definedName name="solver_adj" localSheetId="8" hidden="1">#REF!,#REF!</definedName>
    <definedName name="solver_adj" localSheetId="4" hidden="1">#REF!,#REF!</definedName>
    <definedName name="solver_adj" localSheetId="11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0" hidden="1">#REF!</definedName>
    <definedName name="solver_opt" localSheetId="10" hidden="1">#REF!</definedName>
    <definedName name="solver_opt" localSheetId="3" hidden="1">#REF!</definedName>
    <definedName name="solver_opt" localSheetId="6" hidden="1">#REF!</definedName>
    <definedName name="solver_opt" localSheetId="7" hidden="1">#REF!</definedName>
    <definedName name="solver_opt" localSheetId="9" hidden="1">#REF!</definedName>
    <definedName name="solver_opt" localSheetId="5" hidden="1">#REF!</definedName>
    <definedName name="solver_opt" localSheetId="8" hidden="1">#REF!</definedName>
    <definedName name="solver_opt" localSheetId="4" hidden="1">#REF!</definedName>
    <definedName name="solver_opt" localSheetId="11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0" hidden="1">#REF!,#REF!</definedName>
    <definedName name="solver_tmp" localSheetId="10" hidden="1">#REF!,#REF!</definedName>
    <definedName name="solver_tmp" localSheetId="3" hidden="1">#REF!,#REF!</definedName>
    <definedName name="solver_tmp" localSheetId="6" hidden="1">#REF!,#REF!</definedName>
    <definedName name="solver_tmp" localSheetId="7" hidden="1">#REF!,#REF!</definedName>
    <definedName name="solver_tmp" localSheetId="9" hidden="1">#REF!,#REF!</definedName>
    <definedName name="solver_tmp" localSheetId="5" hidden="1">#REF!,#REF!</definedName>
    <definedName name="solver_tmp" localSheetId="8" hidden="1">#REF!,#REF!</definedName>
    <definedName name="solver_tmp" localSheetId="4" hidden="1">#REF!,#REF!</definedName>
    <definedName name="solver_tmp" localSheetId="11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localSheetId="0">#REF!</definedName>
    <definedName name="sort" localSheetId="11">#REF!</definedName>
    <definedName name="sort">#REF!</definedName>
    <definedName name="sort2" localSheetId="0">#REF!</definedName>
    <definedName name="sort2" localSheetId="11">#REF!</definedName>
    <definedName name="sort2">#REF!</definedName>
    <definedName name="SPP" localSheetId="0">#REF!</definedName>
    <definedName name="SPP" localSheetId="11">#REF!</definedName>
    <definedName name="SPP">#REF!</definedName>
    <definedName name="SPPS" localSheetId="0">#REF!</definedName>
    <definedName name="SPPS" localSheetId="11">#REF!</definedName>
    <definedName name="SPPS">#REF!</definedName>
    <definedName name="SPPW" localSheetId="0">#REF!</definedName>
    <definedName name="SPPW" localSheetId="11">#REF!</definedName>
    <definedName name="SPPW">#REF!</definedName>
    <definedName name="SPSP가SPSP접DK" localSheetId="0">#REF!</definedName>
    <definedName name="SPSP가SPSP접DK" localSheetId="11">#REF!</definedName>
    <definedName name="SPSP가SPSP접DK">#REF!</definedName>
    <definedName name="SPSP고SPSP정DK" localSheetId="0">#REF!</definedName>
    <definedName name="SPSP고SPSP정DK" localSheetId="11">#REF!</definedName>
    <definedName name="SPSP고SPSP정DK">#REF!</definedName>
    <definedName name="SPSP고SPSP정DKSPSP가SPSP접DK" localSheetId="0">#REF!</definedName>
    <definedName name="SPSP고SPSP정DKSPSP가SPSP접DK" localSheetId="11">#REF!</definedName>
    <definedName name="SPSP고SPSP정DKSPSP가SPSP접DK">#REF!</definedName>
    <definedName name="SPSP연SPSP결DK" localSheetId="0">#REF!</definedName>
    <definedName name="SPSP연SPSP결DK" localSheetId="11">#REF!</definedName>
    <definedName name="SPSP연SPSP결DK">#REF!</definedName>
    <definedName name="SPSP지SPSP점DK" localSheetId="0">#REF!</definedName>
    <definedName name="SPSP지SPSP점DK" localSheetId="11">#REF!</definedName>
    <definedName name="SPSP지SPSP점DK">#REF!</definedName>
    <definedName name="ss" localSheetId="0">#REF!</definedName>
    <definedName name="ss" localSheetId="11">#REF!</definedName>
    <definedName name="ss">#REF!</definedName>
    <definedName name="sss" localSheetId="11" hidden="1">{#N/A,#N/A,FALSE,"전력간선"}</definedName>
    <definedName name="SSS" localSheetId="1" hidden="1">{#N/A,#N/A,FALSE,"2~8번"}</definedName>
    <definedName name="sss" hidden="1">{#N/A,#N/A,FALSE,"전력간선"}</definedName>
    <definedName name="START" localSheetId="0">#REF!</definedName>
    <definedName name="START" localSheetId="11">#REF!</definedName>
    <definedName name="START">#REF!</definedName>
    <definedName name="Story_Total" localSheetId="0">#REF!</definedName>
    <definedName name="Story_Total" localSheetId="11">#REF!</definedName>
    <definedName name="Story_Total">#REF!</definedName>
    <definedName name="Struct_Type" localSheetId="0">#REF!</definedName>
    <definedName name="Struct_Type" localSheetId="11">#REF!</definedName>
    <definedName name="Struct_Type">#REF!</definedName>
    <definedName name="STS304S10" localSheetId="0">#REF!</definedName>
    <definedName name="STS304S10" localSheetId="11">#REF!</definedName>
    <definedName name="STS304S10">#REF!</definedName>
    <definedName name="STS304S20" localSheetId="0">#REF!</definedName>
    <definedName name="STS304S20" localSheetId="11">#REF!</definedName>
    <definedName name="STS304S20">#REF!</definedName>
    <definedName name="SUP" localSheetId="0">#REF!</definedName>
    <definedName name="SUP" localSheetId="11">#REF!</definedName>
    <definedName name="SUP">#REF!</definedName>
    <definedName name="SUYO">#N/A</definedName>
    <definedName name="SV" localSheetId="0">#REF!</definedName>
    <definedName name="SV" localSheetId="11">#REF!</definedName>
    <definedName name="SV">#REF!</definedName>
    <definedName name="SVSV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 localSheetId="0">#REF!</definedName>
    <definedName name="SWL" localSheetId="11">#REF!</definedName>
    <definedName name="SWL">#REF!</definedName>
    <definedName name="SWR" localSheetId="0">#REF!</definedName>
    <definedName name="SWR" localSheetId="11">#REF!</definedName>
    <definedName name="SWR">#REF!</definedName>
    <definedName name="SWS" localSheetId="0">#REF!</definedName>
    <definedName name="SWS" localSheetId="11">#REF!</definedName>
    <definedName name="SWS">#REF!</definedName>
    <definedName name="S행" localSheetId="0">'[32]2.대외공문'!#REF!</definedName>
    <definedName name="S행" localSheetId="11">'[32]2.대외공문'!#REF!</definedName>
    <definedName name="S행">'[32]2.대외공문'!#REF!</definedName>
    <definedName name="T1S" localSheetId="0">#REF!</definedName>
    <definedName name="T1S" localSheetId="11">#REF!</definedName>
    <definedName name="T1S">#REF!</definedName>
    <definedName name="T2S" localSheetId="0">#REF!</definedName>
    <definedName name="T2S" localSheetId="11">#REF!</definedName>
    <definedName name="T2S">#REF!</definedName>
    <definedName name="T3S" localSheetId="0">#REF!</definedName>
    <definedName name="T3S" localSheetId="11">#REF!</definedName>
    <definedName name="T3S">#REF!</definedName>
    <definedName name="TANB" localSheetId="0">#REF!</definedName>
    <definedName name="TANB" localSheetId="11">#REF!</definedName>
    <definedName name="TANB">#REF!</definedName>
    <definedName name="Tc" localSheetId="0">#REF!</definedName>
    <definedName name="Tc" localSheetId="11">#REF!</definedName>
    <definedName name="Tc">#REF!</definedName>
    <definedName name="TD" localSheetId="0">#REF!</definedName>
    <definedName name="TD" localSheetId="11">#REF!</definedName>
    <definedName name="TD">#REF!</definedName>
    <definedName name="TDcon" localSheetId="0">#REF!</definedName>
    <definedName name="TDcon" localSheetId="11">#REF!</definedName>
    <definedName name="TDcon">#REF!</definedName>
    <definedName name="Te" localSheetId="0">#REF!</definedName>
    <definedName name="Te" localSheetId="11">#REF!</definedName>
    <definedName name="Te">#REF!</definedName>
    <definedName name="Tf" localSheetId="0">#REF!</definedName>
    <definedName name="Tf" localSheetId="11">#REF!</definedName>
    <definedName name="Tf">#REF!</definedName>
    <definedName name="TIT" localSheetId="0">#REF!</definedName>
    <definedName name="TIT" localSheetId="11">#REF!</definedName>
    <definedName name="TIT">#REF!</definedName>
    <definedName name="TL" localSheetId="0">#REF!</definedName>
    <definedName name="TL" localSheetId="11">#REF!</definedName>
    <definedName name="TL">#REF!</definedName>
    <definedName name="TMO" localSheetId="0">#REF!</definedName>
    <definedName name="TMO" localSheetId="11">#REF!</definedName>
    <definedName name="TMO">#REF!</definedName>
    <definedName name="TN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TN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TN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to" localSheetId="0" hidden="1">#REF!</definedName>
    <definedName name="to" localSheetId="10" hidden="1">#REF!</definedName>
    <definedName name="to" localSheetId="3" hidden="1">#REF!</definedName>
    <definedName name="to" localSheetId="6" hidden="1">#REF!</definedName>
    <definedName name="to" localSheetId="7" hidden="1">#REF!</definedName>
    <definedName name="to" localSheetId="9" hidden="1">#REF!</definedName>
    <definedName name="to" localSheetId="5" hidden="1">#REF!</definedName>
    <definedName name="to" localSheetId="8" hidden="1">#REF!</definedName>
    <definedName name="to" localSheetId="4" hidden="1">#REF!</definedName>
    <definedName name="to" localSheetId="11" hidden="1">#REF!</definedName>
    <definedName name="to" hidden="1">#REF!</definedName>
    <definedName name="TON">" Sheet1!$G$54"</definedName>
    <definedName name="TOO">#N/A</definedName>
    <definedName name="Total_Floor_Area" localSheetId="0">#REF!</definedName>
    <definedName name="Total_Floor_Area" localSheetId="11">#REF!</definedName>
    <definedName name="Total_Floor_Area">#REF!</definedName>
    <definedName name="tt" localSheetId="0">#REF!</definedName>
    <definedName name="tt" localSheetId="11">#REF!</definedName>
    <definedName name="tt">#REF!</definedName>
    <definedName name="TTT" localSheetId="0">#REF!</definedName>
    <definedName name="TTT" localSheetId="11">#REF!</definedName>
    <definedName name="TTT">#REF!</definedName>
    <definedName name="tttt" localSheetId="11" hidden="1">{#N/A,#N/A,FALSE,"혼합골재"}</definedName>
    <definedName name="tttt" hidden="1">{#N/A,#N/A,FALSE,"혼합골재"}</definedName>
    <definedName name="ttttttt" localSheetId="0">#REF!</definedName>
    <definedName name="ttttttt" localSheetId="11">#REF!</definedName>
    <definedName name="ttttttt">#REF!</definedName>
    <definedName name="tttttttttttttttt" localSheetId="0">#REF!</definedName>
    <definedName name="tttttttttttttttt" localSheetId="11">#REF!</definedName>
    <definedName name="tttttttttttttttt">#REF!</definedName>
    <definedName name="tuchal" localSheetId="0">#REF!</definedName>
    <definedName name="tuchal" localSheetId="11">#REF!</definedName>
    <definedName name="tuchal">#REF!</definedName>
    <definedName name="TW" localSheetId="0">#REF!</definedName>
    <definedName name="TW" localSheetId="11">#REF!</definedName>
    <definedName name="TW">#REF!</definedName>
    <definedName name="TWL" localSheetId="0">#REF!</definedName>
    <definedName name="TWL" localSheetId="11">#REF!</definedName>
    <definedName name="TWL">#REF!</definedName>
    <definedName name="TWR" localSheetId="0">#REF!</definedName>
    <definedName name="TWR" localSheetId="11">#REF!</definedName>
    <definedName name="TWR">#REF!</definedName>
    <definedName name="Ty1H1" localSheetId="0">#REF!</definedName>
    <definedName name="Ty1H1" localSheetId="11">#REF!</definedName>
    <definedName name="Ty1H1">#REF!</definedName>
    <definedName name="Ty1H2" localSheetId="0">#REF!</definedName>
    <definedName name="Ty1H2" localSheetId="11">#REF!</definedName>
    <definedName name="Ty1H2">#REF!</definedName>
    <definedName name="Ty1H3" localSheetId="0">#REF!</definedName>
    <definedName name="Ty1H3" localSheetId="11">#REF!</definedName>
    <definedName name="Ty1H3">#REF!</definedName>
    <definedName name="Ty1Hun1" localSheetId="0">#REF!</definedName>
    <definedName name="Ty1Hun1" localSheetId="11">#REF!</definedName>
    <definedName name="Ty1Hun1">#REF!</definedName>
    <definedName name="Ty1Hun2" localSheetId="0">#REF!</definedName>
    <definedName name="Ty1Hun2" localSheetId="11">#REF!</definedName>
    <definedName name="Ty1Hun2">#REF!</definedName>
    <definedName name="Ty1K1" localSheetId="0">#REF!</definedName>
    <definedName name="Ty1K1" localSheetId="11">#REF!</definedName>
    <definedName name="Ty1K1">#REF!</definedName>
    <definedName name="Ty1K2" localSheetId="0">#REF!</definedName>
    <definedName name="Ty1K2" localSheetId="11">#REF!</definedName>
    <definedName name="Ty1K2">#REF!</definedName>
    <definedName name="Ty1L1" localSheetId="0">#REF!</definedName>
    <definedName name="Ty1L1" localSheetId="11">#REF!</definedName>
    <definedName name="Ty1L1">#REF!</definedName>
    <definedName name="Ty1L2" localSheetId="0">#REF!</definedName>
    <definedName name="Ty1L2" localSheetId="11">#REF!</definedName>
    <definedName name="Ty1L2">#REF!</definedName>
    <definedName name="Ty1L3" localSheetId="0">#REF!</definedName>
    <definedName name="Ty1L3" localSheetId="11">#REF!</definedName>
    <definedName name="Ty1L3">#REF!</definedName>
    <definedName name="Ty1L4" localSheetId="0">#REF!</definedName>
    <definedName name="Ty1L4" localSheetId="11">#REF!</definedName>
    <definedName name="Ty1L4">#REF!</definedName>
    <definedName name="Ty1L5" localSheetId="0">#REF!</definedName>
    <definedName name="Ty1L5" localSheetId="11">#REF!</definedName>
    <definedName name="Ty1L5">#REF!</definedName>
    <definedName name="Ty1L6" localSheetId="0">#REF!</definedName>
    <definedName name="Ty1L6" localSheetId="11">#REF!</definedName>
    <definedName name="Ty1L6">#REF!</definedName>
    <definedName name="Ty1TH" localSheetId="0">#REF!</definedName>
    <definedName name="Ty1TH" localSheetId="11">#REF!</definedName>
    <definedName name="Ty1TH">#REF!</definedName>
    <definedName name="Ty1TL" localSheetId="0">#REF!</definedName>
    <definedName name="Ty1TL" localSheetId="11">#REF!</definedName>
    <definedName name="Ty1TL">#REF!</definedName>
    <definedName name="Ty2H1" localSheetId="0">#REF!</definedName>
    <definedName name="Ty2H1" localSheetId="11">#REF!</definedName>
    <definedName name="Ty2H1">#REF!</definedName>
    <definedName name="Ty2H2" localSheetId="0">#REF!</definedName>
    <definedName name="Ty2H2" localSheetId="11">#REF!</definedName>
    <definedName name="Ty2H2">#REF!</definedName>
    <definedName name="Ty2H3" localSheetId="0">#REF!</definedName>
    <definedName name="Ty2H3" localSheetId="11">#REF!</definedName>
    <definedName name="Ty2H3">#REF!</definedName>
    <definedName name="Ty2Hun1" localSheetId="0">#REF!</definedName>
    <definedName name="Ty2Hun1" localSheetId="11">#REF!</definedName>
    <definedName name="Ty2Hun1">#REF!</definedName>
    <definedName name="Ty2Hun2" localSheetId="0">#REF!</definedName>
    <definedName name="Ty2Hun2" localSheetId="11">#REF!</definedName>
    <definedName name="Ty2Hun2">#REF!</definedName>
    <definedName name="Ty2K1" localSheetId="0">#REF!</definedName>
    <definedName name="Ty2K1" localSheetId="11">#REF!</definedName>
    <definedName name="Ty2K1">#REF!</definedName>
    <definedName name="Ty2K2" localSheetId="0">#REF!</definedName>
    <definedName name="Ty2K2" localSheetId="11">#REF!</definedName>
    <definedName name="Ty2K2">#REF!</definedName>
    <definedName name="Ty2L1" localSheetId="0">#REF!</definedName>
    <definedName name="Ty2L1" localSheetId="11">#REF!</definedName>
    <definedName name="Ty2L1">#REF!</definedName>
    <definedName name="Ty2L2" localSheetId="0">#REF!</definedName>
    <definedName name="Ty2L2" localSheetId="11">#REF!</definedName>
    <definedName name="Ty2L2">#REF!</definedName>
    <definedName name="Ty2L3" localSheetId="0">#REF!</definedName>
    <definedName name="Ty2L3" localSheetId="11">#REF!</definedName>
    <definedName name="Ty2L3">#REF!</definedName>
    <definedName name="Ty2L4" localSheetId="0">#REF!</definedName>
    <definedName name="Ty2L4" localSheetId="11">#REF!</definedName>
    <definedName name="Ty2L4">#REF!</definedName>
    <definedName name="Ty2L5" localSheetId="0">#REF!</definedName>
    <definedName name="Ty2L5" localSheetId="11">#REF!</definedName>
    <definedName name="Ty2L5">#REF!</definedName>
    <definedName name="Ty2L6" localSheetId="0">#REF!</definedName>
    <definedName name="Ty2L6" localSheetId="11">#REF!</definedName>
    <definedName name="Ty2L6">#REF!</definedName>
    <definedName name="Ty2TH" localSheetId="0">#REF!</definedName>
    <definedName name="Ty2TH" localSheetId="11">#REF!</definedName>
    <definedName name="Ty2TH">#REF!</definedName>
    <definedName name="Ty2TL" localSheetId="0">#REF!</definedName>
    <definedName name="Ty2TL" localSheetId="11">#REF!</definedName>
    <definedName name="Ty2TL">#REF!</definedName>
    <definedName name="UU" localSheetId="0">#REF!</definedName>
    <definedName name="UU" localSheetId="11">#REF!</definedName>
    <definedName name="UU">#REF!</definedName>
    <definedName name="uyteyj" localSheetId="0" hidden="1">#REF!</definedName>
    <definedName name="uyteyj" localSheetId="10" hidden="1">#REF!</definedName>
    <definedName name="uyteyj" localSheetId="3" hidden="1">#REF!</definedName>
    <definedName name="uyteyj" localSheetId="6" hidden="1">#REF!</definedName>
    <definedName name="uyteyj" localSheetId="7" hidden="1">#REF!</definedName>
    <definedName name="uyteyj" localSheetId="9" hidden="1">#REF!</definedName>
    <definedName name="uyteyj" localSheetId="5" hidden="1">#REF!</definedName>
    <definedName name="uyteyj" localSheetId="8" hidden="1">#REF!</definedName>
    <definedName name="uyteyj" localSheetId="4" hidden="1">#REF!</definedName>
    <definedName name="uyteyj" localSheetId="11" hidden="1">#REF!</definedName>
    <definedName name="uyteyj" hidden="1">#REF!</definedName>
    <definedName name="U행" localSheetId="0">'[32]2.대외공문'!#REF!</definedName>
    <definedName name="U행" localSheetId="11">'[32]2.대외공문'!#REF!</definedName>
    <definedName name="U행">'[32]2.대외공문'!#REF!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 localSheetId="0">#REF!</definedName>
    <definedName name="VAFP" localSheetId="11">#REF!</definedName>
    <definedName name="VAFP">#REF!</definedName>
    <definedName name="valve" localSheetId="0">#REF!</definedName>
    <definedName name="valve" localSheetId="11">#REF!</definedName>
    <definedName name="valve">#REF!</definedName>
    <definedName name="VB" localSheetId="11" hidden="1">{#N/A,#N/A,FALSE,"이태원철근"}</definedName>
    <definedName name="VB" localSheetId="1" hidden="1">{#N/A,#N/A,FALSE,"이태원철근"}</definedName>
    <definedName name="VB" hidden="1">{#N/A,#N/A,FALSE,"이태원철근"}</definedName>
    <definedName name="VBN" localSheetId="11" hidden="1">{#N/A,#N/A,FALSE,"이태원철근"}</definedName>
    <definedName name="VBN" localSheetId="1" hidden="1">{#N/A,#N/A,FALSE,"이태원철근"}</definedName>
    <definedName name="VBN" hidden="1">{#N/A,#N/A,FALSE,"이태원철근"}</definedName>
    <definedName name="VBV" localSheetId="0">#REF!</definedName>
    <definedName name="VBV" localSheetId="11">#REF!</definedName>
    <definedName name="VBV">#REF!</definedName>
    <definedName name="VCR" localSheetId="0">#REF!</definedName>
    <definedName name="VCR" localSheetId="11">#REF!</definedName>
    <definedName name="VCR">#REF!</definedName>
    <definedName name="VDSVP" localSheetId="0">#REF!</definedName>
    <definedName name="VDSVP" localSheetId="11">#REF!</definedName>
    <definedName name="VDSVP">#REF!</definedName>
    <definedName name="ve" localSheetId="11" hidden="1">{"'Firr(선)'!$AS$1:$AY$62","'Firr(사)'!$AS$1:$AY$62","'Firr(회)'!$AS$1:$AY$62","'Firr(선)'!$L$1:$V$62","'Firr(사)'!$L$1:$V$62","'Firr(회)'!$L$1:$V$62"}</definedName>
    <definedName name="ve" localSheetId="1" hidden="1">{"'Firr(선)'!$AS$1:$AY$62","'Firr(사)'!$AS$1:$AY$62","'Firr(회)'!$AS$1:$AY$62","'Firr(선)'!$L$1:$V$62","'Firr(사)'!$L$1:$V$62","'Firr(회)'!$L$1:$V$62"}</definedName>
    <definedName name="ve" hidden="1">{"'Firr(선)'!$AS$1:$AY$62","'Firr(사)'!$AS$1:$AY$62","'Firr(회)'!$AS$1:$AY$62","'Firr(선)'!$L$1:$V$62","'Firr(사)'!$L$1:$V$62","'Firr(회)'!$L$1:$V$62"}</definedName>
    <definedName name="VHAF" localSheetId="0">#REF!</definedName>
    <definedName name="VHAF" localSheetId="11">#REF!</definedName>
    <definedName name="VHAF">#REF!</definedName>
    <definedName name="VHMF" localSheetId="0">#REF!</definedName>
    <definedName name="VHMF" localSheetId="11">#REF!</definedName>
    <definedName name="VHMF">#REF!</definedName>
    <definedName name="VMF" localSheetId="0">#REF!</definedName>
    <definedName name="VMF" localSheetId="11">#REF!</definedName>
    <definedName name="VMF">#REF!</definedName>
    <definedName name="VMOTOR" localSheetId="0">#REF!</definedName>
    <definedName name="VMOTOR" localSheetId="11">#REF!</definedName>
    <definedName name="VMOTOR">#REF!</definedName>
    <definedName name="VPUMP" localSheetId="0">#REF!</definedName>
    <definedName name="VPUMP" localSheetId="11">#REF!</definedName>
    <definedName name="VPUMP">#REF!</definedName>
    <definedName name="VSV" localSheetId="0">#REF!</definedName>
    <definedName name="VSV" localSheetId="11">#REF!</definedName>
    <definedName name="VSV">#REF!</definedName>
    <definedName name="VSVS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localSheetId="11">[18]!vv</definedName>
    <definedName name="vv">[0]!vv</definedName>
    <definedName name="VVAFP" localSheetId="0">#REF!</definedName>
    <definedName name="VVAFP" localSheetId="11">#REF!</definedName>
    <definedName name="VVAFP">#REF!</definedName>
    <definedName name="VVMF" localSheetId="0">#REF!</definedName>
    <definedName name="VVMF" localSheetId="11">#REF!</definedName>
    <definedName name="VVMF">#REF!</definedName>
    <definedName name="VVV" localSheetId="0">#REF!</definedName>
    <definedName name="VVV" localSheetId="11">#REF!</definedName>
    <definedName name="VVV">#REF!</definedName>
    <definedName name="VWEI" localSheetId="0">#REF!</definedName>
    <definedName name="VWEI" localSheetId="11">#REF!</definedName>
    <definedName name="VWEI">#REF!</definedName>
    <definedName name="W" localSheetId="0">#REF!</definedName>
    <definedName name="W" localSheetId="11">#REF!</definedName>
    <definedName name="W">#REF!</definedName>
    <definedName name="W1C" localSheetId="0">#REF!</definedName>
    <definedName name="W1C" localSheetId="11">#REF!</definedName>
    <definedName name="W1C">#REF!</definedName>
    <definedName name="W2C" localSheetId="0">#REF!</definedName>
    <definedName name="W2C" localSheetId="11">#REF!</definedName>
    <definedName name="W2C">#REF!</definedName>
    <definedName name="wb">#N/A</definedName>
    <definedName name="WBB" localSheetId="0">#REF!</definedName>
    <definedName name="WBB" localSheetId="11">#REF!</definedName>
    <definedName name="WBB">#REF!</definedName>
    <definedName name="WCC" localSheetId="0">#REF!</definedName>
    <definedName name="WCC" localSheetId="11">#REF!</definedName>
    <definedName name="WCC">#REF!</definedName>
    <definedName name="Wcon" localSheetId="0">#REF!</definedName>
    <definedName name="Wcon" localSheetId="11">#REF!</definedName>
    <definedName name="Wcon">#REF!</definedName>
    <definedName name="WCP" localSheetId="0">#REF!</definedName>
    <definedName name="WCP" localSheetId="11">#REF!</definedName>
    <definedName name="WCP">#REF!</definedName>
    <definedName name="we" localSheetId="0">#REF!</definedName>
    <definedName name="we" localSheetId="11">#REF!</definedName>
    <definedName name="we">#REF!</definedName>
    <definedName name="WEI" localSheetId="0">#REF!</definedName>
    <definedName name="WEI" localSheetId="11">#REF!</definedName>
    <definedName name="WEI">#REF!</definedName>
    <definedName name="wer" localSheetId="11" hidden="1">{#N/A,#N/A,FALSE,"골재소요량";#N/A,#N/A,FALSE,"골재소요량"}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{#N/A,#N/A,FALSE,"골재소요량";#N/A,#N/A,FALSE,"골재소요량"}</definedName>
    <definedName name="wert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" localSheetId="0">#REF!</definedName>
    <definedName name="WF" localSheetId="11">#REF!</definedName>
    <definedName name="WF">#REF!</definedName>
    <definedName name="WFF" localSheetId="0">#REF!</definedName>
    <definedName name="WFF" localSheetId="11">#REF!</definedName>
    <definedName name="WFF">#REF!</definedName>
    <definedName name="WfpCon" localSheetId="0">#REF!</definedName>
    <definedName name="WfpCon" localSheetId="11">#REF!</definedName>
    <definedName name="WfpCon">#REF!</definedName>
    <definedName name="wjsr" localSheetId="0" hidden="1">#REF!</definedName>
    <definedName name="wjsr" localSheetId="10" hidden="1">#REF!</definedName>
    <definedName name="wjsr" localSheetId="3" hidden="1">#REF!</definedName>
    <definedName name="wjsr" localSheetId="6" hidden="1">#REF!</definedName>
    <definedName name="wjsr" localSheetId="7" hidden="1">#REF!</definedName>
    <definedName name="wjsr" localSheetId="9" hidden="1">#REF!</definedName>
    <definedName name="wjsr" localSheetId="5" hidden="1">#REF!</definedName>
    <definedName name="wjsr" localSheetId="8" hidden="1">#REF!</definedName>
    <definedName name="wjsr" localSheetId="4" hidden="1">#REF!</definedName>
    <definedName name="wjsr" localSheetId="11" hidden="1">#REF!</definedName>
    <definedName name="wjsr" localSheetId="1" hidden="1">#REF!</definedName>
    <definedName name="wjsr" hidden="1">#REF!</definedName>
    <definedName name="wkl" localSheetId="0">#REF!</definedName>
    <definedName name="wkl" localSheetId="11">#REF!</definedName>
    <definedName name="wkl">#REF!</definedName>
    <definedName name="wm.조골재1" localSheetId="11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PP" localSheetId="0">#REF!</definedName>
    <definedName name="WPP" localSheetId="11">#REF!</definedName>
    <definedName name="WPP">#REF!</definedName>
    <definedName name="WQW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11" hidden="1">{#N/A,#N/A,FALSE,"2~8번"}</definedName>
    <definedName name="wrn.2번." localSheetId="1" hidden="1">{#N/A,#N/A,FALSE,"2~8번"}</definedName>
    <definedName name="wrn.2번." hidden="1">{#N/A,#N/A,FALSE,"2~8번"}</definedName>
    <definedName name="wrn.97." localSheetId="11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11" hidden="1">{#N/A,#N/A,FALSE,"지침";#N/A,#N/A,FALSE,"환경분석";#N/A,#N/A,FALSE,"Sheet16"}</definedName>
    <definedName name="WRN.98." localSheetId="1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localSheetId="1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localSheetId="11" hidden="1">{#N/A,#N/A,FALSE,"Sheet1";#N/A,#N/A,FALSE,"Sheet2";#N/A,#N/A,FALSE,"TAB96-1"}</definedName>
    <definedName name="wrn.견적." localSheetId="1" hidden="1">{#N/A,#N/A,FALSE,"Sheet1";#N/A,#N/A,FALSE,"Sheet2";#N/A,#N/A,FALSE,"TAB96-1"}</definedName>
    <definedName name="wrn.견적." hidden="1">{#N/A,#N/A,FALSE,"Sheet1";#N/A,#N/A,FALSE,"Sheet2";#N/A,#N/A,FALSE,"TAB96-1"}</definedName>
    <definedName name="wrn.골재소요량." localSheetId="11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11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" localSheetId="11" hidden="1">{#N/A,#N/A,FALSE,"구조2"}</definedName>
    <definedName name="wrn.구조2" localSheetId="1" hidden="1">{#N/A,#N/A,FALSE,"구조2"}</definedName>
    <definedName name="wrn.구조2" hidden="1">{#N/A,#N/A,FALSE,"구조2"}</definedName>
    <definedName name="wrn.구조2." localSheetId="11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11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11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11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부대1." localSheetId="11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11" hidden="1">{#N/A,#N/A,FALSE,"부대2"}</definedName>
    <definedName name="wrn.부대2." localSheetId="1" hidden="1">{#N/A,#N/A,FALSE,"부대2"}</definedName>
    <definedName name="wrn.부대2." hidden="1">{#N/A,#N/A,FALSE,"부대2"}</definedName>
    <definedName name="wrn.부대3." localSheetId="11" hidden="1">{#N/A,#N/A,FALSE,"부대2"}</definedName>
    <definedName name="wrn.부대3." localSheetId="1" hidden="1">{#N/A,#N/A,FALSE,"부대2"}</definedName>
    <definedName name="wrn.부대3." hidden="1">{#N/A,#N/A,FALSE,"부대2"}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1" hidden="1">{#N/A,#N/A,FALSE,"속도"}</definedName>
    <definedName name="wrn.속도." localSheetId="1" hidden="1">{#N/A,#N/A,FALSE,"속도"}</definedName>
    <definedName name="wrn.속도." hidden="1">{#N/A,#N/A,FALSE,"속도"}</definedName>
    <definedName name="WRN.속도.2" localSheetId="11" hidden="1">{#N/A,#N/A,FALSE,"속도"}</definedName>
    <definedName name="WRN.속도.2" hidden="1">{#N/A,#N/A,FALSE,"속도"}</definedName>
    <definedName name="wrn.신용찬." localSheetId="11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실행예산.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실행예산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업체별._.견적공사명." localSheetId="11" hidden="1">{"SJ - 기본 보기",#N/A,FALSE,"공사별 외주견적"}</definedName>
    <definedName name="wrn.업체별._.견적공사명." localSheetId="1" hidden="1">{"SJ - 기본 보기",#N/A,FALSE,"공사별 외주견적"}</definedName>
    <definedName name="wrn.업체별._.견적공사명." hidden="1">{"SJ - 기본 보기",#N/A,FALSE,"공사별 외주견적"}</definedName>
    <definedName name="wrn.연동제." localSheetId="11" hidden="1">{#N/A,#N/A,TRUE,"총괄"}</definedName>
    <definedName name="wrn.연동제." localSheetId="1" hidden="1">{#N/A,#N/A,TRUE,"총괄"}</definedName>
    <definedName name="wrn.연동제." hidden="1">{#N/A,#N/A,TRUE,"총괄"}</definedName>
    <definedName name="wrn.운반시간." localSheetId="11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11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이태원._.철근." localSheetId="11" hidden="1">{#N/A,#N/A,FALSE,"이태원철근"}</definedName>
    <definedName name="wrn.이태원._.철근." localSheetId="1" hidden="1">{#N/A,#N/A,FALSE,"이태원철근"}</definedName>
    <definedName name="wrn.이태원._.철근." hidden="1">{#N/A,#N/A,FALSE,"이태원철근"}</definedName>
    <definedName name="wrn.조골재." localSheetId="11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지수1." localSheetId="1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11" hidden="1">{#N/A,#N/A,FALSE,"Sheet1"}</definedName>
    <definedName name="wrn.철골집계표._.5칸." localSheetId="1" hidden="1">{#N/A,#N/A,FALSE,"Sheet1"}</definedName>
    <definedName name="wrn.철골집계표._.5칸." hidden="1">{#N/A,#N/A,FALSE,"Sheet1"}</definedName>
    <definedName name="wrn.토공1." localSheetId="11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11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11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1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11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11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SO" localSheetId="0">#REF!</definedName>
    <definedName name="WSO" localSheetId="11">#REF!</definedName>
    <definedName name="WSO">#REF!</definedName>
    <definedName name="WSUM" localSheetId="0">#REF!</definedName>
    <definedName name="WSUM" localSheetId="11">#REF!</definedName>
    <definedName name="WSUM">#REF!</definedName>
    <definedName name="WW" localSheetId="0">#REF!</definedName>
    <definedName name="WW" localSheetId="11">#REF!</definedName>
    <definedName name="W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>#REF!</definedName>
    <definedName name="www" localSheetId="0">#REF!</definedName>
    <definedName name="www" localSheetId="11">#REF!</definedName>
    <definedName name="www">#REF!</definedName>
    <definedName name="www.qq2." localSheetId="11" hidden="1">{#N/A,#N/A,FALSE,"부대1"}</definedName>
    <definedName name="www.qq2." localSheetId="1" hidden="1">{#N/A,#N/A,FALSE,"부대1"}</definedName>
    <definedName name="www.qq2." hidden="1">{#N/A,#N/A,FALSE,"부대1"}</definedName>
    <definedName name="W행" localSheetId="0">'[32]2.대외공문'!#REF!</definedName>
    <definedName name="W행" localSheetId="11">'[32]2.대외공문'!#REF!</definedName>
    <definedName name="W행">'[32]2.대외공문'!#REF!</definedName>
    <definedName name="x" localSheetId="11" hidden="1">{#N/A,#N/A,FALSE,"운반시간"}</definedName>
    <definedName name="x" localSheetId="1" hidden="1">{#N/A,#N/A,FALSE,"운반시간"}</definedName>
    <definedName name="x" hidden="1">{#N/A,#N/A,FALSE,"운반시간"}</definedName>
    <definedName name="X1A" localSheetId="0">#REF!</definedName>
    <definedName name="X1A" localSheetId="11">#REF!</definedName>
    <definedName name="X1A">#REF!</definedName>
    <definedName name="X2A" localSheetId="0">#REF!</definedName>
    <definedName name="X2A" localSheetId="11">#REF!</definedName>
    <definedName name="X2A">#REF!</definedName>
    <definedName name="XA" localSheetId="0">#REF!</definedName>
    <definedName name="XA" localSheetId="11">#REF!</definedName>
    <definedName name="XA">#REF!</definedName>
    <definedName name="xcvc" localSheetId="0" hidden="1">#REF!</definedName>
    <definedName name="xcvc" localSheetId="10" hidden="1">#REF!</definedName>
    <definedName name="xcvc" localSheetId="3" hidden="1">#REF!</definedName>
    <definedName name="xcvc" localSheetId="6" hidden="1">#REF!</definedName>
    <definedName name="xcvc" localSheetId="7" hidden="1">#REF!</definedName>
    <definedName name="xcvc" localSheetId="9" hidden="1">#REF!</definedName>
    <definedName name="xcvc" localSheetId="5" hidden="1">#REF!</definedName>
    <definedName name="xcvc" localSheetId="8" hidden="1">#REF!</definedName>
    <definedName name="xcvc" localSheetId="4" hidden="1">#REF!</definedName>
    <definedName name="xcvc" localSheetId="11" hidden="1">#REF!</definedName>
    <definedName name="xcvc" hidden="1">#REF!</definedName>
    <definedName name="XS" localSheetId="0">#REF!</definedName>
    <definedName name="XS" localSheetId="11">#REF!</definedName>
    <definedName name="XS">#REF!</definedName>
    <definedName name="XX" localSheetId="0">#REF!</definedName>
    <definedName name="XX" localSheetId="11">#REF!</definedName>
    <definedName name="XX">#REF!</definedName>
    <definedName name="xxca" localSheetId="11" hidden="1">{"'Firr(선)'!$AS$1:$AY$62","'Firr(사)'!$AS$1:$AY$62","'Firr(회)'!$AS$1:$AY$62","'Firr(선)'!$L$1:$V$62","'Firr(사)'!$L$1:$V$62","'Firr(회)'!$L$1:$V$62"}</definedName>
    <definedName name="xxca" localSheetId="1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xxx" localSheetId="0">#REF!</definedName>
    <definedName name="xxx" localSheetId="11">#REF!</definedName>
    <definedName name="xxx">#REF!</definedName>
    <definedName name="XXXX">[17]입찰안!$P$3</definedName>
    <definedName name="XZ" localSheetId="0">#REF!</definedName>
    <definedName name="XZ" localSheetId="11">#REF!</definedName>
    <definedName name="XZ">#REF!</definedName>
    <definedName name="y" localSheetId="0">#REF!</definedName>
    <definedName name="y" localSheetId="11">#REF!</definedName>
    <definedName name="y">#REF!</definedName>
    <definedName name="Y2Y1" localSheetId="0">#REF!</definedName>
    <definedName name="Y2Y1" localSheetId="11">#REF!</definedName>
    <definedName name="Y2Y1">#REF!</definedName>
    <definedName name="Y2Y2" localSheetId="0">#REF!</definedName>
    <definedName name="Y2Y2" localSheetId="11">#REF!</definedName>
    <definedName name="Y2Y2">#REF!</definedName>
    <definedName name="YE">#N/A</definedName>
    <definedName name="YEKA">#N/A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yyy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yyyyyy" localSheetId="0">#REF!</definedName>
    <definedName name="yyyyyyyyyyyy" localSheetId="11">#REF!</definedName>
    <definedName name="yyyyyyyyyyyy">#REF!</definedName>
    <definedName name="Z" localSheetId="0">#REF!</definedName>
    <definedName name="Z" localSheetId="11">#REF!</definedName>
    <definedName name="Z">#REF!</definedName>
    <definedName name="Z6_" localSheetId="0">#REF!</definedName>
    <definedName name="Z6_" localSheetId="11">#REF!</definedName>
    <definedName name="Z6_">#REF!</definedName>
    <definedName name="ZP" localSheetId="0">#REF!</definedName>
    <definedName name="ZP" localSheetId="11">#REF!</definedName>
    <definedName name="ZP">#REF!</definedName>
    <definedName name="ZXC" localSheetId="11" hidden="1">{#N/A,#N/A,FALSE,"이태원철근"}</definedName>
    <definedName name="ZXC" localSheetId="1" hidden="1">{#N/A,#N/A,FALSE,"이태원철근"}</definedName>
    <definedName name="ZXC" hidden="1">{#N/A,#N/A,FALSE,"이태원철근"}</definedName>
    <definedName name="zz" localSheetId="0">#REF!</definedName>
    <definedName name="zz" localSheetId="11">#REF!</definedName>
    <definedName name="zz">#REF!</definedName>
    <definedName name="zzz" localSheetId="0">#REF!</definedName>
    <definedName name="zzz" localSheetId="11">#REF!</definedName>
    <definedName name="zzz">#REF!</definedName>
    <definedName name="zzzz" localSheetId="0">#REF!</definedName>
    <definedName name="zzzz" localSheetId="11">#REF!</definedName>
    <definedName name="zzzz">#REF!</definedName>
    <definedName name="zzzzz" localSheetId="0">#REF!</definedName>
    <definedName name="zzzzz" localSheetId="11">#REF!</definedName>
    <definedName name="zzzzz">#REF!</definedName>
    <definedName name="zzzzzz" localSheetId="0">#REF!</definedName>
    <definedName name="zzzzzz" localSheetId="11">#REF!</definedName>
    <definedName name="zzzzzz">#REF!</definedName>
    <definedName name="zzzzzzzz" localSheetId="0">#REF!</definedName>
    <definedName name="zzzzzzzz" localSheetId="11">#REF!</definedName>
    <definedName name="zzzzzzzz">#REF!</definedName>
    <definedName name="ㄱ" localSheetId="11" hidden="1">{#N/A,#N/A,FALSE,"이태원철근"}</definedName>
    <definedName name="ㄱ" hidden="1">{#N/A,#N/A,FALSE,"이태원철근"}</definedName>
    <definedName name="ㄱㄱ" localSheetId="11">[18]!ㄱㄱ</definedName>
    <definedName name="ㄱㄱ">[0]!ㄱㄱ</definedName>
    <definedName name="ㄱㄱㄱ" localSheetId="0">#REF!</definedName>
    <definedName name="ㄱㄱㄱ" localSheetId="11">#REF!</definedName>
    <definedName name="ㄱㄱㄱ">#REF!</definedName>
    <definedName name="ㄱㄱㄱㄱㄱ" localSheetId="0">#REF!</definedName>
    <definedName name="ㄱㄱㄱㄱㄱ" localSheetId="11">#REF!</definedName>
    <definedName name="ㄱㄱㄱㄱㄱ">#REF!</definedName>
    <definedName name="가" localSheetId="0">#REF!</definedName>
    <definedName name="가" localSheetId="11">#REF!</definedName>
    <definedName name="가">#REF!</definedName>
    <definedName name="가공장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공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구공사소계" localSheetId="0">#REF!</definedName>
    <definedName name="가구공사소계" localSheetId="11">#REF!</definedName>
    <definedName name="가구공사소계">#REF!</definedName>
    <definedName name="가노" localSheetId="0">#REF!</definedName>
    <definedName name="가노" localSheetId="11">#REF!</definedName>
    <definedName name="가노">#REF!</definedName>
    <definedName name="가설경비" localSheetId="0">#REF!</definedName>
    <definedName name="가설경비" localSheetId="11">#REF!</definedName>
    <definedName name="가설경비">#REF!</definedName>
    <definedName name="가설공사" localSheetId="0" hidden="1">#REF!</definedName>
    <definedName name="가설공사" localSheetId="10" hidden="1">#REF!</definedName>
    <definedName name="가설공사" localSheetId="3" hidden="1">#REF!</definedName>
    <definedName name="가설공사" localSheetId="6" hidden="1">#REF!</definedName>
    <definedName name="가설공사" localSheetId="7" hidden="1">#REF!</definedName>
    <definedName name="가설공사" localSheetId="9" hidden="1">#REF!</definedName>
    <definedName name="가설공사" localSheetId="5" hidden="1">#REF!</definedName>
    <definedName name="가설공사" localSheetId="8" hidden="1">#REF!</definedName>
    <definedName name="가설공사" localSheetId="4" hidden="1">#REF!</definedName>
    <definedName name="가설공사" localSheetId="11" hidden="1">#REF!</definedName>
    <definedName name="가설공사" hidden="1">#REF!</definedName>
    <definedName name="가설노무" localSheetId="0">#REF!</definedName>
    <definedName name="가설노무" localSheetId="11">#REF!</definedName>
    <definedName name="가설노무">#REF!</definedName>
    <definedName name="가설재료" localSheetId="0">#REF!</definedName>
    <definedName name="가설재료" localSheetId="11">#REF!</definedName>
    <definedName name="가설재료">#REF!</definedName>
    <definedName name="가시나무5노무" localSheetId="0">#REF!</definedName>
    <definedName name="가시나무5노무" localSheetId="11">#REF!</definedName>
    <definedName name="가시나무5노무">#REF!</definedName>
    <definedName name="가시나무5재료" localSheetId="0">#REF!</definedName>
    <definedName name="가시나무5재료" localSheetId="11">#REF!</definedName>
    <definedName name="가시나무5재료">#REF!</definedName>
    <definedName name="가시나무6노무" localSheetId="0">#REF!</definedName>
    <definedName name="가시나무6노무" localSheetId="11">#REF!</definedName>
    <definedName name="가시나무6노무">#REF!</definedName>
    <definedName name="가시나무6재료" localSheetId="0">#REF!</definedName>
    <definedName name="가시나무6재료" localSheetId="11">#REF!</definedName>
    <definedName name="가시나무6재료">#REF!</definedName>
    <definedName name="가시나무노무8" localSheetId="0">#REF!</definedName>
    <definedName name="가시나무노무8" localSheetId="11">#REF!</definedName>
    <definedName name="가시나무노무8">#REF!</definedName>
    <definedName name="가시나무재료8" localSheetId="0">#REF!</definedName>
    <definedName name="가시나무재료8" localSheetId="11">#REF!</definedName>
    <definedName name="가시나무재료8">#REF!</definedName>
    <definedName name="가시설공" localSheetId="11">[18]!가시설공</definedName>
    <definedName name="가시설공">[0]!가시설공</definedName>
    <definedName name="가시설공수량집계" localSheetId="11">[18]!가시설공수량집계</definedName>
    <definedName name="가시설공수량집계">[0]!가시설공수량집계</definedName>
    <definedName name="간노" localSheetId="0">#REF!</definedName>
    <definedName name="간노" localSheetId="11">#REF!</definedName>
    <definedName name="간노">#REF!</definedName>
    <definedName name="간노1" localSheetId="0">#REF!</definedName>
    <definedName name="간노1" localSheetId="11">#REF!</definedName>
    <definedName name="간노1">#REF!</definedName>
    <definedName name="간노2" localSheetId="0">#REF!</definedName>
    <definedName name="간노2" localSheetId="11">#REF!</definedName>
    <definedName name="간노2">#REF!</definedName>
    <definedName name="간이흙막이수량산출2" localSheetId="11">[18]!간이흙막이수량산출2</definedName>
    <definedName name="간이흙막이수량산출2">[0]!간이흙막이수량산출2</definedName>
    <definedName name="간접노무비" localSheetId="0">#REF!</definedName>
    <definedName name="간접노무비" localSheetId="11">#REF!</definedName>
    <definedName name="간접노무비">#REF!</definedName>
    <definedName name="간접노무비_산식" localSheetId="0">#REF!</definedName>
    <definedName name="간접노무비_산식" localSheetId="11">#REF!</definedName>
    <definedName name="간접노무비_산식">#REF!</definedName>
    <definedName name="간접노무비요율" localSheetId="0">#REF!</definedName>
    <definedName name="간접노무비요율" localSheetId="11">#REF!</definedName>
    <definedName name="간접노무비요율">#REF!</definedName>
    <definedName name="간접노무비요율_변경" localSheetId="0">#REF!</definedName>
    <definedName name="간접노무비요율_변경" localSheetId="11">#REF!</definedName>
    <definedName name="간접노무비요율_변경">#REF!</definedName>
    <definedName name="간접노무비표" localSheetId="0">#REF!</definedName>
    <definedName name="간접노무비표" localSheetId="11">#REF!</definedName>
    <definedName name="간접노무비표">#REF!</definedName>
    <definedName name="갈바후렉스_돌출" localSheetId="0">#REF!</definedName>
    <definedName name="갈바후렉스_돌출" localSheetId="11">#REF!</definedName>
    <definedName name="갈바후렉스_돌출">#REF!</definedName>
    <definedName name="갈바후렉스_전면" localSheetId="0">#REF!</definedName>
    <definedName name="갈바후렉스_전면" localSheetId="11">#REF!</definedName>
    <definedName name="갈바후렉스_전면">#REF!</definedName>
    <definedName name="갈빌1호" localSheetId="0">#REF!</definedName>
    <definedName name="갈빌1호" localSheetId="11">#REF!</definedName>
    <definedName name="갈빌1호">#REF!</definedName>
    <definedName name="갈빌2호" localSheetId="0">#REF!</definedName>
    <definedName name="갈빌2호" localSheetId="11">#REF!</definedName>
    <definedName name="갈빌2호">#REF!</definedName>
    <definedName name="갈빌3호" localSheetId="0">#REF!</definedName>
    <definedName name="갈빌3호" localSheetId="11">#REF!</definedName>
    <definedName name="갈빌3호">#REF!</definedName>
    <definedName name="감나무" localSheetId="0">#REF!</definedName>
    <definedName name="감나무" localSheetId="11">#REF!</definedName>
    <definedName name="감나무">#REF!</definedName>
    <definedName name="감리상주" localSheetId="11" hidden="1">{#N/A,#N/A,FALSE,"지침";#N/A,#N/A,FALSE,"환경분석";#N/A,#N/A,FALSE,"Sheet16"}</definedName>
    <definedName name="감리상주" localSheetId="1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갑" localSheetId="11">[18]!갑</definedName>
    <definedName name="갑">[0]!갑</definedName>
    <definedName name="갑지" localSheetId="11" hidden="1">{#N/A,#N/A,FALSE,"배수1"}</definedName>
    <definedName name="갑지" localSheetId="1" hidden="1">{#N/A,#N/A,FALSE,"배수1"}</definedName>
    <definedName name="갑지" hidden="1">{#N/A,#N/A,FALSE,"배수1"}</definedName>
    <definedName name="갑지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지8" localSheetId="11" hidden="1">{#N/A,#N/A,FALSE,"전력간선"}</definedName>
    <definedName name="갑지8" localSheetId="1" hidden="1">{#N/A,#N/A,FALSE,"전력간선"}</definedName>
    <definedName name="갑지8" hidden="1">{#N/A,#N/A,FALSE,"전력간선"}</definedName>
    <definedName name="갑표지" localSheetId="11" hidden="1">{#N/A,#N/A,FALSE,"부대1"}</definedName>
    <definedName name="갑표지" localSheetId="1" hidden="1">{#N/A,#N/A,FALSE,"부대1"}</definedName>
    <definedName name="갑표지" hidden="1">{#N/A,#N/A,FALSE,"부대1"}</definedName>
    <definedName name="강" localSheetId="11">[18]!강</definedName>
    <definedName name="강">[0]!강</definedName>
    <definedName name="개거" localSheetId="0" hidden="1">#REF!</definedName>
    <definedName name="개거" localSheetId="11" hidden="1">#REF!</definedName>
    <definedName name="개거" hidden="1">#REF!</definedName>
    <definedName name="개나리" localSheetId="0">#REF!</definedName>
    <definedName name="개나리" localSheetId="11">#REF!</definedName>
    <definedName name="개나리">#REF!</definedName>
    <definedName name="개산분" localSheetId="0">#REF!</definedName>
    <definedName name="개산분" localSheetId="11">#REF!</definedName>
    <definedName name="개산분">#REF!</definedName>
    <definedName name="개수1" localSheetId="0">#REF!</definedName>
    <definedName name="개수1" localSheetId="11">#REF!</definedName>
    <definedName name="개수1">#REF!</definedName>
    <definedName name="개수2" localSheetId="0">#REF!</definedName>
    <definedName name="개수2" localSheetId="11">#REF!</definedName>
    <definedName name="개수2">#REF!</definedName>
    <definedName name="개수3" localSheetId="0">#REF!</definedName>
    <definedName name="개수3" localSheetId="11">#REF!</definedName>
    <definedName name="개수3">#REF!</definedName>
    <definedName name="개수4" localSheetId="0">#REF!</definedName>
    <definedName name="개수4" localSheetId="11">#REF!</definedName>
    <definedName name="개수4">#REF!</definedName>
    <definedName name="개요파악" localSheetId="0">#REF!</definedName>
    <definedName name="개요파악" localSheetId="11">#REF!</definedName>
    <definedName name="개요파악">#REF!</definedName>
    <definedName name="건목">53461</definedName>
    <definedName name="건설기계운전기사" localSheetId="0">#REF!</definedName>
    <definedName name="건설기계운전기사" localSheetId="11">#REF!</definedName>
    <definedName name="건설기계운전기사">#REF!</definedName>
    <definedName name="건설기계운전조수" localSheetId="0">#REF!</definedName>
    <definedName name="건설기계운전조수" localSheetId="11">#REF!</definedName>
    <definedName name="건설기계운전조수">#REF!</definedName>
    <definedName name="건설기계운전조장" localSheetId="0">#REF!</definedName>
    <definedName name="건설기계운전조장" localSheetId="11">#REF!</definedName>
    <definedName name="건설기계운전조장">#REF!</definedName>
    <definedName name="건축" localSheetId="11" hidden="1">{#N/A,#N/A,TRUE,"토적및재료집계";#N/A,#N/A,TRUE,"토적및재료집계";#N/A,#N/A,TRUE,"단위량"}</definedName>
    <definedName name="건축" localSheetId="1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공사집계표" localSheetId="0">#REF!</definedName>
    <definedName name="건축공사집계표" localSheetId="11">#REF!</definedName>
    <definedName name="건축공사집계표">#REF!</definedName>
    <definedName name="견" localSheetId="0">#REF!,#REF!</definedName>
    <definedName name="견" localSheetId="11">#REF!,#REF!</definedName>
    <definedName name="견">#REF!,#REF!</definedName>
    <definedName name="견적" localSheetId="0">#REF!</definedName>
    <definedName name="견적" localSheetId="11">#REF!</definedName>
    <definedName name="견적">#REF!</definedName>
    <definedName name="견적2" localSheetId="0">#REF!</definedName>
    <definedName name="견적2" localSheetId="11">#REF!</definedName>
    <definedName name="견적2">#REF!</definedName>
    <definedName name="견적단가" localSheetId="0">[33]해평견적!#REF!</definedName>
    <definedName name="견적단가" localSheetId="11">[33]해평견적!#REF!</definedName>
    <definedName name="견적단가">[33]해평견적!#REF!</definedName>
    <definedName name="견적대비표" localSheetId="0" hidden="1">#REF!</definedName>
    <definedName name="견적대비표" localSheetId="10" hidden="1">#REF!</definedName>
    <definedName name="견적대비표" localSheetId="3" hidden="1">#REF!</definedName>
    <definedName name="견적대비표" localSheetId="6" hidden="1">#REF!</definedName>
    <definedName name="견적대비표" localSheetId="7" hidden="1">#REF!</definedName>
    <definedName name="견적대비표" localSheetId="9" hidden="1">#REF!</definedName>
    <definedName name="견적대비표" localSheetId="5" hidden="1">#REF!</definedName>
    <definedName name="견적대비표" localSheetId="8" hidden="1">#REF!</definedName>
    <definedName name="견적대비표" localSheetId="4" hidden="1">#REF!</definedName>
    <definedName name="견적대비표" localSheetId="11" hidden="1">#REF!</definedName>
    <definedName name="견적대비표" hidden="1">#REF!</definedName>
    <definedName name="경">[34]실행대비!$A$2:$J$1460</definedName>
    <definedName name="경비" localSheetId="0">#REF!</definedName>
    <definedName name="경비" localSheetId="11">#REF!</definedName>
    <definedName name="경비">#REF!</definedName>
    <definedName name="경비합" localSheetId="0">#REF!</definedName>
    <definedName name="경비합" localSheetId="11">#REF!</definedName>
    <definedName name="경비합">#REF!</definedName>
    <definedName name="경유">[35]기본단가!$C$21</definedName>
    <definedName name="계" localSheetId="0">#REF!</definedName>
    <definedName name="계" localSheetId="11">#REF!</definedName>
    <definedName name="계">#REF!</definedName>
    <definedName name="계수나무6노무" localSheetId="0">#REF!</definedName>
    <definedName name="계수나무6노무" localSheetId="11">#REF!</definedName>
    <definedName name="계수나무6노무">#REF!</definedName>
    <definedName name="계수나무6재료" localSheetId="0">#REF!</definedName>
    <definedName name="계수나무6재료" localSheetId="11">#REF!</definedName>
    <definedName name="계수나무6재료">#REF!</definedName>
    <definedName name="계약금액" localSheetId="0">#REF!</definedName>
    <definedName name="계약금액" localSheetId="11">#REF!</definedName>
    <definedName name="계약금액">#REF!</definedName>
    <definedName name="계장공" localSheetId="0">#REF!</definedName>
    <definedName name="계장공" localSheetId="11">#REF!</definedName>
    <definedName name="계장공">#REF!</definedName>
    <definedName name="계전2" localSheetId="0" hidden="1">#REF!</definedName>
    <definedName name="계전2" localSheetId="10" hidden="1">#REF!</definedName>
    <definedName name="계전2" localSheetId="3" hidden="1">#REF!</definedName>
    <definedName name="계전2" localSheetId="6" hidden="1">#REF!</definedName>
    <definedName name="계전2" localSheetId="7" hidden="1">#REF!</definedName>
    <definedName name="계전2" localSheetId="9" hidden="1">#REF!</definedName>
    <definedName name="계전2" localSheetId="5" hidden="1">#REF!</definedName>
    <definedName name="계전2" localSheetId="8" hidden="1">#REF!</definedName>
    <definedName name="계전2" localSheetId="4" hidden="1">#REF!</definedName>
    <definedName name="계전2" localSheetId="11" hidden="1">#REF!</definedName>
    <definedName name="계전2" hidden="1">#REF!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단가" localSheetId="0">#REF!</definedName>
    <definedName name="고급단가" localSheetId="11">#REF!</definedName>
    <definedName name="고급단가">#REF!</definedName>
    <definedName name="고급전체" localSheetId="0">#REF!</definedName>
    <definedName name="고급전체" localSheetId="11">#REF!</definedName>
    <definedName name="고급전체">#REF!</definedName>
    <definedName name="고급할증" localSheetId="0">#REF!</definedName>
    <definedName name="고급할증" localSheetId="11">#REF!</definedName>
    <definedName name="고급할증">#REF!</definedName>
    <definedName name="고용">[36]금액!$B$18</definedName>
    <definedName name="고용보험" localSheetId="0">#REF!</definedName>
    <definedName name="고용보험" localSheetId="11">#REF!</definedName>
    <definedName name="고용보험">#REF!</definedName>
    <definedName name="고용보험료" localSheetId="0">#REF!</definedName>
    <definedName name="고용보험료" localSheetId="11">#REF!</definedName>
    <definedName name="고용보험료">#REF!</definedName>
    <definedName name="고용보험료_산식" localSheetId="0">#REF!</definedName>
    <definedName name="고용보험료_산식" localSheetId="11">#REF!</definedName>
    <definedName name="고용보험료_산식">#REF!</definedName>
    <definedName name="고용보험적용">OFFSET([37]참고사항!$E$2,0,0,COUNTA([37]참고사항!$E$2:$E$3),1)</definedName>
    <definedName name="곡동" localSheetId="11" hidden="1">{"'Firr(선)'!$AS$1:$AY$62","'Firr(사)'!$AS$1:$AY$62","'Firr(회)'!$AS$1:$AY$62","'Firr(선)'!$L$1:$V$62","'Firr(사)'!$L$1:$V$62","'Firr(회)'!$L$1:$V$62"}</definedName>
    <definedName name="곡동" localSheetId="1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사용료" localSheetId="0">#REF!</definedName>
    <definedName name="골재사용료" localSheetId="11">#REF!</definedName>
    <definedName name="골재사용료">#REF!</definedName>
    <definedName name="곱" localSheetId="0">#REF!</definedName>
    <definedName name="곱" localSheetId="11">#REF!</definedName>
    <definedName name="곱">#REF!</definedName>
    <definedName name="공___종" localSheetId="0">#REF!</definedName>
    <definedName name="공___종" localSheetId="11">#REF!</definedName>
    <definedName name="공___종">#REF!</definedName>
    <definedName name="공_사_개_요" localSheetId="0">#REF!</definedName>
    <definedName name="공_사_개_요" localSheetId="11">#REF!</definedName>
    <definedName name="공_사_개_요">#REF!</definedName>
    <definedName name="工_事_槪_要" localSheetId="0">#REF!</definedName>
    <definedName name="工_事_槪_要" localSheetId="11">#REF!</definedName>
    <definedName name="工_事_槪_要">#REF!</definedName>
    <definedName name="공고공람비" localSheetId="0">#REF!</definedName>
    <definedName name="공고공람비" localSheetId="11">#REF!</definedName>
    <definedName name="공고공람비">#REF!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0">#REF!</definedName>
    <definedName name="공과잡비" localSheetId="11">#REF!</definedName>
    <definedName name="공과잡비">#REF!</definedName>
    <definedName name="공구" localSheetId="0">#REF!</definedName>
    <definedName name="공구" localSheetId="11">#REF!</definedName>
    <definedName name="공구">#REF!</definedName>
    <definedName name="공구손료" localSheetId="0">#REF!</definedName>
    <definedName name="공구손료" localSheetId="11">#REF!</definedName>
    <definedName name="공구손료">#REF!</definedName>
    <definedName name="공급가액" localSheetId="0">#REF!</definedName>
    <definedName name="공급가액" localSheetId="11">#REF!</definedName>
    <definedName name="공급가액">#REF!</definedName>
    <definedName name="공기" localSheetId="0">#REF!</definedName>
    <definedName name="공기" localSheetId="11">#REF!</definedName>
    <definedName name="공기">#REF!</definedName>
    <definedName name="공내역" localSheetId="0">[38]청천내!#REF!</definedName>
    <definedName name="공내역" localSheetId="11">[38]청천내!#REF!</definedName>
    <definedName name="공내역">[38]청천내!#REF!</definedName>
    <definedName name="공명" localSheetId="0">#REF!</definedName>
    <definedName name="공명" localSheetId="11">#REF!</definedName>
    <definedName name="공명">#REF!</definedName>
    <definedName name="공명1" localSheetId="0">#REF!</definedName>
    <definedName name="공명1" localSheetId="11">#REF!</definedName>
    <definedName name="공명1">#REF!</definedName>
    <definedName name="공사개요" localSheetId="0">#REF!</definedName>
    <definedName name="공사개요" localSheetId="11">#REF!</definedName>
    <definedName name="공사개요">#REF!</definedName>
    <definedName name="공사기간" localSheetId="0">#REF!</definedName>
    <definedName name="공사기간" localSheetId="11">#REF!</definedName>
    <definedName name="공사기간">#REF!</definedName>
    <definedName name="공사명" localSheetId="0">OFFSET(#REF!,0,0,COUNTA(#REF!),1)</definedName>
    <definedName name="공사명" localSheetId="11">OFFSET(#REF!,0,0,COUNTA(#REF!),1)</definedName>
    <definedName name="공사명">OFFSET(#REF!,0,0,COUNTA(#REF!),1)</definedName>
    <definedName name="공사비" localSheetId="0">#REF!</definedName>
    <definedName name="공사비" localSheetId="11">#REF!</definedName>
    <definedName name="공사비">#REF!</definedName>
    <definedName name="공사비총괄표" localSheetId="0">#REF!</definedName>
    <definedName name="공사비총괄표" localSheetId="11">#REF!</definedName>
    <definedName name="공사비총괄표">#REF!</definedName>
    <definedName name="공사설계서표지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설계서표지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설계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수준번호" localSheetId="0">#REF!</definedName>
    <definedName name="공사수준번호" localSheetId="11">#REF!</definedName>
    <definedName name="공사수준번호">#REF!</definedName>
    <definedName name="공사원가" localSheetId="0">#REF!</definedName>
    <definedName name="공사원가" localSheetId="11">#REF!</definedName>
    <definedName name="공사원가">#REF!</definedName>
    <definedName name="공사원가계산서" localSheetId="11" hidden="1">{#N/A,#N/A,TRUE,"토적및재료집계";#N/A,#N/A,TRUE,"토적및재료집계";#N/A,#N/A,TRUE,"단위량"}</definedName>
    <definedName name="공사원가계산서" localSheetId="1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명세서" localSheetId="0">#REF!</definedName>
    <definedName name="공사원가명세서" localSheetId="11">#REF!</definedName>
    <definedName name="공사원가명세서">#REF!</definedName>
    <definedName name="공사현장" localSheetId="0">#REF!</definedName>
    <definedName name="공사현장" localSheetId="11">#REF!</definedName>
    <definedName name="공사현장">#REF!</definedName>
    <definedName name="공일" localSheetId="0">#REF!</definedName>
    <definedName name="공일" localSheetId="11">#REF!</definedName>
    <definedName name="공일">#REF!</definedName>
    <definedName name="공저" localSheetId="11">[18]!공저</definedName>
    <definedName name="공저">[0]!공저</definedName>
    <definedName name="공종">OFFSET([37]참고사항!$F$2,0,0,COUNTA([37]참고사항!$F$2:$F$150),1)</definedName>
    <definedName name="공종갯수" localSheetId="0">#REF!</definedName>
    <definedName name="공종갯수" localSheetId="11">#REF!</definedName>
    <definedName name="공종갯수">#REF!</definedName>
    <definedName name="공종총괄" localSheetId="11" hidden="1">{#N/A,#N/A,FALSE,"골재소요량";#N/A,#N/A,FALSE,"골재소요량"}</definedName>
    <definedName name="공종총괄" localSheetId="1" hidden="1">{#N/A,#N/A,FALSE,"골재소요량";#N/A,#N/A,FALSE,"골재소요량"}</definedName>
    <definedName name="공종총괄" hidden="1">{#N/A,#N/A,FALSE,"골재소요량";#N/A,#N/A,FALSE,"골재소요량"}</definedName>
    <definedName name="공통가설공사" localSheetId="0">#REF!</definedName>
    <definedName name="공통가설공사" localSheetId="11">#REF!</definedName>
    <definedName name="공통가설공사">#REF!</definedName>
    <definedName name="공통경비" localSheetId="0">#REF!</definedName>
    <definedName name="공통경비" localSheetId="11">#REF!</definedName>
    <definedName name="공통경비">#REF!</definedName>
    <definedName name="공통노무비" localSheetId="0">#REF!</definedName>
    <definedName name="공통노무비" localSheetId="11">#REF!</definedName>
    <definedName name="공통노무비">#REF!</definedName>
    <definedName name="공통단가" localSheetId="0">#REF!</definedName>
    <definedName name="공통단가" localSheetId="11">#REF!</definedName>
    <definedName name="공통단가">#REF!</definedName>
    <definedName name="공통비시영" localSheetId="0">#REF!</definedName>
    <definedName name="공통비시영" localSheetId="11">#REF!</definedName>
    <definedName name="공통비시영">#REF!</definedName>
    <definedName name="공통일위" localSheetId="0">#REF!</definedName>
    <definedName name="공통일위" localSheetId="11">#REF!</definedName>
    <definedName name="공통일위">#REF!</definedName>
    <definedName name="공통재료비" localSheetId="0">#REF!</definedName>
    <definedName name="공통재료비" localSheetId="11">#REF!</definedName>
    <definedName name="공통재료비">#REF!</definedName>
    <definedName name="과장GROSS">#N/A</definedName>
    <definedName name="곽동준" localSheetId="11" hidden="1">{"'Firr(선)'!$AS$1:$AY$62","'Firr(사)'!$AS$1:$AY$62","'Firr(회)'!$AS$1:$AY$62","'Firr(선)'!$L$1:$V$62","'Firr(사)'!$L$1:$V$62","'Firr(회)'!$L$1:$V$62"}</definedName>
    <definedName name="곽동준" localSheetId="1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11" hidden="1">{"'Firr(선)'!$AS$1:$AY$62","'Firr(사)'!$AS$1:$AY$62","'Firr(회)'!$AS$1:$AY$62","'Firr(선)'!$L$1:$V$62","'Firr(사)'!$L$1:$V$62","'Firr(회)'!$L$1:$V$62"}</definedName>
    <definedName name="곽동중" localSheetId="1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 localSheetId="0">#REF!,#REF!,#REF!</definedName>
    <definedName name="관갉" localSheetId="11">#REF!,#REF!,#REF!</definedName>
    <definedName name="관갉">#REF!,#REF!,#REF!</definedName>
    <definedName name="관경" localSheetId="0">#REF!</definedName>
    <definedName name="관경" localSheetId="11">#REF!</definedName>
    <definedName name="관경">#REF!</definedName>
    <definedName name="관급" localSheetId="0">#REF!,#REF!,#REF!</definedName>
    <definedName name="관급" localSheetId="11">#REF!,#REF!,#REF!</definedName>
    <definedName name="관급">#REF!,#REF!,#REF!</definedName>
    <definedName name="관급1" localSheetId="0">#REF!,#REF!,#REF!</definedName>
    <definedName name="관급1" localSheetId="11">#REF!,#REF!,#REF!</definedName>
    <definedName name="관급1">#REF!,#REF!,#REF!</definedName>
    <definedName name="관급단가" localSheetId="0">#REF!</definedName>
    <definedName name="관급단가" localSheetId="11">#REF!</definedName>
    <definedName name="관급단가">#REF!</definedName>
    <definedName name="관급액" localSheetId="0">#REF!</definedName>
    <definedName name="관급액" localSheetId="11">#REF!</definedName>
    <definedName name="관급액">#REF!</definedName>
    <definedName name="관급자재" localSheetId="0">#REF!,#REF!,#REF!</definedName>
    <definedName name="관급자재" localSheetId="11">#REF!,#REF!,#REF!</definedName>
    <definedName name="관급자재">#REF!,#REF!,#REF!</definedName>
    <definedName name="관급자재대" localSheetId="0">#REF!</definedName>
    <definedName name="관급자재대" localSheetId="11">#REF!</definedName>
    <definedName name="관급자재대">#REF!</definedName>
    <definedName name="관급자재비" localSheetId="0">#REF!</definedName>
    <definedName name="관급자재비" localSheetId="11">#REF!</definedName>
    <definedName name="관급자재비">#REF!</definedName>
    <definedName name="관로연장거리" localSheetId="0">#REF!</definedName>
    <definedName name="관로연장거리" localSheetId="11">#REF!</definedName>
    <definedName name="관로연장거리">#REF!</definedName>
    <definedName name="관목계" localSheetId="0">#REF!</definedName>
    <definedName name="관목계" localSheetId="11">#REF!</definedName>
    <definedName name="관목계">#REF!</definedName>
    <definedName name="관용접노무" localSheetId="0">#REF!</definedName>
    <definedName name="관용접노무" localSheetId="11">#REF!</definedName>
    <definedName name="관용접노무">#REF!</definedName>
    <definedName name="관용접노무비" localSheetId="0">#REF!</definedName>
    <definedName name="관용접노무비" localSheetId="11">#REF!</definedName>
    <definedName name="관용접노무비">#REF!</definedName>
    <definedName name="관용접재료" localSheetId="0">#REF!</definedName>
    <definedName name="관용접재료" localSheetId="11">#REF!</definedName>
    <definedName name="관용접재료">#REF!</definedName>
    <definedName name="관용접재료비" localSheetId="0">#REF!</definedName>
    <definedName name="관용접재료비" localSheetId="11">#REF!</definedName>
    <definedName name="관용접재료비">#REF!</definedName>
    <definedName name="관입시험" localSheetId="0">#REF!</definedName>
    <definedName name="관입시험" localSheetId="11">#REF!</definedName>
    <definedName name="관입시험">#REF!</definedName>
    <definedName name="관정지반고" localSheetId="0">#REF!</definedName>
    <definedName name="관정지반고" localSheetId="11">#REF!</definedName>
    <definedName name="관정지반고">#REF!</definedName>
    <definedName name="교대펄근집계" localSheetId="11" hidden="1">{#N/A,#N/A,FALSE,"배수1"}</definedName>
    <definedName name="교대펄근집계" localSheetId="1" hidden="1">{#N/A,#N/A,FALSE,"배수1"}</definedName>
    <definedName name="교대펄근집계" hidden="1">{#N/A,#N/A,FALSE,"배수1"}</definedName>
    <definedName name="교동토목공사" localSheetId="11" hidden="1">{#N/A,#N/A,FALSE,"이태원철근"}</definedName>
    <definedName name="교동토목공사" localSheetId="1" hidden="1">{#N/A,#N/A,FALSE,"이태원철근"}</definedName>
    <definedName name="교동토목공사" hidden="1">{#N/A,#N/A,FALSE,"이태원철근"}</definedName>
    <definedName name="교량별실행" localSheetId="11">[18]!교량별실행</definedName>
    <definedName name="교량별실행">[0]!교량별실행</definedName>
    <definedName name="교목계" localSheetId="0">#REF!</definedName>
    <definedName name="교목계" localSheetId="11">#REF!</definedName>
    <definedName name="교목계">#REF!</definedName>
    <definedName name="교육내용" localSheetId="0">[39]연결임시!#REF!</definedName>
    <definedName name="교육내용" localSheetId="11">[39]연결임시!#REF!</definedName>
    <definedName name="교육내용">[39]연결임시!#REF!</definedName>
    <definedName name="교정" localSheetId="11" hidden="1">{#N/A,#N/A,FALSE,"전력간선"}</definedName>
    <definedName name="교정" localSheetId="1" hidden="1">{#N/A,#N/A,FALSE,"전력간선"}</definedName>
    <definedName name="교정" hidden="1">{#N/A,#N/A,FALSE,"전력간선"}</definedName>
    <definedName name="교통" localSheetId="0">#REF!</definedName>
    <definedName name="교통" localSheetId="11">#REF!</definedName>
    <definedName name="교통">#REF!</definedName>
    <definedName name="구__조__물__공" localSheetId="0">[40]내역!#REF!</definedName>
    <definedName name="구__조__물__공" localSheetId="11">[40]내역!#REF!</definedName>
    <definedName name="구__조__물__공">[40]내역!#REF!</definedName>
    <definedName name="구당초">[41]구조물공!$E$1:$E$65536,[41]구조물공!$G$1:$G$65536</definedName>
    <definedName name="구매자재비" localSheetId="0">#REF!</definedName>
    <definedName name="구매자재비" localSheetId="11">#REF!</definedName>
    <definedName name="구매자재비">#REF!</definedName>
    <definedName name="구변경" localSheetId="0">[41]구조물공!#REF!,[41]구조물공!#REF!</definedName>
    <definedName name="구변경" localSheetId="11">[41]구조물공!#REF!,[41]구조물공!#REF!</definedName>
    <definedName name="구변경">[41]구조물공!#REF!,[41]구조물공!#REF!</definedName>
    <definedName name="구분" localSheetId="0">BlankMacro1</definedName>
    <definedName name="구분" localSheetId="11">BlankMacro1</definedName>
    <definedName name="구분">BlankMacro1</definedName>
    <definedName name="구분1" localSheetId="0">BlankMacro1</definedName>
    <definedName name="구분1" localSheetId="11">BlankMacro1</definedName>
    <definedName name="구분1">BlankMacro1</definedName>
    <definedName name="구분2" localSheetId="0">BlankMacro1</definedName>
    <definedName name="구분2" localSheetId="11">BlankMacro1</definedName>
    <definedName name="구분2">BlankMacro1</definedName>
    <definedName name="구산갑지" localSheetId="0" hidden="1">#REF!</definedName>
    <definedName name="구산갑지" localSheetId="10" hidden="1">#REF!</definedName>
    <definedName name="구산갑지" localSheetId="3" hidden="1">#REF!</definedName>
    <definedName name="구산갑지" localSheetId="6" hidden="1">#REF!</definedName>
    <definedName name="구산갑지" localSheetId="7" hidden="1">#REF!</definedName>
    <definedName name="구산갑지" localSheetId="9" hidden="1">#REF!</definedName>
    <definedName name="구산갑지" localSheetId="5" hidden="1">#REF!</definedName>
    <definedName name="구산갑지" localSheetId="8" hidden="1">#REF!</definedName>
    <definedName name="구산갑지" localSheetId="4" hidden="1">#REF!</definedName>
    <definedName name="구산갑지" localSheetId="11" hidden="1">#REF!</definedName>
    <definedName name="구산갑지" localSheetId="1" hidden="1">#REF!</definedName>
    <definedName name="구산갑지" hidden="1">#REF!</definedName>
    <definedName name="구조물공" localSheetId="0">#REF!</definedName>
    <definedName name="구조물공" localSheetId="11">#REF!</definedName>
    <definedName name="구조물공">#REF!</definedName>
    <definedName name="구조물발주">[42]교량하부공!$B$239</definedName>
    <definedName name="군유1" localSheetId="0">#REF!</definedName>
    <definedName name="군유1" localSheetId="11">#REF!</definedName>
    <definedName name="군유1">#REF!</definedName>
    <definedName name="군유2" localSheetId="0">#REF!</definedName>
    <definedName name="군유2" localSheetId="11">#REF!</definedName>
    <definedName name="군유2">#REF!</definedName>
    <definedName name="군유3" localSheetId="0">#REF!</definedName>
    <definedName name="군유3" localSheetId="11">#REF!</definedName>
    <definedName name="군유3">#REF!</definedName>
    <definedName name="군유4" localSheetId="0">#REF!</definedName>
    <definedName name="군유4" localSheetId="11">#REF!</definedName>
    <definedName name="군유4">#REF!</definedName>
    <definedName name="군유5" localSheetId="0">#REF!</definedName>
    <definedName name="군유5" localSheetId="11">#REF!</definedName>
    <definedName name="군유5">#REF!</definedName>
    <definedName name="군유6" localSheetId="0">#REF!</definedName>
    <definedName name="군유6" localSheetId="11">#REF!</definedName>
    <definedName name="군유6">#REF!</definedName>
    <definedName name="군유7" localSheetId="0">#REF!</definedName>
    <definedName name="군유7" localSheetId="11">#REF!</definedName>
    <definedName name="군유7">#REF!</definedName>
    <definedName name="권" localSheetId="0" hidden="1">#REF!</definedName>
    <definedName name="권" localSheetId="10" hidden="1">#REF!</definedName>
    <definedName name="권" localSheetId="3" hidden="1">#REF!</definedName>
    <definedName name="권" localSheetId="6" hidden="1">#REF!</definedName>
    <definedName name="권" localSheetId="7" hidden="1">#REF!</definedName>
    <definedName name="권" localSheetId="9" hidden="1">#REF!</definedName>
    <definedName name="권" localSheetId="5" hidden="1">#REF!</definedName>
    <definedName name="권" localSheetId="8" hidden="1">#REF!</definedName>
    <definedName name="권" localSheetId="4" hidden="1">#REF!</definedName>
    <definedName name="권" localSheetId="11" hidden="1">#REF!</definedName>
    <definedName name="권" hidden="1">#REF!</definedName>
    <definedName name="규격" localSheetId="0">#REF!</definedName>
    <definedName name="규격" localSheetId="11">#REF!</definedName>
    <definedName name="규격">#REF!</definedName>
    <definedName name="그냔" localSheetId="0">[0]!BlankMacro1</definedName>
    <definedName name="그냔" localSheetId="11">[18]!BlankMacro1</definedName>
    <definedName name="그냔">[0]!BlankMacro1</definedName>
    <definedName name="그냥" localSheetId="0">[0]!BlankMacro1</definedName>
    <definedName name="그냥" localSheetId="11">[18]!BlankMacro1</definedName>
    <definedName name="그냥">[0]!BlankMacro1</definedName>
    <definedName name="그럼" localSheetId="0">[0]!BlankMacro1</definedName>
    <definedName name="그럼" localSheetId="11">[18]!BlankMacro1</definedName>
    <definedName name="그럼">[0]!BlankMacro1</definedName>
    <definedName name="그저" localSheetId="0">[0]!BlankMacro1</definedName>
    <definedName name="그저" localSheetId="11">[18]!BlankMacro1</definedName>
    <definedName name="그저">[0]!BlankMacro1</definedName>
    <definedName name="금마타리" localSheetId="0">#REF!</definedName>
    <definedName name="금마타리" localSheetId="11">#REF!</definedName>
    <definedName name="금마타리">#REF!</definedName>
    <definedName name="금속A소계" localSheetId="0">#REF!</definedName>
    <definedName name="금속A소계" localSheetId="11">#REF!</definedName>
    <definedName name="금속A소계">#REF!</definedName>
    <definedName name="금속C소계" localSheetId="0">#REF!</definedName>
    <definedName name="금속C소계" localSheetId="11">#REF!</definedName>
    <definedName name="금속C소계">#REF!</definedName>
    <definedName name="금속D소계" localSheetId="0">#REF!</definedName>
    <definedName name="금속D소계" localSheetId="11">#REF!</definedName>
    <definedName name="금속D소계">#REF!</definedName>
    <definedName name="금속E소계" localSheetId="0">#REF!</definedName>
    <definedName name="금속E소계" localSheetId="11">#REF!</definedName>
    <definedName name="금속E소계">#REF!</definedName>
    <definedName name="금속경비" localSheetId="0">#REF!</definedName>
    <definedName name="금속경비" localSheetId="11">#REF!</definedName>
    <definedName name="금속경비">#REF!</definedName>
    <definedName name="금속공사" localSheetId="0">#REF!</definedName>
    <definedName name="금속공사" localSheetId="11">#REF!</definedName>
    <definedName name="금속공사">#REF!</definedName>
    <definedName name="금속노무" localSheetId="0">#REF!</definedName>
    <definedName name="금속노무" localSheetId="11">#REF!</definedName>
    <definedName name="금속노무">#REF!</definedName>
    <definedName name="금속재료" localSheetId="0">#REF!</definedName>
    <definedName name="금속재료" localSheetId="11">#REF!</definedName>
    <definedName name="금속재료">#REF!</definedName>
    <definedName name="금액" localSheetId="0">#REF!</definedName>
    <definedName name="금액" localSheetId="11">#REF!</definedName>
    <definedName name="금액">#REF!</definedName>
    <definedName name="금일실시량" localSheetId="0">#REF!</definedName>
    <definedName name="금일실시량" localSheetId="11">#REF!</definedName>
    <definedName name="금일실시량">#REF!</definedName>
    <definedName name="기">#N/A</definedName>
    <definedName name="기경" localSheetId="0">#REF!</definedName>
    <definedName name="기경" localSheetId="11">#REF!</definedName>
    <definedName name="기경">#REF!</definedName>
    <definedName name="기경1" localSheetId="0">#REF!</definedName>
    <definedName name="기경1" localSheetId="11">#REF!</definedName>
    <definedName name="기경1">#REF!</definedName>
    <definedName name="기계3" localSheetId="0">BlankMacro1</definedName>
    <definedName name="기계3" localSheetId="11">BlankMacro1</definedName>
    <definedName name="기계3">BlankMacro1</definedName>
    <definedName name="기계공" localSheetId="0">#REF!</definedName>
    <definedName name="기계공" localSheetId="11">#REF!</definedName>
    <definedName name="기계공">#REF!</definedName>
    <definedName name="기계되경" localSheetId="0">#REF!</definedName>
    <definedName name="기계되경" localSheetId="11">#REF!</definedName>
    <definedName name="기계되경">#REF!</definedName>
    <definedName name="기계되노" localSheetId="0">#REF!</definedName>
    <definedName name="기계되노" localSheetId="11">#REF!</definedName>
    <definedName name="기계되노">#REF!</definedName>
    <definedName name="기계되재" localSheetId="0">#REF!</definedName>
    <definedName name="기계되재" localSheetId="11">#REF!</definedName>
    <definedName name="기계되재">#REF!</definedName>
    <definedName name="기계설치공" localSheetId="0">#REF!</definedName>
    <definedName name="기계설치공" localSheetId="11">#REF!</definedName>
    <definedName name="기계설치공">#REF!</definedName>
    <definedName name="기계운전" localSheetId="0">#REF!</definedName>
    <definedName name="기계운전" localSheetId="11">#REF!</definedName>
    <definedName name="기계운전">#REF!</definedName>
    <definedName name="기계운전사" localSheetId="0">#REF!</definedName>
    <definedName name="기계운전사" localSheetId="11">#REF!</definedName>
    <definedName name="기계운전사">#REF!</definedName>
    <definedName name="기계잔경" localSheetId="0">#REF!</definedName>
    <definedName name="기계잔경" localSheetId="11">#REF!</definedName>
    <definedName name="기계잔경">#REF!</definedName>
    <definedName name="기계잔노" localSheetId="0">#REF!</definedName>
    <definedName name="기계잔노" localSheetId="11">#REF!</definedName>
    <definedName name="기계잔노">#REF!</definedName>
    <definedName name="기계잔재" localSheetId="0">#REF!</definedName>
    <definedName name="기계잔재" localSheetId="11">#REF!</definedName>
    <definedName name="기계잔재">#REF!</definedName>
    <definedName name="기계터경" localSheetId="0">#REF!</definedName>
    <definedName name="기계터경" localSheetId="11">#REF!</definedName>
    <definedName name="기계터경">#REF!</definedName>
    <definedName name="기계터노" localSheetId="0">#REF!</definedName>
    <definedName name="기계터노" localSheetId="11">#REF!</definedName>
    <definedName name="기계터노">#REF!</definedName>
    <definedName name="기계터재" localSheetId="0">#REF!</definedName>
    <definedName name="기계터재" localSheetId="11">#REF!</definedName>
    <definedName name="기계터재">#REF!</definedName>
    <definedName name="기구설치" localSheetId="0">#REF!</definedName>
    <definedName name="기구설치" localSheetId="11">#REF!</definedName>
    <definedName name="기구설치">#REF!</definedName>
    <definedName name="기기" localSheetId="0">'[43]2000년1차'!#REF!</definedName>
    <definedName name="기기" localSheetId="11">'[43]2000년1차'!#REF!</definedName>
    <definedName name="기기">'[43]2000년1차'!#REF!</definedName>
    <definedName name="기기설치" localSheetId="0">#REF!</definedName>
    <definedName name="기기설치" localSheetId="11">#REF!</definedName>
    <definedName name="기기설치">#REF!</definedName>
    <definedName name="기기일위" localSheetId="0">#REF!</definedName>
    <definedName name="기기일위" localSheetId="11">#REF!</definedName>
    <definedName name="기기일위">#REF!</definedName>
    <definedName name="기기자재" localSheetId="0">#REF!</definedName>
    <definedName name="기기자재" localSheetId="11">#REF!</definedName>
    <definedName name="기기자재">#REF!</definedName>
    <definedName name="기냥" localSheetId="0">[0]!BlankMacro1</definedName>
    <definedName name="기냥" localSheetId="11">[18]!BlankMacro1</definedName>
    <definedName name="기냥">[0]!BlankMacro1</definedName>
    <definedName name="기노" localSheetId="0">#REF!</definedName>
    <definedName name="기노" localSheetId="11">#REF!</definedName>
    <definedName name="기노">#REF!</definedName>
    <definedName name="기노1" localSheetId="0">#REF!</definedName>
    <definedName name="기노1" localSheetId="11">#REF!</definedName>
    <definedName name="기노1">#REF!</definedName>
    <definedName name="기능전체" localSheetId="0">#REF!</definedName>
    <definedName name="기능전체" localSheetId="11">#REF!</definedName>
    <definedName name="기능전체">#REF!</definedName>
    <definedName name="기묘중" localSheetId="0">#REF!</definedName>
    <definedName name="기묘중" localSheetId="11">#REF!</definedName>
    <definedName name="기묘중">#REF!</definedName>
    <definedName name="기상" localSheetId="0">#REF!</definedName>
    <definedName name="기상" localSheetId="11">#REF!</definedName>
    <definedName name="기상">#REF!</definedName>
    <definedName name="기성품" localSheetId="0">BlankMacro1</definedName>
    <definedName name="기성품" localSheetId="11">BlankMacro1</definedName>
    <definedName name="기성품">BlankMacro1</definedName>
    <definedName name="기술료" localSheetId="0">#REF!</definedName>
    <definedName name="기술료" localSheetId="11">#REF!</definedName>
    <definedName name="기술료">#REF!</definedName>
    <definedName name="기술업무" localSheetId="0">#REF!</definedName>
    <definedName name="기술업무" localSheetId="11">#REF!</definedName>
    <definedName name="기술업무">#REF!</definedName>
    <definedName name="기안갑" localSheetId="0">'[32]2.대외공문'!#REF!</definedName>
    <definedName name="기안갑" localSheetId="11">'[32]2.대외공문'!#REF!</definedName>
    <definedName name="기안갑">'[32]2.대외공문'!#REF!</definedName>
    <definedName name="기안을" localSheetId="0">'[32]2.대외공문'!#REF!</definedName>
    <definedName name="기안을" localSheetId="11">'[32]2.대외공문'!#REF!</definedName>
    <definedName name="기안을">'[32]2.대외공문'!#REF!</definedName>
    <definedName name="기이" localSheetId="0">#REF!</definedName>
    <definedName name="기이" localSheetId="11">#REF!</definedName>
    <definedName name="기이">#REF!</definedName>
    <definedName name="기자재중량" localSheetId="0">#REF!</definedName>
    <definedName name="기자재중량" localSheetId="11">#REF!</definedName>
    <definedName name="기자재중량">#REF!</definedName>
    <definedName name="기재" localSheetId="0">#REF!</definedName>
    <definedName name="기재" localSheetId="11">#REF!</definedName>
    <definedName name="기재">#REF!</definedName>
    <definedName name="기재1" localSheetId="0">#REF!</definedName>
    <definedName name="기재1" localSheetId="11">#REF!</definedName>
    <definedName name="기재1">#REF!</definedName>
    <definedName name="기전작업장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작업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작업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준" localSheetId="0">#REF!</definedName>
    <definedName name="기준" localSheetId="11">#REF!</definedName>
    <definedName name="기준">#REF!</definedName>
    <definedName name="기준면적" localSheetId="0">#REF!</definedName>
    <definedName name="기준면적" localSheetId="11">#REF!</definedName>
    <definedName name="기준면적">#REF!</definedName>
    <definedName name="기초" localSheetId="0">#REF!</definedName>
    <definedName name="기초" localSheetId="11">#REF!</definedName>
    <definedName name="기초">#REF!</definedName>
    <definedName name="기초공사" localSheetId="0">#REF!</definedName>
    <definedName name="기초공사" localSheetId="11">#REF!</definedName>
    <definedName name="기초공사">#REF!</definedName>
    <definedName name="기초단가" localSheetId="0">#REF!</definedName>
    <definedName name="기초단가" localSheetId="11">#REF!</definedName>
    <definedName name="기초단가">#REF!</definedName>
    <definedName name="기초단가목록" localSheetId="0">#REF!</definedName>
    <definedName name="기초단가목록" localSheetId="11">#REF!</definedName>
    <definedName name="기초단가목록">#REF!</definedName>
    <definedName name="기초데이타" localSheetId="0">#REF!</definedName>
    <definedName name="기초데이타" localSheetId="11">#REF!</definedName>
    <definedName name="기초데이타">#REF!</definedName>
    <definedName name="기초두께" localSheetId="0">#REF!</definedName>
    <definedName name="기초두께" localSheetId="11">#REF!</definedName>
    <definedName name="기초두께">#REF!</definedName>
    <definedName name="기초액" localSheetId="0">#REF!</definedName>
    <definedName name="기초액" localSheetId="11">#REF!</definedName>
    <definedName name="기초액">#REF!</definedName>
    <definedName name="기층t" localSheetId="0">#REF!</definedName>
    <definedName name="기층t" localSheetId="11">#REF!</definedName>
    <definedName name="기층t">#REF!</definedName>
    <definedName name="기타1" localSheetId="0">#REF!</definedName>
    <definedName name="기타1" localSheetId="11">#REF!</definedName>
    <definedName name="기타1">#REF!</definedName>
    <definedName name="기타2" localSheetId="0">#REF!</definedName>
    <definedName name="기타2" localSheetId="11">#REF!</definedName>
    <definedName name="기타2">#REF!</definedName>
    <definedName name="기타경비" localSheetId="0">#REF!</definedName>
    <definedName name="기타경비" localSheetId="11">#REF!</definedName>
    <definedName name="기타경비">#REF!</definedName>
    <definedName name="기타경비_산식" localSheetId="0">#REF!</definedName>
    <definedName name="기타경비_산식" localSheetId="11">#REF!</definedName>
    <definedName name="기타경비_산식">#REF!</definedName>
    <definedName name="기타경비요율" localSheetId="0">#REF!</definedName>
    <definedName name="기타경비요율" localSheetId="11">#REF!</definedName>
    <definedName name="기타경비요율">#REF!</definedName>
    <definedName name="기타경비요율_변경" localSheetId="0">#REF!</definedName>
    <definedName name="기타경비요율_변경" localSheetId="11">#REF!</definedName>
    <definedName name="기타경비요율_변경">#REF!</definedName>
    <definedName name="기타경비표" localSheetId="0">#REF!</definedName>
    <definedName name="기타경비표" localSheetId="11">#REF!</definedName>
    <definedName name="기타경비표">#REF!</definedName>
    <definedName name="기타공종집계" localSheetId="11" hidden="1">{#N/A,#N/A,FALSE,"조골재"}</definedName>
    <definedName name="기타공종집계" localSheetId="1" hidden="1">{#N/A,#N/A,FALSE,"조골재"}</definedName>
    <definedName name="기타공종집계" hidden="1">{#N/A,#N/A,FALSE,"조골재"}</definedName>
    <definedName name="기타구조물" localSheetId="0">#REF!</definedName>
    <definedName name="기타구조물" localSheetId="11">#REF!</definedName>
    <definedName name="기타구조물">#REF!</definedName>
    <definedName name="기타자재집계" localSheetId="11" hidden="1">{#N/A,#N/A,FALSE,"2~8번"}</definedName>
    <definedName name="기타자재집계" localSheetId="1" hidden="1">{#N/A,#N/A,FALSE,"2~8번"}</definedName>
    <definedName name="기타자재집계" hidden="1">{#N/A,#N/A,FALSE,"2~8번"}</definedName>
    <definedName name="길" localSheetId="11">[18]!길</definedName>
    <definedName name="길">[0]!길</definedName>
    <definedName name="길이" localSheetId="0">#REF!</definedName>
    <definedName name="길이" localSheetId="11">#REF!</definedName>
    <definedName name="길이">#REF!</definedName>
    <definedName name="김" localSheetId="0">'[44]계장 집계'!#REF!</definedName>
    <definedName name="김" localSheetId="11">'[44]계장 집계'!#REF!</definedName>
    <definedName name="김">'[44]계장 집계'!#REF!</definedName>
    <definedName name="김1" localSheetId="11" hidden="1">{"'Firr(선)'!$AS$1:$AY$62","'Firr(사)'!$AS$1:$AY$62","'Firr(회)'!$AS$1:$AY$62","'Firr(선)'!$L$1:$V$62","'Firr(사)'!$L$1:$V$62","'Firr(회)'!$L$1:$V$62"}</definedName>
    <definedName name="김1" localSheetId="1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고복" localSheetId="0">#REF!</definedName>
    <definedName name="김고복" localSheetId="11">#REF!</definedName>
    <definedName name="김고복">#REF!</definedName>
    <definedName name="김동" localSheetId="11" hidden="1">{"'Firr(선)'!$AS$1:$AY$62","'Firr(사)'!$AS$1:$AY$62","'Firr(회)'!$AS$1:$AY$62","'Firr(선)'!$L$1:$V$62","'Firr(사)'!$L$1:$V$62","'Firr(회)'!$L$1:$V$62"}</definedName>
    <definedName name="김동" localSheetId="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11" hidden="1">{"'Firr(선)'!$AS$1:$AY$62","'Firr(사)'!$AS$1:$AY$62","'Firr(회)'!$AS$1:$AY$62","'Firr(선)'!$L$1:$V$62","'Firr(사)'!$L$1:$V$62","'Firr(회)'!$L$1:$V$62"}</definedName>
    <definedName name="김동준" localSheetId="1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명호SW" localSheetId="0">#REF!</definedName>
    <definedName name="김명호SW" localSheetId="11">#REF!</definedName>
    <definedName name="김명호SW">#REF!</definedName>
    <definedName name="꽃사과10노무" localSheetId="0">#REF!</definedName>
    <definedName name="꽃사과10노무" localSheetId="11">#REF!</definedName>
    <definedName name="꽃사과10노무">#REF!</definedName>
    <definedName name="꽃사과10재료" localSheetId="0">#REF!</definedName>
    <definedName name="꽃사과10재료" localSheetId="11">#REF!</definedName>
    <definedName name="꽃사과10재료">#REF!</definedName>
    <definedName name="꽃사과6노무" localSheetId="0">#REF!</definedName>
    <definedName name="꽃사과6노무" localSheetId="11">#REF!</definedName>
    <definedName name="꽃사과6노무">#REF!</definedName>
    <definedName name="꽃사과6재료" localSheetId="0">#REF!</definedName>
    <definedName name="꽃사과6재료" localSheetId="11">#REF!</definedName>
    <definedName name="꽃사과6재료">#REF!</definedName>
    <definedName name="꽃사과8노무" localSheetId="0">#REF!</definedName>
    <definedName name="꽃사과8노무" localSheetId="11">#REF!</definedName>
    <definedName name="꽃사과8노무">#REF!</definedName>
    <definedName name="꽃사과8재료" localSheetId="0">#REF!</definedName>
    <definedName name="꽃사과8재료" localSheetId="11">#REF!</definedName>
    <definedName name="꽃사과8재료">#REF!</definedName>
    <definedName name="꽃창포" localSheetId="0">#REF!</definedName>
    <definedName name="꽃창포" localSheetId="11">#REF!</definedName>
    <definedName name="꽃창포">#REF!</definedName>
    <definedName name="꽃향유" localSheetId="0">#REF!</definedName>
    <definedName name="꽃향유" localSheetId="11">#REF!</definedName>
    <definedName name="꽃향유">#REF!</definedName>
    <definedName name="끝에삽입" localSheetId="11">{#N/A,#N/A,FALSE,"이태원철근"}</definedName>
    <definedName name="끝에삽입">{#N/A,#N/A,FALSE,"이태원철근"}</definedName>
    <definedName name="ㄴ" localSheetId="0">#REF!</definedName>
    <definedName name="ㄴ" localSheetId="11">#REF!</definedName>
    <definedName name="ㄴ">#REF!</definedName>
    <definedName name="ㄴㄴ" localSheetId="11">[18]!ㄴㄴ</definedName>
    <definedName name="ㄴㄴ">[0]!ㄴㄴ</definedName>
    <definedName name="ㄴㄴㄴ" localSheetId="11" hidden="1">{#N/A,#N/A,FALSE,"골재소요량";#N/A,#N/A,FALSE,"골재소요량"}</definedName>
    <definedName name="ㄴㄴㄴ" localSheetId="1" hidden="1">{#N/A,#N/A,FALSE,"골재소요량";#N/A,#N/A,FALSE,"골재소요량"}</definedName>
    <definedName name="ㄴㄴㄴ" hidden="1">{#N/A,#N/A,FALSE,"골재소요량";#N/A,#N/A,FALSE,"골재소요량"}</definedName>
    <definedName name="ㄴㄴㄴㅇㅁ" localSheetId="11">{#N/A,#N/A,FALSE,"이태원철근"}</definedName>
    <definedName name="ㄴㄴㄴㅇㅁ">{#N/A,#N/A,FALSE,"이태원철근"}</definedName>
    <definedName name="ㄴㄹㄴㄹ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localSheetId="11">[18]!ㄴㄹㅇ</definedName>
    <definedName name="ㄴㄹㅇ">[0]!ㄴㄹㅇ</definedName>
    <definedName name="ㄴㄹㅇㄴㄹㅇㄴㄹㅇ" localSheetId="11">[18]!ㄴㄹㅇㄴㄹㅇㄴㄹㅇ</definedName>
    <definedName name="ㄴㄹㅇㄴㄹㅇㄴㄹㅇ">[0]!ㄴㄹㅇㄴㄹㅇㄴㄹㅇ</definedName>
    <definedName name="ㄴㅇ" localSheetId="11">{#N/A,#N/A,FALSE,"이태원철근"}</definedName>
    <definedName name="ㄴㅇ">{#N/A,#N/A,FALSE,"이태원철근"}</definedName>
    <definedName name="ㄴㅇㄹㅇㄴ" localSheetId="0" hidden="1">#REF!</definedName>
    <definedName name="ㄴㅇㄹㅇㄴ" localSheetId="10" hidden="1">#REF!</definedName>
    <definedName name="ㄴㅇㄹㅇㄴ" localSheetId="3" hidden="1">#REF!</definedName>
    <definedName name="ㄴㅇㄹㅇㄴ" localSheetId="6" hidden="1">#REF!</definedName>
    <definedName name="ㄴㅇㄹㅇㄴ" localSheetId="7" hidden="1">#REF!</definedName>
    <definedName name="ㄴㅇㄹㅇㄴ" localSheetId="9" hidden="1">#REF!</definedName>
    <definedName name="ㄴㅇㄹㅇㄴ" localSheetId="5" hidden="1">#REF!</definedName>
    <definedName name="ㄴㅇㄹㅇㄴ" localSheetId="8" hidden="1">#REF!</definedName>
    <definedName name="ㄴㅇㄹㅇㄴ" localSheetId="4" hidden="1">#REF!</definedName>
    <definedName name="ㄴㅇㄹㅇㄴ" localSheetId="11" hidden="1">#REF!</definedName>
    <definedName name="ㄴㅇㄹㅇㄴ" hidden="1">#REF!</definedName>
    <definedName name="ㄴㅇㅀㄴㅇㅀ" localSheetId="0" hidden="1">#REF!</definedName>
    <definedName name="ㄴㅇㅀㄴㅇㅀ" localSheetId="10" hidden="1">#REF!</definedName>
    <definedName name="ㄴㅇㅀㄴㅇㅀ" localSheetId="3" hidden="1">#REF!</definedName>
    <definedName name="ㄴㅇㅀㄴㅇㅀ" localSheetId="6" hidden="1">#REF!</definedName>
    <definedName name="ㄴㅇㅀㄴㅇㅀ" localSheetId="7" hidden="1">#REF!</definedName>
    <definedName name="ㄴㅇㅀㄴㅇㅀ" localSheetId="9" hidden="1">#REF!</definedName>
    <definedName name="ㄴㅇㅀㄴㅇㅀ" localSheetId="5" hidden="1">#REF!</definedName>
    <definedName name="ㄴㅇㅀㄴㅇㅀ" localSheetId="8" hidden="1">#REF!</definedName>
    <definedName name="ㄴㅇㅀㄴㅇㅀ" localSheetId="4" hidden="1">#REF!</definedName>
    <definedName name="ㄴㅇㅀㄴㅇㅀ" localSheetId="11" hidden="1">#REF!</definedName>
    <definedName name="ㄴㅇㅀㄴㅇㅀ" hidden="1">#REF!</definedName>
    <definedName name="ㄴㅇㅎㄴㄹㅇ" localSheetId="0" hidden="1">#REF!</definedName>
    <definedName name="ㄴㅇㅎㄴㄹㅇ" localSheetId="10" hidden="1">#REF!</definedName>
    <definedName name="ㄴㅇㅎㄴㄹㅇ" localSheetId="3" hidden="1">#REF!</definedName>
    <definedName name="ㄴㅇㅎㄴㄹㅇ" localSheetId="6" hidden="1">#REF!</definedName>
    <definedName name="ㄴㅇㅎㄴㄹㅇ" localSheetId="7" hidden="1">#REF!</definedName>
    <definedName name="ㄴㅇㅎㄴㄹㅇ" localSheetId="9" hidden="1">#REF!</definedName>
    <definedName name="ㄴㅇㅎㄴㄹㅇ" localSheetId="5" hidden="1">#REF!</definedName>
    <definedName name="ㄴㅇㅎㄴㄹㅇ" localSheetId="8" hidden="1">#REF!</definedName>
    <definedName name="ㄴㅇㅎㄴㄹㅇ" localSheetId="4" hidden="1">#REF!</definedName>
    <definedName name="ㄴㅇㅎㄴㄹㅇ" localSheetId="11" hidden="1">#REF!</definedName>
    <definedName name="ㄴㅇㅎㄴㄹㅇ" hidden="1">#REF!</definedName>
    <definedName name="나" localSheetId="0">#REF!</definedName>
    <definedName name="나" localSheetId="11">#REF!</definedName>
    <definedName name="나">#REF!</definedName>
    <definedName name="나." localSheetId="0">#REF!</definedName>
    <definedName name="나." localSheetId="11">#REF!</definedName>
    <definedName name="나.">#REF!</definedName>
    <definedName name="나무" localSheetId="0">#REF!</definedName>
    <definedName name="나무" localSheetId="11">#REF!</definedName>
    <definedName name="나무">#REF!</definedName>
    <definedName name="나용재" localSheetId="0">#REF!</definedName>
    <definedName name="나용재" localSheetId="11">#REF!</definedName>
    <definedName name="나용재">#REF!</definedName>
    <definedName name="낙우송6노무" localSheetId="0">#REF!</definedName>
    <definedName name="낙우송6노무" localSheetId="11">#REF!</definedName>
    <definedName name="낙우송6노무">#REF!</definedName>
    <definedName name="낙우송6재료" localSheetId="0">#REF!</definedName>
    <definedName name="낙우송6재료" localSheetId="11">#REF!</definedName>
    <definedName name="낙우송6재료">#REF!</definedName>
    <definedName name="낙우송8노무" localSheetId="0">#REF!</definedName>
    <definedName name="낙우송8노무" localSheetId="11">#REF!</definedName>
    <definedName name="낙우송8노무">#REF!</definedName>
    <definedName name="낙우송8재료" localSheetId="0">#REF!</definedName>
    <definedName name="낙우송8재료" localSheetId="11">#REF!</definedName>
    <definedName name="낙우송8재료">#REF!</definedName>
    <definedName name="낙찰가">#N/A</definedName>
    <definedName name="날개벽" localSheetId="0">#REF!</definedName>
    <definedName name="날개벽" localSheetId="11">#REF!</definedName>
    <definedName name="날개벽">#REF!</definedName>
    <definedName name="남" localSheetId="11">[18]!남</definedName>
    <definedName name="남">[0]!남</definedName>
    <definedName name="남산1호" localSheetId="0">#REF!</definedName>
    <definedName name="남산1호" localSheetId="11">#REF!</definedName>
    <definedName name="남산1호">#REF!</definedName>
    <definedName name="남산2호" localSheetId="0">#REF!</definedName>
    <definedName name="남산2호" localSheetId="11">#REF!</definedName>
    <definedName name="남산2호">#REF!</definedName>
    <definedName name="남서울문화체육관" localSheetId="1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내">#N/A</definedName>
    <definedName name="내부거래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" localSheetId="0" hidden="1">#REF!</definedName>
    <definedName name="내역" localSheetId="11" hidden="1">#REF!</definedName>
    <definedName name="내역" hidden="1">#REF!</definedName>
    <definedName name="내역1" localSheetId="0">#REF!</definedName>
    <definedName name="내역1" localSheetId="11">#REF!</definedName>
    <definedName name="내역1">#REF!</definedName>
    <definedName name="내역노무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변" localSheetId="0">#REF!</definedName>
    <definedName name="내역변" localSheetId="11">#REF!</definedName>
    <definedName name="내역변">#REF!</definedName>
    <definedName name="내역서" localSheetId="0">#REF!</definedName>
    <definedName name="내역서" localSheetId="11">#REF!</definedName>
    <definedName name="내역서">#REF!</definedName>
    <definedName name="내역서갑지" localSheetId="11" hidden="1">{#N/A,#N/A,FALSE,"전력간선"}</definedName>
    <definedName name="내역서갑지" localSheetId="1" hidden="1">{#N/A,#N/A,FALSE,"전력간선"}</definedName>
    <definedName name="내역서갑지" hidden="1">{#N/A,#N/A,FALSE,"전력간선"}</definedName>
    <definedName name="내역서갑지1" localSheetId="11" hidden="1">{#N/A,#N/A,FALSE,"전력간선"}</definedName>
    <definedName name="내역서갑지1" localSheetId="1" hidden="1">{#N/A,#N/A,FALSE,"전력간선"}</definedName>
    <definedName name="내역서갑지1" hidden="1">{#N/A,#N/A,FALSE,"전력간선"}</definedName>
    <definedName name="내역서갑지2" localSheetId="11" hidden="1">{#N/A,#N/A,FALSE,"전력간선"}</definedName>
    <definedName name="내역서갑지2" localSheetId="1" hidden="1">{#N/A,#N/A,FALSE,"전력간선"}</definedName>
    <definedName name="내역서갑지2" hidden="1">{#N/A,#N/A,FALSE,"전력간선"}</definedName>
    <definedName name="내역서갑지3" localSheetId="11" hidden="1">{#N/A,#N/A,FALSE,"전력간선"}</definedName>
    <definedName name="내역서갑지3" localSheetId="1" hidden="1">{#N/A,#N/A,FALSE,"전력간선"}</definedName>
    <definedName name="내역서갑지3" hidden="1">{#N/A,#N/A,FALSE,"전력간선"}</definedName>
    <definedName name="내역서갑지4" localSheetId="11" hidden="1">{#N/A,#N/A,FALSE,"전력간선"}</definedName>
    <definedName name="내역서갑지4" localSheetId="1" hidden="1">{#N/A,#N/A,FALSE,"전력간선"}</definedName>
    <definedName name="내역서갑지4" hidden="1">{#N/A,#N/A,FALSE,"전력간선"}</definedName>
    <definedName name="내역서갑지5" localSheetId="11" hidden="1">{#N/A,#N/A,FALSE,"전력간선"}</definedName>
    <definedName name="내역서갑지5" localSheetId="1" hidden="1">{#N/A,#N/A,FALSE,"전력간선"}</definedName>
    <definedName name="내역서갑지5" hidden="1">{#N/A,#N/A,FALSE,"전력간선"}</definedName>
    <definedName name="내역서갑지6" localSheetId="11" hidden="1">{#N/A,#N/A,FALSE,"전력간선"}</definedName>
    <definedName name="내역서갑지6" localSheetId="1" hidden="1">{#N/A,#N/A,FALSE,"전력간선"}</definedName>
    <definedName name="내역서갑지6" hidden="1">{#N/A,#N/A,FALSE,"전력간선"}</definedName>
    <definedName name="내역서갑지7" localSheetId="11" hidden="1">{#N/A,#N/A,FALSE,"전력간선"}</definedName>
    <definedName name="내역서갑지7" localSheetId="1" hidden="1">{#N/A,#N/A,FALSE,"전력간선"}</definedName>
    <definedName name="내역서갑지7" hidden="1">{#N/A,#N/A,FALSE,"전력간선"}</definedName>
    <definedName name="내역서갑지8" localSheetId="11" hidden="1">{#N/A,#N/A,FALSE,"전력간선"}</definedName>
    <definedName name="내역서갑지8" localSheetId="1" hidden="1">{#N/A,#N/A,FALSE,"전력간선"}</definedName>
    <definedName name="내역서갑지8" hidden="1">{#N/A,#N/A,FALSE,"전력간선"}</definedName>
    <definedName name="내역서갑지9" localSheetId="11" hidden="1">{#N/A,#N/A,FALSE,"전력간선"}</definedName>
    <definedName name="내역서갑지9" localSheetId="1" hidden="1">{#N/A,#N/A,FALSE,"전력간선"}</definedName>
    <definedName name="내역서갑지9" hidden="1">{#N/A,#N/A,FALSE,"전력간선"}</definedName>
    <definedName name="내전" localSheetId="0">#REF!</definedName>
    <definedName name="내전" localSheetId="11">#REF!</definedName>
    <definedName name="내전">#REF!</definedName>
    <definedName name="낵역4" localSheetId="0">#REF!</definedName>
    <definedName name="낵역4" localSheetId="11">#REF!</definedName>
    <definedName name="낵역4">#REF!</definedName>
    <definedName name="네온_갈바_스카시" localSheetId="0">#REF!</definedName>
    <definedName name="네온_갈바_스카시" localSheetId="11">#REF!</definedName>
    <definedName name="네온_갈바_스카시">#REF!</definedName>
    <definedName name="네온_갈바_쟌넬" localSheetId="0">#REF!</definedName>
    <definedName name="네온_갈바_쟌넬" localSheetId="11">#REF!</definedName>
    <definedName name="네온_갈바_쟌넬">#REF!</definedName>
    <definedName name="네온_포엠_스카시" localSheetId="0">#REF!</definedName>
    <definedName name="네온_포엠_스카시" localSheetId="11">#REF!</definedName>
    <definedName name="네온_포엠_스카시">#REF!</definedName>
    <definedName name="네온_포엠_쟌넬" localSheetId="0">#REF!</definedName>
    <definedName name="네온_포엠_쟌넬" localSheetId="11">#REF!</definedName>
    <definedName name="네온_포엠_쟌넬">#REF!</definedName>
    <definedName name="노" localSheetId="0" hidden="1">#REF!</definedName>
    <definedName name="노" localSheetId="10" hidden="1">#REF!</definedName>
    <definedName name="노" localSheetId="3" hidden="1">#REF!</definedName>
    <definedName name="노" localSheetId="6" hidden="1">#REF!</definedName>
    <definedName name="노" localSheetId="7" hidden="1">#REF!</definedName>
    <definedName name="노" localSheetId="9" hidden="1">#REF!</definedName>
    <definedName name="노" localSheetId="5" hidden="1">#REF!</definedName>
    <definedName name="노" localSheetId="8" hidden="1">#REF!</definedName>
    <definedName name="노" localSheetId="4" hidden="1">#REF!</definedName>
    <definedName name="노" localSheetId="11" hidden="1">#REF!</definedName>
    <definedName name="노" localSheetId="1" hidden="1">#REF!</definedName>
    <definedName name="노" hidden="1">#REF!</definedName>
    <definedName name="노곡1호" localSheetId="0">#REF!</definedName>
    <definedName name="노곡1호" localSheetId="11">#REF!</definedName>
    <definedName name="노곡1호">#REF!</definedName>
    <definedName name="노곡2호" localSheetId="0">#REF!</definedName>
    <definedName name="노곡2호" localSheetId="11">#REF!</definedName>
    <definedName name="노곡2호">#REF!</definedName>
    <definedName name="노곡3호" localSheetId="0">#REF!</definedName>
    <definedName name="노곡3호" localSheetId="11">#REF!</definedName>
    <definedName name="노곡3호">#REF!</definedName>
    <definedName name="노곡4호" localSheetId="0">#REF!</definedName>
    <definedName name="노곡4호" localSheetId="11">#REF!</definedName>
    <definedName name="노곡4호">#REF!</definedName>
    <definedName name="노무" localSheetId="0">#REF!</definedName>
    <definedName name="노무" localSheetId="11">#REF!</definedName>
    <definedName name="노무">#REF!</definedName>
    <definedName name="노무비" localSheetId="0">#REF!</definedName>
    <definedName name="노무비" localSheetId="11">#REF!</definedName>
    <definedName name="노무비">#REF!</definedName>
    <definedName name="노무비내역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" localSheetId="0">#REF!</definedName>
    <definedName name="노무비단가" localSheetId="11">#REF!</definedName>
    <definedName name="노무비단가">#REF!</definedName>
    <definedName name="노무비보정" localSheetId="0">#REF!</definedName>
    <definedName name="노무비보정" localSheetId="11">#REF!</definedName>
    <definedName name="노무비보정">#REF!</definedName>
    <definedName name="노무비합" localSheetId="0">#REF!</definedName>
    <definedName name="노무비합" localSheetId="11">#REF!</definedName>
    <definedName name="노무비합">#REF!</definedName>
    <definedName name="노반경" localSheetId="0">#REF!</definedName>
    <definedName name="노반경" localSheetId="11">#REF!</definedName>
    <definedName name="노반경">#REF!</definedName>
    <definedName name="노반노무" localSheetId="0">#REF!</definedName>
    <definedName name="노반노무" localSheetId="11">#REF!</definedName>
    <definedName name="노반노무">#REF!</definedName>
    <definedName name="노반재료" localSheetId="0">#REF!</definedName>
    <definedName name="노반재료" localSheetId="11">#REF!</definedName>
    <definedName name="노반재료">#REF!</definedName>
    <definedName name="노부비" localSheetId="0">#REF!</definedName>
    <definedName name="노부비" localSheetId="11">#REF!</definedName>
    <definedName name="노부비">#REF!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0">BlankMacro1</definedName>
    <definedName name="노임" localSheetId="11">BlankMacro1</definedName>
    <definedName name="노임">BlankMacro1</definedName>
    <definedName name="노임1" localSheetId="0">BlankMacro1</definedName>
    <definedName name="노임1" localSheetId="11">BlankMacro1</definedName>
    <definedName name="노임1">BlankMacro1</definedName>
    <definedName name="노임2" localSheetId="0">BlankMacro1</definedName>
    <definedName name="노임2" localSheetId="11">BlankMacro1</definedName>
    <definedName name="노임2">BlankMacro1</definedName>
    <definedName name="노임단가" localSheetId="0">#REF!</definedName>
    <definedName name="노임단가" localSheetId="11">#REF!</definedName>
    <definedName name="노임단가">#REF!</definedName>
    <definedName name="녹지노" localSheetId="0">#REF!</definedName>
    <definedName name="녹지노" localSheetId="11">#REF!</definedName>
    <definedName name="녹지노">#REF!</definedName>
    <definedName name="녹지율" localSheetId="0">#REF!</definedName>
    <definedName name="녹지율" localSheetId="11">#REF!</definedName>
    <definedName name="녹지율">#REF!</definedName>
    <definedName name="녹지재" localSheetId="0">#REF!</definedName>
    <definedName name="녹지재" localSheetId="11">#REF!</definedName>
    <definedName name="녹지재">#REF!</definedName>
    <definedName name="놀이터" localSheetId="0">#REF!</definedName>
    <definedName name="놀이터" localSheetId="11">#REF!</definedName>
    <definedName name="놀이터">#REF!</definedName>
    <definedName name="농원1호" localSheetId="0">#REF!</definedName>
    <definedName name="농원1호" localSheetId="11">#REF!</definedName>
    <definedName name="농원1호">#REF!</definedName>
    <definedName name="농원2호" localSheetId="0">#REF!</definedName>
    <definedName name="농원2호" localSheetId="11">#REF!</definedName>
    <definedName name="농원2호">#REF!</definedName>
    <definedName name="눈주목" localSheetId="0">#REF!</definedName>
    <definedName name="눈주목" localSheetId="11">#REF!</definedName>
    <definedName name="눈주목">#REF!</definedName>
    <definedName name="느릅나무10노무" localSheetId="0">#REF!</definedName>
    <definedName name="느릅나무10노무" localSheetId="11">#REF!</definedName>
    <definedName name="느릅나무10노무">#REF!</definedName>
    <definedName name="느릅나무10재료" localSheetId="0">#REF!</definedName>
    <definedName name="느릅나무10재료" localSheetId="11">#REF!</definedName>
    <definedName name="느릅나무10재료">#REF!</definedName>
    <definedName name="느릅나무5노무" localSheetId="0">#REF!</definedName>
    <definedName name="느릅나무5노무" localSheetId="11">#REF!</definedName>
    <definedName name="느릅나무5노무">#REF!</definedName>
    <definedName name="느릅나무5재료" localSheetId="0">#REF!</definedName>
    <definedName name="느릅나무5재료" localSheetId="11">#REF!</definedName>
    <definedName name="느릅나무5재료">#REF!</definedName>
    <definedName name="느릅나무8노무" localSheetId="0">#REF!</definedName>
    <definedName name="느릅나무8노무" localSheetId="11">#REF!</definedName>
    <definedName name="느릅나무8노무">#REF!</definedName>
    <definedName name="느릅나무8재료" localSheetId="0">#REF!</definedName>
    <definedName name="느릅나무8재료" localSheetId="11">#REF!</definedName>
    <definedName name="느릅나무8재료">#REF!</definedName>
    <definedName name="느티나무" localSheetId="0">#REF!</definedName>
    <definedName name="느티나무" localSheetId="11">#REF!</definedName>
    <definedName name="느티나무">#REF!</definedName>
    <definedName name="능형망철거">#N/A</definedName>
    <definedName name="님" localSheetId="11">[18]!님</definedName>
    <definedName name="님">[0]!님</definedName>
    <definedName name="ㄶㄹㅇㄶ" localSheetId="11">[18]!ㄶㄹㅇㄶ</definedName>
    <definedName name="ㄶㄹㅇㄶ">[0]!ㄶㄹㅇㄶ</definedName>
    <definedName name="ㄷ" localSheetId="11" hidden="1">{#N/A,#N/A,FALSE,"이태원철근"}</definedName>
    <definedName name="ㄷ" localSheetId="1" hidden="1">{#N/A,#N/A,FALSE,"2~8번"}</definedName>
    <definedName name="ㄷ" hidden="1">{#N/A,#N/A,FALSE,"이태원철근"}</definedName>
    <definedName name="ㄷㄱ" localSheetId="0" hidden="1">#REF!</definedName>
    <definedName name="ㄷㄱ" localSheetId="10" hidden="1">#REF!</definedName>
    <definedName name="ㄷㄱ" localSheetId="3" hidden="1">#REF!</definedName>
    <definedName name="ㄷㄱ" localSheetId="6" hidden="1">#REF!</definedName>
    <definedName name="ㄷㄱ" localSheetId="7" hidden="1">#REF!</definedName>
    <definedName name="ㄷㄱ" localSheetId="9" hidden="1">#REF!</definedName>
    <definedName name="ㄷㄱ" localSheetId="5" hidden="1">#REF!</definedName>
    <definedName name="ㄷㄱ" localSheetId="8" hidden="1">#REF!</definedName>
    <definedName name="ㄷㄱ" localSheetId="4" hidden="1">#REF!</definedName>
    <definedName name="ㄷㄱ" localSheetId="11" hidden="1">#REF!</definedName>
    <definedName name="ㄷㄱ" localSheetId="1" hidden="1">#REF!</definedName>
    <definedName name="ㄷㄱ" hidden="1">#REF!</definedName>
    <definedName name="ㄷㄷ" localSheetId="11">{#N/A,#N/A,FALSE,"이태원철근"}</definedName>
    <definedName name="ㄷㄷ">{#N/A,#N/A,FALSE,"이태원철근"}</definedName>
    <definedName name="ㄷㄹ1" localSheetId="0">#REF!</definedName>
    <definedName name="ㄷㄹ1" localSheetId="11">#REF!</definedName>
    <definedName name="ㄷㄹ1">#REF!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ㄹ" localSheetId="11">[18]!ㄷㅇㄹ</definedName>
    <definedName name="ㄷㅇㄹ">[0]!ㄷㅇㄹ</definedName>
    <definedName name="ㄷ오" localSheetId="11">{#N/A,#N/A,FALSE,"이태원철근"}</definedName>
    <definedName name="ㄷ오">{#N/A,#N/A,FALSE,"이태원철근"}</definedName>
    <definedName name="ㄷㅎ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0" hidden="1">#REF!</definedName>
    <definedName name="ㄷㅎㄹㅇ" localSheetId="10" hidden="1">#REF!</definedName>
    <definedName name="ㄷㅎㄹㅇ" localSheetId="3" hidden="1">#REF!</definedName>
    <definedName name="ㄷㅎㄹㅇ" localSheetId="6" hidden="1">#REF!</definedName>
    <definedName name="ㄷㅎㄹㅇ" localSheetId="7" hidden="1">#REF!</definedName>
    <definedName name="ㄷㅎㄹㅇ" localSheetId="9" hidden="1">#REF!</definedName>
    <definedName name="ㄷㅎㄹㅇ" localSheetId="5" hidden="1">#REF!</definedName>
    <definedName name="ㄷㅎㄹㅇ" localSheetId="8" hidden="1">#REF!</definedName>
    <definedName name="ㄷㅎㄹㅇ" localSheetId="4" hidden="1">#REF!</definedName>
    <definedName name="ㄷㅎㄹㅇ" localSheetId="11" hidden="1">#REF!</definedName>
    <definedName name="ㄷㅎㄹㅇ" hidden="1">#REF!</definedName>
    <definedName name="다" localSheetId="0">#REF!</definedName>
    <definedName name="다" localSheetId="11">#REF!</definedName>
    <definedName name="다">#REF!</definedName>
    <definedName name="다." localSheetId="0">#REF!</definedName>
    <definedName name="다." localSheetId="11">#REF!</definedName>
    <definedName name="다.">#REF!</definedName>
    <definedName name="단가" localSheetId="0">#REF!</definedName>
    <definedName name="단가" localSheetId="11">#REF!</definedName>
    <definedName name="단가">#REF!</definedName>
    <definedName name="단가2" localSheetId="0">#REF!,#REF!</definedName>
    <definedName name="단가2" localSheetId="11">#REF!,#REF!</definedName>
    <definedName name="단가2">#REF!,#REF!</definedName>
    <definedName name="단가대" localSheetId="0" hidden="1">#REF!</definedName>
    <definedName name="단가대" localSheetId="10" hidden="1">#REF!</definedName>
    <definedName name="단가대" localSheetId="3" hidden="1">#REF!</definedName>
    <definedName name="단가대" localSheetId="6" hidden="1">#REF!</definedName>
    <definedName name="단가대" localSheetId="7" hidden="1">#REF!</definedName>
    <definedName name="단가대" localSheetId="9" hidden="1">#REF!</definedName>
    <definedName name="단가대" localSheetId="5" hidden="1">#REF!</definedName>
    <definedName name="단가대" localSheetId="8" hidden="1">#REF!</definedName>
    <definedName name="단가대" localSheetId="4" hidden="1">#REF!</definedName>
    <definedName name="단가대" localSheetId="11" hidden="1">#REF!</definedName>
    <definedName name="단가대" hidden="1">#REF!</definedName>
    <definedName name="단가대비" localSheetId="0">#REF!</definedName>
    <definedName name="단가대비" localSheetId="11">#REF!</definedName>
    <definedName name="단가대비">#REF!</definedName>
    <definedName name="단가비교표" localSheetId="0">#REF!,#REF!</definedName>
    <definedName name="단가비교표" localSheetId="11">#REF!,#REF!</definedName>
    <definedName name="단가비교표">#REF!,#REF!</definedName>
    <definedName name="단가산출" localSheetId="0">#REF!</definedName>
    <definedName name="단가산출" localSheetId="11">#REF!</definedName>
    <definedName name="단가산출">#REF!</definedName>
    <definedName name="단가적용표" localSheetId="0">#REF!</definedName>
    <definedName name="단가적용표" localSheetId="11">#REF!</definedName>
    <definedName name="단가적용표">#REF!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 localSheetId="0">#REF!</definedName>
    <definedName name="단가조사표" localSheetId="11">#REF!</definedName>
    <definedName name="단가조사표">#REF!</definedName>
    <definedName name="단가표" localSheetId="0">#REF!</definedName>
    <definedName name="단가표" localSheetId="11">#REF!</definedName>
    <definedName name="단가표">#REF!</definedName>
    <definedName name="단가확정분내역" localSheetId="0" hidden="1">#REF!</definedName>
    <definedName name="단가확정분내역" localSheetId="10" hidden="1">#REF!</definedName>
    <definedName name="단가확정분내역" localSheetId="3" hidden="1">#REF!</definedName>
    <definedName name="단가확정분내역" localSheetId="6" hidden="1">#REF!</definedName>
    <definedName name="단가확정분내역" localSheetId="7" hidden="1">#REF!</definedName>
    <definedName name="단가확정분내역" localSheetId="9" hidden="1">#REF!</definedName>
    <definedName name="단가확정분내역" localSheetId="5" hidden="1">#REF!</definedName>
    <definedName name="단가확정분내역" localSheetId="8" hidden="1">#REF!</definedName>
    <definedName name="단가확정분내역" localSheetId="4" hidden="1">#REF!</definedName>
    <definedName name="단가확정분내역" localSheetId="11" hidden="1">#REF!</definedName>
    <definedName name="단가확정분내역" localSheetId="1" hidden="1">#REF!</definedName>
    <definedName name="단가확정분내역" hidden="1">#REF!</definedName>
    <definedName name="단가확정분집계표" localSheetId="0" hidden="1">#REF!</definedName>
    <definedName name="단가확정분집계표" localSheetId="10" hidden="1">#REF!</definedName>
    <definedName name="단가확정분집계표" localSheetId="3" hidden="1">#REF!</definedName>
    <definedName name="단가확정분집계표" localSheetId="6" hidden="1">#REF!</definedName>
    <definedName name="단가확정분집계표" localSheetId="7" hidden="1">#REF!</definedName>
    <definedName name="단가확정분집계표" localSheetId="9" hidden="1">#REF!</definedName>
    <definedName name="단가확정분집계표" localSheetId="5" hidden="1">#REF!</definedName>
    <definedName name="단가확정분집계표" localSheetId="8" hidden="1">#REF!</definedName>
    <definedName name="단가확정분집계표" localSheetId="4" hidden="1">#REF!</definedName>
    <definedName name="단가확정분집계표" localSheetId="11" hidden="1">#REF!</definedName>
    <definedName name="단가확정분집계표" hidden="1">#REF!</definedName>
    <definedName name="단관M" localSheetId="0">#REF!</definedName>
    <definedName name="단관M" localSheetId="11">#REF!</definedName>
    <definedName name="단관M">#REF!</definedName>
    <definedName name="단뉘중량" localSheetId="0">#REF!</definedName>
    <definedName name="단뉘중량" localSheetId="11">#REF!</definedName>
    <definedName name="단뉘중량">#REF!</definedName>
    <definedName name="단면적" localSheetId="0">#REF!</definedName>
    <definedName name="단면적" localSheetId="11">#REF!</definedName>
    <definedName name="단면적">#REF!</definedName>
    <definedName name="단산" localSheetId="0">[0]!BlankMacro1</definedName>
    <definedName name="단산" localSheetId="11">[18]!BlankMacro1</definedName>
    <definedName name="단산">[0]!BlankMacro1</definedName>
    <definedName name="단열공사" localSheetId="0">#REF!</definedName>
    <definedName name="단열공사" localSheetId="11">#REF!</definedName>
    <definedName name="단열공사">#REF!</definedName>
    <definedName name="단위" localSheetId="0">#REF!</definedName>
    <definedName name="단위" localSheetId="11">#REF!</definedName>
    <definedName name="단위">#REF!</definedName>
    <definedName name="단위중량" localSheetId="0">#REF!</definedName>
    <definedName name="단위중량" localSheetId="11">#REF!</definedName>
    <definedName name="단위중량">#REF!</definedName>
    <definedName name="단중" localSheetId="0">#REF!</definedName>
    <definedName name="단중" localSheetId="11">#REF!</definedName>
    <definedName name="단중">#REF!</definedName>
    <definedName name="단횡배단" localSheetId="0">#REF!</definedName>
    <definedName name="단횡배단" localSheetId="11">#REF!</definedName>
    <definedName name="단횡배단">#REF!</definedName>
    <definedName name="달래강돌">13326</definedName>
    <definedName name="담장" localSheetId="0">#REF!</definedName>
    <definedName name="담장" localSheetId="11">#REF!</definedName>
    <definedName name="담장">#REF!</definedName>
    <definedName name="당진군예술회관" localSheetId="1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localSheetId="1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1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 localSheetId="0">#REF!</definedName>
    <definedName name="대기영역" localSheetId="11">#REF!</definedName>
    <definedName name="대기영역">#REF!</definedName>
    <definedName name="대기질" localSheetId="0">#REF!</definedName>
    <definedName name="대기질" localSheetId="11">#REF!</definedName>
    <definedName name="대기질">#REF!</definedName>
    <definedName name="대기질측정지점수" localSheetId="0">#REF!</definedName>
    <definedName name="대기질측정지점수" localSheetId="11">#REF!</definedName>
    <definedName name="대기질측정지점수">#REF!</definedName>
    <definedName name="대나무" localSheetId="0">#REF!</definedName>
    <definedName name="대나무" localSheetId="11">#REF!</definedName>
    <definedName name="대나무">#REF!</definedName>
    <definedName name="대리GROSS">#N/A</definedName>
    <definedName name="대리석포장" localSheetId="11" hidden="1">{#N/A,#N/A,TRUE,"총괄"}</definedName>
    <definedName name="대리석포장" localSheetId="1" hidden="1">{#N/A,#N/A,TRUE,"총괄"}</definedName>
    <definedName name="대리석포장" hidden="1">{#N/A,#N/A,TRUE,"총괄"}</definedName>
    <definedName name="대리석포장1" localSheetId="11" hidden="1">{#N/A,#N/A,TRUE,"총괄"}</definedName>
    <definedName name="대리석포장1" localSheetId="1" hidden="1">{#N/A,#N/A,TRUE,"총괄"}</definedName>
    <definedName name="대리석포장1" hidden="1">{#N/A,#N/A,TRUE,"총괄"}</definedName>
    <definedName name="대림산업" localSheetId="0">#REF!</definedName>
    <definedName name="대림산업" localSheetId="11">#REF!</definedName>
    <definedName name="대림산업">#REF!</definedName>
    <definedName name="대보" localSheetId="0">[41]부대공!#REF!,[41]부대공!#REF!</definedName>
    <definedName name="대보" localSheetId="11">[41]부대공!#REF!,[41]부대공!#REF!</definedName>
    <definedName name="대보">[41]부대공!#REF!,[41]부대공!#REF!</definedName>
    <definedName name="대분류" localSheetId="0">#REF!</definedName>
    <definedName name="대분류" localSheetId="11">#REF!</definedName>
    <definedName name="대분류">#REF!</definedName>
    <definedName name="대상설정" localSheetId="0">#REF!</definedName>
    <definedName name="대상설정" localSheetId="11">#REF!</definedName>
    <definedName name="대상설정">#REF!</definedName>
    <definedName name="대상아파트24" localSheetId="0">#REF!</definedName>
    <definedName name="대상아파트24" localSheetId="11">#REF!</definedName>
    <definedName name="대상아파트24">#REF!</definedName>
    <definedName name="대상아파트32" localSheetId="0">#REF!</definedName>
    <definedName name="대상아파트32" localSheetId="11">#REF!</definedName>
    <definedName name="대상아파트32">#REF!</definedName>
    <definedName name="대상아파트43" localSheetId="0">#REF!</definedName>
    <definedName name="대상아파트43" localSheetId="11">#REF!</definedName>
    <definedName name="대상아파트43">#REF!</definedName>
    <definedName name="대상아파트48" localSheetId="0">#REF!</definedName>
    <definedName name="대상아파트48" localSheetId="11">#REF!</definedName>
    <definedName name="대상아파트48">#REF!</definedName>
    <definedName name="대상아파트62" localSheetId="0">#REF!</definedName>
    <definedName name="대상아파트62" localSheetId="11">#REF!</definedName>
    <definedName name="대상아파트62">#REF!</definedName>
    <definedName name="대상아파트80" localSheetId="0">#REF!</definedName>
    <definedName name="대상아파트80" localSheetId="11">#REF!</definedName>
    <definedName name="대상아파트80">#REF!</definedName>
    <definedName name="대안" localSheetId="11" hidden="1">{#N/A,#N/A,TRUE,"토적및재료집계";#N/A,#N/A,TRUE,"토적및재료집계";#N/A,#N/A,TRUE,"단위량"}</definedName>
    <definedName name="대안" localSheetId="1" hidden="1">{#N/A,#N/A,TRUE,"토적및재료집계";#N/A,#N/A,TRUE,"토적및재료집계";#N/A,#N/A,TRUE,"단위량"}</definedName>
    <definedName name="대안" hidden="1">{#N/A,#N/A,TRUE,"토적및재료집계";#N/A,#N/A,TRUE,"토적및재료집계";#N/A,#N/A,TRUE,"단위량"}</definedName>
    <definedName name="대안설정" localSheetId="0">#REF!</definedName>
    <definedName name="대안설정" localSheetId="11">#REF!</definedName>
    <definedName name="대안설정">#REF!</definedName>
    <definedName name="대여금" localSheetId="11">{#N/A,#N/A,FALSE,"이태원철근"}</definedName>
    <definedName name="대여금">{#N/A,#N/A,FALSE,"이태원철근"}</definedName>
    <definedName name="더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 localSheetId="0">#REF!</definedName>
    <definedName name="더하기" localSheetId="11">#REF!</definedName>
    <definedName name="더하기">#REF!</definedName>
    <definedName name="더ㅓ" localSheetId="11">{#N/A,#N/A,FALSE,"이태원철근"}</definedName>
    <definedName name="더ㅓ">{#N/A,#N/A,FALSE,"이태원철근"}</definedName>
    <definedName name="더ㅓㅓ" localSheetId="11">{#N/A,#N/A,FALSE,"이태원철근"}</definedName>
    <definedName name="더ㅓㅓ">{#N/A,#N/A,FALSE,"이태원철근"}</definedName>
    <definedName name="덕_트_공">#N/A</definedName>
    <definedName name="덕산1호" localSheetId="0">#REF!</definedName>
    <definedName name="덕산1호" localSheetId="11">#REF!</definedName>
    <definedName name="덕산1호">#REF!</definedName>
    <definedName name="덕산2호" localSheetId="0">#REF!</definedName>
    <definedName name="덕산2호" localSheetId="11">#REF!</definedName>
    <definedName name="덕산2호">#REF!</definedName>
    <definedName name="덕산3호" localSheetId="0">#REF!</definedName>
    <definedName name="덕산3호" localSheetId="11">#REF!</definedName>
    <definedName name="덕산3호">#REF!</definedName>
    <definedName name="덕산4호" localSheetId="0">#REF!</definedName>
    <definedName name="덕산4호" localSheetId="11">#REF!</definedName>
    <definedName name="덕산4호">#REF!</definedName>
    <definedName name="덕전1호" localSheetId="0">#REF!</definedName>
    <definedName name="덕전1호" localSheetId="11">#REF!</definedName>
    <definedName name="덕전1호">#REF!</definedName>
    <definedName name="덕전2호" localSheetId="0">#REF!</definedName>
    <definedName name="덕전2호" localSheetId="11">#REF!</definedName>
    <definedName name="덕전2호">#REF!</definedName>
    <definedName name="덕전3호" localSheetId="0">#REF!</definedName>
    <definedName name="덕전3호" localSheetId="11">#REF!</definedName>
    <definedName name="덕전3호">#REF!</definedName>
    <definedName name="덕지1호" localSheetId="0">#REF!</definedName>
    <definedName name="덕지1호" localSheetId="11">#REF!</definedName>
    <definedName name="덕지1호">#REF!</definedName>
    <definedName name="덕천1호" localSheetId="0">#REF!</definedName>
    <definedName name="덕천1호" localSheetId="11">#REF!</definedName>
    <definedName name="덕천1호">#REF!</definedName>
    <definedName name="덕천2호" localSheetId="0">#REF!</definedName>
    <definedName name="덕천2호" localSheetId="11">#REF!</definedName>
    <definedName name="덕천2호">#REF!</definedName>
    <definedName name="덕천3호" localSheetId="0">#REF!</definedName>
    <definedName name="덕천3호" localSheetId="11">#REF!</definedName>
    <definedName name="덕천3호">#REF!</definedName>
    <definedName name="덕천4호" localSheetId="0">#REF!</definedName>
    <definedName name="덕천4호" localSheetId="11">#REF!</definedName>
    <definedName name="덕천4호">#REF!</definedName>
    <definedName name="덕트공" localSheetId="0">#REF!</definedName>
    <definedName name="덕트공" localSheetId="11">#REF!</definedName>
    <definedName name="덕트공">#REF!</definedName>
    <definedName name="덕트물량산출" localSheetId="0">BlankMacro1</definedName>
    <definedName name="덕트물량산출" localSheetId="11">BlankMacro1</definedName>
    <definedName name="덕트물량산출">BlankMacro1</definedName>
    <definedName name="덕트물량산출1" localSheetId="0">BlankMacro1</definedName>
    <definedName name="덕트물량산출1" localSheetId="11">BlankMacro1</definedName>
    <definedName name="덕트물량산출1">BlankMacro1</definedName>
    <definedName name="덤프15경" localSheetId="0">#REF!</definedName>
    <definedName name="덤프15경" localSheetId="11">#REF!</definedName>
    <definedName name="덤프15경">#REF!</definedName>
    <definedName name="덤프15노무" localSheetId="0">#REF!</definedName>
    <definedName name="덤프15노무" localSheetId="11">#REF!</definedName>
    <definedName name="덤프15노무">#REF!</definedName>
    <definedName name="덤프15재료" localSheetId="0">#REF!</definedName>
    <definedName name="덤프15재료" localSheetId="11">#REF!</definedName>
    <definedName name="덤프15재료">#REF!</definedName>
    <definedName name="덤프2.5경" localSheetId="0">#REF!</definedName>
    <definedName name="덤프2.5경" localSheetId="11">#REF!</definedName>
    <definedName name="덤프2.5경">#REF!</definedName>
    <definedName name="덤프2.5노무" localSheetId="0">#REF!</definedName>
    <definedName name="덤프2.5노무" localSheetId="11">#REF!</definedName>
    <definedName name="덤프2.5노무">#REF!</definedName>
    <definedName name="덤프2.5재료" localSheetId="0">#REF!</definedName>
    <definedName name="덤프2.5재료" localSheetId="11">#REF!</definedName>
    <definedName name="덤프2.5재료">#REF!</definedName>
    <definedName name="뎡유" localSheetId="0">#REF!</definedName>
    <definedName name="뎡유" localSheetId="11">#REF!</definedName>
    <definedName name="뎡유">#REF!</definedName>
    <definedName name="도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가" localSheetId="0">#REF!</definedName>
    <definedName name="도급가" localSheetId="11">#REF!</definedName>
    <definedName name="도급가">#REF!</definedName>
    <definedName name="도급공사" localSheetId="0">#REF!</definedName>
    <definedName name="도급공사" localSheetId="11">#REF!</definedName>
    <definedName name="도급공사">#REF!</definedName>
    <definedName name="도급공사비" localSheetId="0">#REF!</definedName>
    <definedName name="도급공사비" localSheetId="11">#REF!</definedName>
    <definedName name="도급공사비">#REF!</definedName>
    <definedName name="도급단가" localSheetId="0">#REF!</definedName>
    <definedName name="도급단가" localSheetId="11">#REF!</definedName>
    <definedName name="도급단가">#REF!</definedName>
    <definedName name="도급예산액" localSheetId="0">#REF!</definedName>
    <definedName name="도급예산액" localSheetId="11">#REF!</definedName>
    <definedName name="도급예산액">#REF!</definedName>
    <definedName name="도급예상액" localSheetId="0">#REF!</definedName>
    <definedName name="도급예상액" localSheetId="11">#REF!</definedName>
    <definedName name="도급예상액">#REF!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경비" localSheetId="0">#REF!</definedName>
    <definedName name="도장경비" localSheetId="11">#REF!</definedName>
    <definedName name="도장경비">#REF!</definedName>
    <definedName name="도장공" localSheetId="0">#REF!</definedName>
    <definedName name="도장공" localSheetId="11">#REF!</definedName>
    <definedName name="도장공">#REF!</definedName>
    <definedName name="도장공사" localSheetId="0">#REF!</definedName>
    <definedName name="도장공사" localSheetId="11">#REF!</definedName>
    <definedName name="도장공사">#REF!</definedName>
    <definedName name="도장노무" localSheetId="0">#REF!</definedName>
    <definedName name="도장노무" localSheetId="11">#REF!</definedName>
    <definedName name="도장노무">#REF!</definedName>
    <definedName name="도장재료" localSheetId="0">#REF!</definedName>
    <definedName name="도장재료" localSheetId="11">#REF!</definedName>
    <definedName name="도장재료">#REF!</definedName>
    <definedName name="도표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돋움체" localSheetId="0">#REF!</definedName>
    <definedName name="돋움체" localSheetId="11">#REF!</definedName>
    <definedName name="돋움체">#REF!</definedName>
    <definedName name="돌단풍" localSheetId="0">#REF!</definedName>
    <definedName name="돌단풍" localSheetId="11">#REF!</definedName>
    <definedName name="돌단풍">#REF!</definedName>
    <definedName name="동백나무2노무" localSheetId="0">#REF!</definedName>
    <definedName name="동백나무2노무" localSheetId="11">#REF!</definedName>
    <definedName name="동백나무2노무">#REF!</definedName>
    <definedName name="동백나무2재료" localSheetId="0">#REF!</definedName>
    <definedName name="동백나무2재료" localSheetId="11">#REF!</definedName>
    <definedName name="동백나무2재료">#REF!</definedName>
    <definedName name="동백나무4노무" localSheetId="0">#REF!</definedName>
    <definedName name="동백나무4노무" localSheetId="11">#REF!</definedName>
    <definedName name="동백나무4노무">#REF!</definedName>
    <definedName name="동백나무4재료" localSheetId="0">#REF!</definedName>
    <definedName name="동백나무4재료" localSheetId="11">#REF!</definedName>
    <definedName name="동백나무4재료">#REF!</definedName>
    <definedName name="동백나무6노무" localSheetId="0">#REF!</definedName>
    <definedName name="동백나무6노무" localSheetId="11">#REF!</definedName>
    <definedName name="동백나무6노무">#REF!</definedName>
    <definedName name="동백나무6재료" localSheetId="0">#REF!</definedName>
    <definedName name="동백나무6재료" localSheetId="11">#REF!</definedName>
    <definedName name="동백나무6재료">#REF!</definedName>
    <definedName name="동백나무8노무" localSheetId="0">#REF!</definedName>
    <definedName name="동백나무8노무" localSheetId="11">#REF!</definedName>
    <definedName name="동백나무8노무">#REF!</definedName>
    <definedName name="동백나무8재료" localSheetId="0">#REF!</definedName>
    <definedName name="동백나무8재료" localSheetId="11">#REF!</definedName>
    <definedName name="동백나무8재료">#REF!</definedName>
    <definedName name="동시" localSheetId="11" hidden="1">{#N/A,#N/A,FALSE,"전력간선"}</definedName>
    <definedName name="동시" localSheetId="1" hidden="1">{#N/A,#N/A,FALSE,"전력간선"}</definedName>
    <definedName name="동시" hidden="1">{#N/A,#N/A,FALSE,"전력간선"}</definedName>
    <definedName name="동식물" localSheetId="0">#REF!</definedName>
    <definedName name="동식물" localSheetId="11">#REF!</definedName>
    <definedName name="동식물">#REF!</definedName>
    <definedName name="동식물수" localSheetId="0">#REF!</definedName>
    <definedName name="동식물수" localSheetId="11">#REF!</definedName>
    <definedName name="동식물수">#REF!</definedName>
    <definedName name="동아건설" localSheetId="0">#REF!</definedName>
    <definedName name="동아건설" localSheetId="11">#REF!</definedName>
    <definedName name="동아건설">#REF!</definedName>
    <definedName name="동준" localSheetId="11" hidden="1">{"'Firr(선)'!$AS$1:$AY$62","'Firr(사)'!$AS$1:$AY$62","'Firr(회)'!$AS$1:$AY$62","'Firr(선)'!$L$1:$V$62","'Firr(사)'!$L$1:$V$62","'Firr(회)'!$L$1:$V$62"}</definedName>
    <definedName name="동준" localSheetId="1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11" hidden="1">{"'Firr(선)'!$AS$1:$AY$62","'Firr(사)'!$AS$1:$AY$62","'Firr(회)'!$AS$1:$AY$62","'Firr(선)'!$L$1:$V$62","'Firr(사)'!$L$1:$V$62","'Firr(회)'!$L$1:$V$62"}</definedName>
    <definedName name="동준친" localSheetId="1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되메우기" localSheetId="0">#REF!</definedName>
    <definedName name="되메우기" localSheetId="11">#REF!</definedName>
    <definedName name="되메우기">#REF!</definedName>
    <definedName name="되메우기경" localSheetId="0">#REF!</definedName>
    <definedName name="되메우기경" localSheetId="11">#REF!</definedName>
    <definedName name="되메우기경">#REF!</definedName>
    <definedName name="되메우기노" localSheetId="0">#REF!</definedName>
    <definedName name="되메우기노" localSheetId="11">#REF!</definedName>
    <definedName name="되메우기노">#REF!</definedName>
    <definedName name="되메우기재" localSheetId="0">#REF!</definedName>
    <definedName name="되메우기재" localSheetId="11">#REF!</definedName>
    <definedName name="되메우기재">#REF!</definedName>
    <definedName name="두겁노" localSheetId="0">#REF!</definedName>
    <definedName name="두겁노" localSheetId="11">#REF!</definedName>
    <definedName name="두겁노">#REF!</definedName>
    <definedName name="두겁재" localSheetId="0">#REF!</definedName>
    <definedName name="두겁재" localSheetId="11">#REF!</definedName>
    <definedName name="두겁재">#REF!</definedName>
    <definedName name="두기1" localSheetId="0">#REF!</definedName>
    <definedName name="두기1" localSheetId="11">#REF!</definedName>
    <definedName name="두기1">#REF!</definedName>
    <definedName name="두기1호" localSheetId="0">#REF!</definedName>
    <definedName name="두기1호" localSheetId="11">#REF!</definedName>
    <definedName name="두기1호">#REF!</definedName>
    <definedName name="두기2" localSheetId="0">#REF!</definedName>
    <definedName name="두기2" localSheetId="11">#REF!</definedName>
    <definedName name="두기2">#REF!</definedName>
    <definedName name="두기2호" localSheetId="0">#REF!</definedName>
    <definedName name="두기2호" localSheetId="11">#REF!</definedName>
    <definedName name="두기2호">#REF!</definedName>
    <definedName name="두기3" localSheetId="0">#REF!</definedName>
    <definedName name="두기3" localSheetId="11">#REF!</definedName>
    <definedName name="두기3">#REF!</definedName>
    <definedName name="두기3호" localSheetId="0">#REF!</definedName>
    <definedName name="두기3호" localSheetId="11">#REF!</definedName>
    <definedName name="두기3호">#REF!</definedName>
    <definedName name="ㄹ" localSheetId="0">#REF!</definedName>
    <definedName name="ㄹ" localSheetId="11">#REF!</definedName>
    <definedName name="ㄹ">#REF!</definedName>
    <definedName name="ㄹㄷ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1" hidden="1">{#N/A,#N/A,FALSE,"혼합골재"}</definedName>
    <definedName name="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{#N/A,#N/A,FALSE,"혼합골재"}</definedName>
    <definedName name="ㄹㄹㄹ" localSheetId="0" hidden="1">#REF!</definedName>
    <definedName name="ㄹㄹㄹ" localSheetId="10" hidden="1">#REF!</definedName>
    <definedName name="ㄹㄹㄹ" localSheetId="3" hidden="1">#REF!</definedName>
    <definedName name="ㄹㄹㄹ" localSheetId="6" hidden="1">#REF!</definedName>
    <definedName name="ㄹㄹㄹ" localSheetId="7" hidden="1">#REF!</definedName>
    <definedName name="ㄹㄹㄹ" localSheetId="9" hidden="1">#REF!</definedName>
    <definedName name="ㄹㄹㄹ" localSheetId="5" hidden="1">#REF!</definedName>
    <definedName name="ㄹㄹㄹ" localSheetId="8" hidden="1">#REF!</definedName>
    <definedName name="ㄹㄹㄹ" localSheetId="4" hidden="1">#REF!</definedName>
    <definedName name="ㄹㄹㄹ" localSheetId="11" hidden="1">#REF!</definedName>
    <definedName name="ㄹㄹㄹ" hidden="1">#REF!</definedName>
    <definedName name="ㄹㄹㄹㄹ" localSheetId="11" hidden="1">{"'Firr(선)'!$AS$1:$AY$62","'Firr(사)'!$AS$1:$AY$62","'Firr(회)'!$AS$1:$AY$62","'Firr(선)'!$L$1:$V$62","'Firr(사)'!$L$1:$V$62","'Firr(회)'!$L$1:$V$62"}</definedName>
    <definedName name="ㄹㄹㄹㄹ" localSheetId="1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ㄹㄹㄹ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어ㅏㅈ" localSheetId="0">#REF!</definedName>
    <definedName name="ㄹ어ㅏㅈ" localSheetId="11">#REF!</definedName>
    <definedName name="ㄹ어ㅏㅈ">#REF!</definedName>
    <definedName name="ㄹㅎㄹㅎㅀ" localSheetId="0" hidden="1">#REF!</definedName>
    <definedName name="ㄹㅎㄹㅎㅀ" localSheetId="10" hidden="1">#REF!</definedName>
    <definedName name="ㄹㅎㄹㅎㅀ" localSheetId="3" hidden="1">#REF!</definedName>
    <definedName name="ㄹㅎㄹㅎㅀ" localSheetId="6" hidden="1">#REF!</definedName>
    <definedName name="ㄹㅎㄹㅎㅀ" localSheetId="7" hidden="1">#REF!</definedName>
    <definedName name="ㄹㅎㄹㅎㅀ" localSheetId="9" hidden="1">#REF!</definedName>
    <definedName name="ㄹㅎㄹㅎㅀ" localSheetId="5" hidden="1">#REF!</definedName>
    <definedName name="ㄹㅎㄹㅎㅀ" localSheetId="8" hidden="1">#REF!</definedName>
    <definedName name="ㄹㅎㄹㅎㅀ" localSheetId="4" hidden="1">#REF!</definedName>
    <definedName name="ㄹㅎㄹㅎㅀ" localSheetId="11" hidden="1">#REF!</definedName>
    <definedName name="ㄹㅎㄹㅎㅀ" hidden="1">#REF!</definedName>
    <definedName name="라" localSheetId="0">#REF!</definedName>
    <definedName name="라" localSheetId="11">#REF!</definedName>
    <definedName name="라">#REF!</definedName>
    <definedName name="랄" localSheetId="0">[45]부대공!#REF!,[45]부대공!#REF!</definedName>
    <definedName name="랄" localSheetId="11">[45]부대공!#REF!,[45]부대공!#REF!</definedName>
    <definedName name="랄">[45]부대공!#REF!,[45]부대공!#REF!</definedName>
    <definedName name="램머경" localSheetId="0">#REF!</definedName>
    <definedName name="램머경" localSheetId="11">#REF!</definedName>
    <definedName name="램머경">#REF!</definedName>
    <definedName name="램머노무" localSheetId="0">#REF!</definedName>
    <definedName name="램머노무" localSheetId="11">#REF!</definedName>
    <definedName name="램머노무">#REF!</definedName>
    <definedName name="램머재료" localSheetId="0">#REF!</definedName>
    <definedName name="램머재료" localSheetId="11">#REF!</definedName>
    <definedName name="램머재료">#REF!</definedName>
    <definedName name="러ㅏㄹ" localSheetId="0">#REF!</definedName>
    <definedName name="러ㅏㄹ" localSheetId="11">#REF!</definedName>
    <definedName name="러ㅏㄹ">#REF!</definedName>
    <definedName name="레미콘">33172</definedName>
    <definedName name="레미콘무노" localSheetId="0">#REF!</definedName>
    <definedName name="레미콘무노" localSheetId="11">#REF!</definedName>
    <definedName name="레미콘무노">#REF!</definedName>
    <definedName name="레미콘무재" localSheetId="0">#REF!</definedName>
    <definedName name="레미콘무재" localSheetId="11">#REF!</definedName>
    <definedName name="레미콘무재">#REF!</definedName>
    <definedName name="레미콘소노" localSheetId="0">#REF!</definedName>
    <definedName name="레미콘소노" localSheetId="11">#REF!</definedName>
    <definedName name="레미콘소노">#REF!</definedName>
    <definedName name="레미콘소재" localSheetId="0">#REF!</definedName>
    <definedName name="레미콘소재" localSheetId="11">#REF!</definedName>
    <definedName name="레미콘소재">#REF!</definedName>
    <definedName name="레미콘철" localSheetId="0">#REF!</definedName>
    <definedName name="레미콘철" localSheetId="11">#REF!</definedName>
    <definedName name="레미콘철">#REF!</definedName>
    <definedName name="레미콘철노" localSheetId="0">#REF!</definedName>
    <definedName name="레미콘철노" localSheetId="11">#REF!</definedName>
    <definedName name="레미콘철노">#REF!</definedName>
    <definedName name="레미콘철재" localSheetId="0">#REF!</definedName>
    <definedName name="레미콘철재" localSheetId="11">#REF!</definedName>
    <definedName name="레미콘철재">#REF!</definedName>
    <definedName name="련수" localSheetId="0">#REF!</definedName>
    <definedName name="련수" localSheetId="11">#REF!</definedName>
    <definedName name="련수">#REF!</definedName>
    <definedName name="로" localSheetId="11">{#N/A,#N/A,FALSE,"이태원철근"}</definedName>
    <definedName name="로">{#N/A,#N/A,FALSE,"이태원철근"}</definedName>
    <definedName name="로ㅗ" localSheetId="11">{#N/A,#N/A,FALSE,"이태원철근"}</definedName>
    <definedName name="로ㅗ">{#N/A,#N/A,FALSE,"이태원철근"}</definedName>
    <definedName name="롤러유효다짐폭다짐속도" localSheetId="0">#REF!</definedName>
    <definedName name="롤러유효다짐폭다짐속도" localSheetId="11">#REF!</definedName>
    <definedName name="롤러유효다짐폭다짐속도">#REF!</definedName>
    <definedName name="료료" localSheetId="11">{#N/A,#N/A,FALSE,"이태원철근"}</definedName>
    <definedName name="료료">{#N/A,#N/A,FALSE,"이태원철근"}</definedName>
    <definedName name="류" localSheetId="11" hidden="1">{#N/A,#N/A,FALSE,"표지목차"}</definedName>
    <definedName name="류" hidden="1">{#N/A,#N/A,FALSE,"표지목차"}</definedName>
    <definedName name="류효정" localSheetId="11" hidden="1">{"'Firr(선)'!$AS$1:$AY$62","'Firr(사)'!$AS$1:$AY$62","'Firr(회)'!$AS$1:$AY$62","'Firr(선)'!$L$1:$V$62","'Firr(사)'!$L$1:$V$62","'Firr(회)'!$L$1:$V$62"}</definedName>
    <definedName name="류효정" localSheetId="1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륜ㅇㅀㅇㄹㄶ" localSheetId="0">#REF!</definedName>
    <definedName name="륜ㅇㅀㅇㄹㄶ" localSheetId="11">#REF!</definedName>
    <definedName name="륜ㅇㅀㅇㄹㄶ">#REF!</definedName>
    <definedName name="를" localSheetId="11">[18]!를</definedName>
    <definedName name="를">[0]!를</definedName>
    <definedName name="ㄼㅎㅅㄳㄺㅎㅇㅍㅎㅍㄴㅇㄹ" localSheetId="0">#REF!</definedName>
    <definedName name="ㄼㅎㅅㄳㄺㅎㅇㅍㅎㅍㄴㅇㄹ" localSheetId="11">#REF!</definedName>
    <definedName name="ㄼㅎㅅㄳㄺㅎㅇㅍㅎㅍㄴㅇㄹ">#REF!</definedName>
    <definedName name="ㅀㅀ" localSheetId="11" hidden="1">{"'Firr(선)'!$AS$1:$AY$62","'Firr(사)'!$AS$1:$AY$62","'Firr(회)'!$AS$1:$AY$62","'Firr(선)'!$L$1:$V$62","'Firr(사)'!$L$1:$V$62","'Firr(회)'!$L$1:$V$62"}</definedName>
    <definedName name="ㅀㅀ" localSheetId="1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오ㅓㅎ롱ㄶㄹㄴ" localSheetId="11" hidden="1">{#N/A,#N/A,FALSE,"2~8번"}</definedName>
    <definedName name="ㅀ오ㅓㅎ롱ㄶㄹㄴ" localSheetId="1" hidden="1">{#N/A,#N/A,FALSE,"2~8번"}</definedName>
    <definedName name="ㅀ오ㅓㅎ롱ㄶㄹㄴ" hidden="1">{#N/A,#N/A,FALSE,"2~8번"}</definedName>
    <definedName name="ㅁ" localSheetId="0" hidden="1">#REF!</definedName>
    <definedName name="ㅁ" localSheetId="10" hidden="1">#REF!</definedName>
    <definedName name="ㅁ" localSheetId="3" hidden="1">#REF!</definedName>
    <definedName name="ㅁ" localSheetId="6" hidden="1">#REF!</definedName>
    <definedName name="ㅁ" localSheetId="7" hidden="1">#REF!</definedName>
    <definedName name="ㅁ" localSheetId="9" hidden="1">#REF!</definedName>
    <definedName name="ㅁ" localSheetId="5" hidden="1">#REF!</definedName>
    <definedName name="ㅁ" localSheetId="8" hidden="1">#REF!</definedName>
    <definedName name="ㅁ" localSheetId="4" hidden="1">#REF!</definedName>
    <definedName name="ㅁ" localSheetId="11" hidden="1">#REF!</definedName>
    <definedName name="ㅁ" localSheetId="1" hidden="1">{#N/A,#N/A,FALSE,"조골재"}</definedName>
    <definedName name="ㅁ" hidden="1">#REF!</definedName>
    <definedName name="ㅁ1" localSheetId="0">#REF!</definedName>
    <definedName name="ㅁ1" localSheetId="11">#REF!</definedName>
    <definedName name="ㅁ1">#REF!</definedName>
    <definedName name="ㅁ100" localSheetId="0">#REF!</definedName>
    <definedName name="ㅁ100" localSheetId="11">#REF!</definedName>
    <definedName name="ㅁ100">#REF!</definedName>
    <definedName name="ㅁ1382" localSheetId="0">#REF!</definedName>
    <definedName name="ㅁ1382" localSheetId="11">#REF!</definedName>
    <definedName name="ㅁ1382">#REF!</definedName>
    <definedName name="ㅁ191" localSheetId="0">#REF!</definedName>
    <definedName name="ㅁ191" localSheetId="11">#REF!</definedName>
    <definedName name="ㅁ191">#REF!</definedName>
    <definedName name="ㅁ331" localSheetId="0">#REF!</definedName>
    <definedName name="ㅁ331" localSheetId="11">#REF!</definedName>
    <definedName name="ㅁ331">#REF!</definedName>
    <definedName name="ㅁ636" localSheetId="0">#REF!</definedName>
    <definedName name="ㅁ636" localSheetId="11">#REF!</definedName>
    <definedName name="ㅁ636">#REF!</definedName>
    <definedName name="ㅁㄴ" localSheetId="11" hidden="1">{#N/A,#N/A,FALSE,"2~8번"}</definedName>
    <definedName name="ㅁㄴ" localSheetId="1" hidden="1">{#N/A,#N/A,FALSE,"2~8번"}</definedName>
    <definedName name="ㅁㄴ" hidden="1">{#N/A,#N/A,FALSE,"2~8번"}</definedName>
    <definedName name="ㅁㄴㅁㄴㅁ" localSheetId="0">[46]내역서!#REF!</definedName>
    <definedName name="ㅁㄴㅁㄴㅁ" localSheetId="11">[46]내역서!#REF!</definedName>
    <definedName name="ㅁㄴㅁㄴㅁ">[46]내역서!#REF!</definedName>
    <definedName name="ㅁㄴㅁㅁㄴㅁ" localSheetId="0">[47]내역서!#REF!</definedName>
    <definedName name="ㅁㄴㅁㅁㄴㅁ" localSheetId="11">[47]내역서!#REF!</definedName>
    <definedName name="ㅁㄴㅁㅁㄴㅁ">[47]내역서!#REF!</definedName>
    <definedName name="ㅁㄴㅇ" localSheetId="11" hidden="1">{#N/A,#N/A,FALSE,"배수1"}</definedName>
    <definedName name="ㅁㄴㅇ" localSheetId="1" hidden="1">{#N/A,#N/A,FALSE,"운반시간"}</definedName>
    <definedName name="ㅁㄴㅇ" hidden="1">{#N/A,#N/A,FALSE,"배수1"}</definedName>
    <definedName name="ㅁㄴㅇ류" localSheetId="0" hidden="1">#REF!</definedName>
    <definedName name="ㅁㄴㅇ류" localSheetId="11" hidden="1">#REF!</definedName>
    <definedName name="ㅁㄴㅇ류" hidden="1">#REF!</definedName>
    <definedName name="ㅁㄴㅇㅁㄴㅇ" localSheetId="0" hidden="1">#REF!</definedName>
    <definedName name="ㅁㄴㅇㅁㄴㅇ" localSheetId="10" hidden="1">#REF!</definedName>
    <definedName name="ㅁㄴㅇㅁㄴㅇ" localSheetId="3" hidden="1">#REF!</definedName>
    <definedName name="ㅁㄴㅇㅁㄴㅇ" localSheetId="6" hidden="1">#REF!</definedName>
    <definedName name="ㅁㄴㅇㅁㄴㅇ" localSheetId="7" hidden="1">#REF!</definedName>
    <definedName name="ㅁㄴㅇㅁㄴㅇ" localSheetId="9" hidden="1">#REF!</definedName>
    <definedName name="ㅁㄴㅇㅁㄴㅇ" localSheetId="5" hidden="1">#REF!</definedName>
    <definedName name="ㅁㄴㅇㅁㄴㅇ" localSheetId="8" hidden="1">#REF!</definedName>
    <definedName name="ㅁㄴㅇㅁㄴㅇ" localSheetId="4" hidden="1">#REF!</definedName>
    <definedName name="ㅁㄴㅇㅁㄴㅇ" localSheetId="11" hidden="1">#REF!</definedName>
    <definedName name="ㅁㄴㅇㅁㄴㅇ" localSheetId="1" hidden="1">#REF!</definedName>
    <definedName name="ㅁㄴㅇㅁㄴㅇ" hidden="1">#REF!</definedName>
    <definedName name="ㅁㄴㅇㅎㄹ호" localSheetId="0">#REF!</definedName>
    <definedName name="ㅁㄴㅇㅎㄹ호" localSheetId="11">#REF!</definedName>
    <definedName name="ㅁㄴㅇㅎㄹ호">#REF!</definedName>
    <definedName name="ㅁㄹ" localSheetId="11">{#N/A,#N/A,FALSE,"이태원철근"}</definedName>
    <definedName name="ㅁㄹ">{#N/A,#N/A,FALSE,"이태원철근"}</definedName>
    <definedName name="ㅁㅁ" localSheetId="11" hidden="1">{#N/A,#N/A,FALSE,"조골재"}</definedName>
    <definedName name="ㅁㅁ" localSheetId="1" hidden="1">{#N/A,#N/A,FALSE,"조골재"}</definedName>
    <definedName name="ㅁㅁ" hidden="1">{#N/A,#N/A,FALSE,"조골재"}</definedName>
    <definedName name="ㅁㅁㅁ" localSheetId="11" hidden="1">{#N/A,#N/A,FALSE,"운반시간"}</definedName>
    <definedName name="ㅁㅁㅁ" localSheetId="1" hidden="1">{#N/A,#N/A,FALSE,"운반시간"}</definedName>
    <definedName name="ㅁㅁㅁ" hidden="1">{#N/A,#N/A,FALSE,"운반시간"}</definedName>
    <definedName name="ㅁㅁㅁㅁ" localSheetId="0">'[48]98지급계획'!#REF!</definedName>
    <definedName name="ㅁㅁㅁㅁ" localSheetId="11">'[48]98지급계획'!#REF!</definedName>
    <definedName name="ㅁㅁㅁㅁ">'[48]98지급계획'!#REF!</definedName>
    <definedName name="ㅁㅁㅁㅁㅁㅁ" localSheetId="0" hidden="1">#REF!</definedName>
    <definedName name="ㅁㅁㅁㅁㅁㅁ" localSheetId="10" hidden="1">#REF!</definedName>
    <definedName name="ㅁㅁㅁㅁㅁㅁ" localSheetId="3" hidden="1">#REF!</definedName>
    <definedName name="ㅁㅁㅁㅁㅁㅁ" localSheetId="6" hidden="1">#REF!</definedName>
    <definedName name="ㅁㅁㅁㅁㅁㅁ" localSheetId="7" hidden="1">#REF!</definedName>
    <definedName name="ㅁㅁㅁㅁㅁㅁ" localSheetId="9" hidden="1">#REF!</definedName>
    <definedName name="ㅁㅁㅁㅁㅁㅁ" localSheetId="5" hidden="1">#REF!</definedName>
    <definedName name="ㅁㅁㅁㅁㅁㅁ" localSheetId="8" hidden="1">#REF!</definedName>
    <definedName name="ㅁㅁㅁㅁㅁㅁ" localSheetId="4" hidden="1">#REF!</definedName>
    <definedName name="ㅁㅁㅁㅁㅁㅁ" localSheetId="11" hidden="1">#REF!</definedName>
    <definedName name="ㅁㅁㅁㅁㅁ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" hidden="1">#REF!</definedName>
    <definedName name="ㅁㅂ" localSheetId="0">#REF!</definedName>
    <definedName name="ㅁㅂ" localSheetId="11">#REF!</definedName>
    <definedName name="ㅁㅂ">#REF!</definedName>
    <definedName name="ㅁㅎㅎ" localSheetId="0" hidden="1">#REF!</definedName>
    <definedName name="ㅁㅎㅎ" localSheetId="10" hidden="1">#REF!</definedName>
    <definedName name="ㅁㅎㅎ" localSheetId="3" hidden="1">#REF!</definedName>
    <definedName name="ㅁㅎㅎ" localSheetId="6" hidden="1">#REF!</definedName>
    <definedName name="ㅁㅎㅎ" localSheetId="7" hidden="1">#REF!</definedName>
    <definedName name="ㅁㅎㅎ" localSheetId="9" hidden="1">#REF!</definedName>
    <definedName name="ㅁㅎㅎ" localSheetId="5" hidden="1">#REF!</definedName>
    <definedName name="ㅁㅎㅎ" localSheetId="8" hidden="1">#REF!</definedName>
    <definedName name="ㅁㅎㅎ" localSheetId="4" hidden="1">#REF!</definedName>
    <definedName name="ㅁㅎㅎ" localSheetId="11" hidden="1">#REF!</definedName>
    <definedName name="ㅁㅎㅎ" hidden="1">#REF!</definedName>
    <definedName name="마" localSheetId="0">#REF!</definedName>
    <definedName name="마" localSheetId="11">#REF!</definedName>
    <definedName name="마">#REF!</definedName>
    <definedName name="마감선" localSheetId="0">#REF!</definedName>
    <definedName name="마감선" localSheetId="11">#REF!</definedName>
    <definedName name="마감선">#REF!</definedName>
    <definedName name="마감수준24" localSheetId="0">#REF!</definedName>
    <definedName name="마감수준24" localSheetId="11">#REF!</definedName>
    <definedName name="마감수준24">#REF!</definedName>
    <definedName name="마감수준32" localSheetId="0">#REF!</definedName>
    <definedName name="마감수준32" localSheetId="11">#REF!</definedName>
    <definedName name="마감수준32">#REF!</definedName>
    <definedName name="마감수준43" localSheetId="0">#REF!</definedName>
    <definedName name="마감수준43" localSheetId="11">#REF!</definedName>
    <definedName name="마감수준43">#REF!</definedName>
    <definedName name="마감수준48" localSheetId="0">#REF!</definedName>
    <definedName name="마감수준48" localSheetId="11">#REF!</definedName>
    <definedName name="마감수준48">#REF!</definedName>
    <definedName name="마감수준62" localSheetId="0">#REF!</definedName>
    <definedName name="마감수준62" localSheetId="11">#REF!</definedName>
    <definedName name="마감수준62">#REF!</definedName>
    <definedName name="마감수준80" localSheetId="0">#REF!</definedName>
    <definedName name="마감수준80" localSheetId="11">#REF!</definedName>
    <definedName name="마감수준80">#REF!</definedName>
    <definedName name="마감포">#N/A</definedName>
    <definedName name="마원1교" localSheetId="0">#REF!</definedName>
    <definedName name="마원1교" localSheetId="11">#REF!</definedName>
    <definedName name="마원1교">#REF!</definedName>
    <definedName name="마원1상" localSheetId="0">#REF!</definedName>
    <definedName name="마원1상" localSheetId="11">#REF!</definedName>
    <definedName name="마원1상">#REF!</definedName>
    <definedName name="마원1수" localSheetId="0">#REF!</definedName>
    <definedName name="마원1수" localSheetId="11">#REF!</definedName>
    <definedName name="마원1수">#REF!</definedName>
    <definedName name="마케담경" localSheetId="0">#REF!</definedName>
    <definedName name="마케담경" localSheetId="11">#REF!</definedName>
    <definedName name="마케담경">#REF!</definedName>
    <definedName name="마케담노무" localSheetId="0">#REF!</definedName>
    <definedName name="마케담노무" localSheetId="11">#REF!</definedName>
    <definedName name="마케담노무">#REF!</definedName>
    <definedName name="마케담재료" localSheetId="0">#REF!</definedName>
    <definedName name="마케담재료" localSheetId="11">#REF!</definedName>
    <definedName name="마케담재료">#REF!</definedName>
    <definedName name="매출순이익" localSheetId="0">#REF!</definedName>
    <definedName name="매출순이익" localSheetId="11">#REF!</definedName>
    <definedName name="매출순이익">#REF!</definedName>
    <definedName name="매화4노무" localSheetId="0">#REF!</definedName>
    <definedName name="매화4노무" localSheetId="11">#REF!</definedName>
    <definedName name="매화4노무">#REF!</definedName>
    <definedName name="매화4재료" localSheetId="0">#REF!</definedName>
    <definedName name="매화4재료" localSheetId="11">#REF!</definedName>
    <definedName name="매화4재료">#REF!</definedName>
    <definedName name="매화6노무" localSheetId="0">#REF!</definedName>
    <definedName name="매화6노무" localSheetId="11">#REF!</definedName>
    <definedName name="매화6노무">#REF!</definedName>
    <definedName name="매화6재료" localSheetId="0">#REF!</definedName>
    <definedName name="매화6재료" localSheetId="11">#REF!</definedName>
    <definedName name="매화6재료">#REF!</definedName>
    <definedName name="매화8노무" localSheetId="0">#REF!</definedName>
    <definedName name="매화8노무" localSheetId="11">#REF!</definedName>
    <definedName name="매화8노무">#REF!</definedName>
    <definedName name="매화8재료" localSheetId="0">#REF!</definedName>
    <definedName name="매화8재료" localSheetId="11">#REF!</definedName>
    <definedName name="매화8재료">#REF!</definedName>
    <definedName name="맥문동" localSheetId="0">#REF!</definedName>
    <definedName name="맥문동" localSheetId="11">#REF!</definedName>
    <definedName name="맥문동">#REF!</definedName>
    <definedName name="맨홀규격" localSheetId="0">#REF!</definedName>
    <definedName name="맨홀규격" localSheetId="11">#REF!</definedName>
    <definedName name="맨홀규격">#REF!</definedName>
    <definedName name="맨홀호수" localSheetId="0">#REF!</definedName>
    <definedName name="맨홀호수" localSheetId="11">#REF!</definedName>
    <definedName name="맨홀호수">#REF!</definedName>
    <definedName name="메타10노무" localSheetId="0">#REF!</definedName>
    <definedName name="메타10노무" localSheetId="11">#REF!</definedName>
    <definedName name="메타10노무">#REF!</definedName>
    <definedName name="메타10재료" localSheetId="0">#REF!</definedName>
    <definedName name="메타10재료" localSheetId="11">#REF!</definedName>
    <definedName name="메타10재료">#REF!</definedName>
    <definedName name="메타5노무" localSheetId="0">#REF!</definedName>
    <definedName name="메타5노무" localSheetId="11">#REF!</definedName>
    <definedName name="메타5노무">#REF!</definedName>
    <definedName name="메타5재료" localSheetId="0">#REF!</definedName>
    <definedName name="메타5재료" localSheetId="11">#REF!</definedName>
    <definedName name="메타5재료">#REF!</definedName>
    <definedName name="메타6노무" localSheetId="0">#REF!</definedName>
    <definedName name="메타6노무" localSheetId="11">#REF!</definedName>
    <definedName name="메타6노무">#REF!</definedName>
    <definedName name="메타6재료" localSheetId="0">#REF!</definedName>
    <definedName name="메타6재료" localSheetId="11">#REF!</definedName>
    <definedName name="메타6재료">#REF!</definedName>
    <definedName name="메타8노무" localSheetId="0">#REF!</definedName>
    <definedName name="메타8노무" localSheetId="11">#REF!</definedName>
    <definedName name="메타8노무">#REF!</definedName>
    <definedName name="메타8재료" localSheetId="0">#REF!</definedName>
    <definedName name="메타8재료" localSheetId="11">#REF!</definedName>
    <definedName name="메타8재료">#REF!</definedName>
    <definedName name="면적" localSheetId="0">#REF!</definedName>
    <definedName name="면적" localSheetId="11">#REF!</definedName>
    <definedName name="면적">#REF!</definedName>
    <definedName name="모과나무" localSheetId="0">#REF!</definedName>
    <definedName name="모과나무" localSheetId="11">#REF!</definedName>
    <definedName name="모과나무">#REF!</definedName>
    <definedName name="모데ㅎ하우스건립비">#N/A</definedName>
    <definedName name="모델하우스건립비">#N/A</definedName>
    <definedName name="모랑" localSheetId="0">#REF!</definedName>
    <definedName name="모랑" localSheetId="11">#REF!</definedName>
    <definedName name="모랑">#REF!</definedName>
    <definedName name="모래노" localSheetId="0">#REF!</definedName>
    <definedName name="모래노" localSheetId="11">#REF!</definedName>
    <definedName name="모래노">#REF!</definedName>
    <definedName name="모래막이노" localSheetId="0">#REF!</definedName>
    <definedName name="모래막이노" localSheetId="11">#REF!</definedName>
    <definedName name="모래막이노">#REF!</definedName>
    <definedName name="모래막이재" localSheetId="0">#REF!</definedName>
    <definedName name="모래막이재" localSheetId="11">#REF!</definedName>
    <definedName name="모래막이재">#REF!</definedName>
    <definedName name="모래사장노" localSheetId="0">#REF!</definedName>
    <definedName name="모래사장노" localSheetId="11">#REF!</definedName>
    <definedName name="모래사장노">#REF!</definedName>
    <definedName name="모래사장재" localSheetId="0">#REF!</definedName>
    <definedName name="모래사장재" localSheetId="11">#REF!</definedName>
    <definedName name="모래사장재">#REF!</definedName>
    <definedName name="모래재" localSheetId="0">#REF!</definedName>
    <definedName name="모래재" localSheetId="11">#REF!</definedName>
    <definedName name="모래재">#REF!</definedName>
    <definedName name="모래필터층경비" localSheetId="0">#REF!</definedName>
    <definedName name="모래필터층경비" localSheetId="11">#REF!</definedName>
    <definedName name="모래필터층경비">#REF!</definedName>
    <definedName name="모래필터층노무비" localSheetId="0">#REF!</definedName>
    <definedName name="모래필터층노무비" localSheetId="11">#REF!</definedName>
    <definedName name="모래필터층노무비">#REF!</definedName>
    <definedName name="모래필터층재료비" localSheetId="0">#REF!</definedName>
    <definedName name="모래필터층재료비" localSheetId="11">#REF!</definedName>
    <definedName name="모래필터층재료비">#REF!</definedName>
    <definedName name="모터경" localSheetId="0">#REF!</definedName>
    <definedName name="모터경" localSheetId="11">#REF!</definedName>
    <definedName name="모터경">#REF!</definedName>
    <definedName name="모터노무비" localSheetId="0">#REF!</definedName>
    <definedName name="모터노무비" localSheetId="11">#REF!</definedName>
    <definedName name="모터노무비">#REF!</definedName>
    <definedName name="모터재료" localSheetId="0">#REF!</definedName>
    <definedName name="모터재료" localSheetId="11">#REF!</definedName>
    <definedName name="모터재료">#REF!</definedName>
    <definedName name="목공가공장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가공장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공경비" localSheetId="0">#REF!</definedName>
    <definedName name="목공경비" localSheetId="11">#REF!</definedName>
    <definedName name="목공경비">#REF!</definedName>
    <definedName name="목공노무" localSheetId="0">#REF!</definedName>
    <definedName name="목공노무" localSheetId="11">#REF!</definedName>
    <definedName name="목공노무">#REF!</definedName>
    <definedName name="목공사" localSheetId="0">#REF!</definedName>
    <definedName name="목공사" localSheetId="11">#REF!</definedName>
    <definedName name="목공사">#REF!</definedName>
    <definedName name="목공사소계" localSheetId="0">#REF!</definedName>
    <definedName name="목공사소계" localSheetId="11">#REF!</definedName>
    <definedName name="목공사소계">#REF!</definedName>
    <definedName name="목공재료" localSheetId="0">#REF!</definedName>
    <definedName name="목공재료" localSheetId="11">#REF!</definedName>
    <definedName name="목공재료">#REF!</definedName>
    <definedName name="목도" localSheetId="0">#REF!</definedName>
    <definedName name="목도" localSheetId="11">#REF!</definedName>
    <definedName name="목도">#REF!</definedName>
    <definedName name="목록1" localSheetId="0">#REF!</definedName>
    <definedName name="목록1" localSheetId="11">#REF!</definedName>
    <definedName name="목록1">#REF!</definedName>
    <definedName name="목록2" localSheetId="0">#REF!</definedName>
    <definedName name="목록2" localSheetId="11">#REF!</definedName>
    <definedName name="목록2">#REF!</definedName>
    <definedName name="목백합" localSheetId="0">#REF!</definedName>
    <definedName name="목백합" localSheetId="11">#REF!</definedName>
    <definedName name="목백합">#REF!</definedName>
    <definedName name="목재가공" localSheetId="0">#REF!</definedName>
    <definedName name="목재가공" localSheetId="11">#REF!</definedName>
    <definedName name="목재가공">#REF!</definedName>
    <definedName name="몰1" localSheetId="0">BlankMacro1</definedName>
    <definedName name="몰1" localSheetId="11">BlankMacro1</definedName>
    <definedName name="몰1">BlankMacro1</definedName>
    <definedName name="몰2" localSheetId="0">BlankMacro1</definedName>
    <definedName name="몰2" localSheetId="11">BlankMacro1</definedName>
    <definedName name="몰2">BlankMacro1</definedName>
    <definedName name="몰3" localSheetId="0">BlankMacro1</definedName>
    <definedName name="몰3" localSheetId="11">BlankMacro1</definedName>
    <definedName name="몰3">BlankMacro1</definedName>
    <definedName name="몰4" localSheetId="0">BlankMacro1</definedName>
    <definedName name="몰4" localSheetId="11">BlankMacro1</definedName>
    <definedName name="몰4">BlankMacro1</definedName>
    <definedName name="몰5" localSheetId="0">BlankMacro1</definedName>
    <definedName name="몰5" localSheetId="11">BlankMacro1</definedName>
    <definedName name="몰5">BlankMacro1</definedName>
    <definedName name="몰6" localSheetId="0">BlankMacro1</definedName>
    <definedName name="몰6" localSheetId="11">BlankMacro1</definedName>
    <definedName name="몰6">BlankMacro1</definedName>
    <definedName name="몰라" localSheetId="0">#REF!</definedName>
    <definedName name="몰라" localSheetId="11">#REF!</definedName>
    <definedName name="몰라">#REF!</definedName>
    <definedName name="몰탈" localSheetId="0">#REF!</definedName>
    <definedName name="몰탈" localSheetId="11">#REF!</definedName>
    <definedName name="몰탈">#REF!</definedName>
    <definedName name="몰탈노" localSheetId="0">#REF!</definedName>
    <definedName name="몰탈노" localSheetId="11">#REF!</definedName>
    <definedName name="몰탈노">#REF!</definedName>
    <definedName name="몰탈재" localSheetId="0">#REF!</definedName>
    <definedName name="몰탈재" localSheetId="11">#REF!</definedName>
    <definedName name="몰탈재">#REF!</definedName>
    <definedName name="몸" localSheetId="11">[18]!몸</definedName>
    <definedName name="몸">[0]!몸</definedName>
    <definedName name="무궁화" localSheetId="0">#REF!</definedName>
    <definedName name="무궁화" localSheetId="11">#REF!</definedName>
    <definedName name="무궁화">#REF!</definedName>
    <definedName name="무근">2.3</definedName>
    <definedName name="무기질노" localSheetId="0">#REF!</definedName>
    <definedName name="무기질노" localSheetId="11">#REF!</definedName>
    <definedName name="무기질노">#REF!</definedName>
    <definedName name="무기질재" localSheetId="0">#REF!</definedName>
    <definedName name="무기질재" localSheetId="11">#REF!</definedName>
    <definedName name="무기질재">#REF!</definedName>
    <definedName name="무농1호" localSheetId="0">#REF!</definedName>
    <definedName name="무농1호" localSheetId="11">#REF!</definedName>
    <definedName name="무농1호">#REF!</definedName>
    <definedName name="무농2호" localSheetId="0">#REF!</definedName>
    <definedName name="무농2호" localSheetId="11">#REF!</definedName>
    <definedName name="무농2호">#REF!</definedName>
    <definedName name="무선안테나공" localSheetId="0">#REF!</definedName>
    <definedName name="무선안테나공" localSheetId="11">#REF!</definedName>
    <definedName name="무선안테나공">#REF!</definedName>
    <definedName name="무통" localSheetId="0">#REF!</definedName>
    <definedName name="무통" localSheetId="11">#REF!</definedName>
    <definedName name="무통">#REF!</definedName>
    <definedName name="문주" localSheetId="0">#REF!</definedName>
    <definedName name="문주" localSheetId="11">#REF!</definedName>
    <definedName name="문주">#REF!</definedName>
    <definedName name="문주비고" localSheetId="0">#REF!</definedName>
    <definedName name="문주비고" localSheetId="11">#REF!</definedName>
    <definedName name="문주비고">#REF!</definedName>
    <definedName name="문화재" localSheetId="0">#REF!</definedName>
    <definedName name="문화재" localSheetId="11">#REF!</definedName>
    <definedName name="문화재">#REF!</definedName>
    <definedName name="물" localSheetId="11" hidden="1">{#N/A,#N/A,FALSE,"이태원철근"}</definedName>
    <definedName name="물" hidden="1">{#N/A,#N/A,FALSE,"이태원철근"}</definedName>
    <definedName name="물가" localSheetId="11" hidden="1">{#N/A,#N/A,FALSE,"이태원철근"}</definedName>
    <definedName name="물가" localSheetId="1" hidden="1">{#N/A,#N/A,FALSE,"이태원철근"}</definedName>
    <definedName name="물가" hidden="1">{#N/A,#N/A,FALSE,"이태원철근"}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경" localSheetId="0">#REF!</definedName>
    <definedName name="물경" localSheetId="11">#REF!</definedName>
    <definedName name="물경">#REF!</definedName>
    <definedName name="물노무" localSheetId="0">#REF!</definedName>
    <definedName name="물노무" localSheetId="11">#REF!</definedName>
    <definedName name="물노무">#REF!</definedName>
    <definedName name="물량1" localSheetId="0">#REF!</definedName>
    <definedName name="물량1" localSheetId="11">#REF!</definedName>
    <definedName name="물량1">#REF!</definedName>
    <definedName name="물량집계1" localSheetId="0">#REF!</definedName>
    <definedName name="물량집계1" localSheetId="11">#REF!</definedName>
    <definedName name="물량집계1">#REF!</definedName>
    <definedName name="물재료" localSheetId="0">#REF!</definedName>
    <definedName name="물재료" localSheetId="11">#REF!</definedName>
    <definedName name="물재료">#REF!</definedName>
    <definedName name="뭐가이태원이야" localSheetId="11" hidden="1">{#N/A,#N/A,FALSE,"이태원철근"}</definedName>
    <definedName name="뭐가이태원이야" localSheetId="1" hidden="1">{#N/A,#N/A,FALSE,"이태원철근"}</definedName>
    <definedName name="뭐가이태원이야" hidden="1">{#N/A,#N/A,FALSE,"이태원철근"}</definedName>
    <definedName name="미" localSheetId="0">#REF!</definedName>
    <definedName name="미" localSheetId="11">#REF!</definedName>
    <definedName name="미">#REF!</definedName>
    <definedName name="미끄럼방지그림" localSheetId="0">#REF!</definedName>
    <definedName name="미끄럼방지그림" localSheetId="11">#REF!</definedName>
    <definedName name="미끄럼방지그림">#REF!</definedName>
    <definedName name="미동의" localSheetId="11">{#N/A,#N/A,FALSE,"이태원철근"}</definedName>
    <definedName name="미동의">{#N/A,#N/A,FALSE,"이태원철근"}</definedName>
    <definedName name="미동의이주">#N/A</definedName>
    <definedName name="미송원목" localSheetId="0">#REF!</definedName>
    <definedName name="미송원목" localSheetId="11">#REF!</definedName>
    <definedName name="미송원목">#REF!</definedName>
    <definedName name="미이주" localSheetId="11">{#N/A,#N/A,FALSE,"이태원철근"}</definedName>
    <definedName name="미이주">{#N/A,#N/A,FALSE,"이태원철근"}</definedName>
    <definedName name="미장B소계" localSheetId="0">#REF!</definedName>
    <definedName name="미장B소계" localSheetId="11">#REF!</definedName>
    <definedName name="미장B소계">#REF!</definedName>
    <definedName name="미장경비" localSheetId="0">#REF!</definedName>
    <definedName name="미장경비" localSheetId="11">#REF!</definedName>
    <definedName name="미장경비">#REF!</definedName>
    <definedName name="미장공과잡비" localSheetId="0">#REF!</definedName>
    <definedName name="미장공과잡비" localSheetId="11">#REF!</definedName>
    <definedName name="미장공과잡비">#REF!</definedName>
    <definedName name="미장공사" localSheetId="0">#REF!</definedName>
    <definedName name="미장공사" localSheetId="11">#REF!</definedName>
    <definedName name="미장공사">#REF!</definedName>
    <definedName name="미장노무" localSheetId="0">#REF!</definedName>
    <definedName name="미장노무" localSheetId="11">#REF!</definedName>
    <definedName name="미장노무">#REF!</definedName>
    <definedName name="미장재료" localSheetId="0">#REF!</definedName>
    <definedName name="미장재료" localSheetId="11">#REF!</definedName>
    <definedName name="미장재료">#REF!</definedName>
    <definedName name="ㅂ" localSheetId="0">#REF!</definedName>
    <definedName name="ㅂ" localSheetId="11">#REF!</definedName>
    <definedName name="ㅂ">#REF!</definedName>
    <definedName name="ㅂㄷ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ㄳㄷㅂㄱ" localSheetId="0" hidden="1">#REF!</definedName>
    <definedName name="ㅂㄷㄳㄷㅂㄱ" localSheetId="10" hidden="1">#REF!</definedName>
    <definedName name="ㅂㄷㄳㄷㅂㄱ" localSheetId="3" hidden="1">#REF!</definedName>
    <definedName name="ㅂㄷㄳㄷㅂㄱ" localSheetId="6" hidden="1">#REF!</definedName>
    <definedName name="ㅂㄷㄳㄷㅂㄱ" localSheetId="7" hidden="1">#REF!</definedName>
    <definedName name="ㅂㄷㄳㄷㅂㄱ" localSheetId="9" hidden="1">#REF!</definedName>
    <definedName name="ㅂㄷㄳㄷㅂㄱ" localSheetId="5" hidden="1">#REF!</definedName>
    <definedName name="ㅂㄷㄳㄷㅂㄱ" localSheetId="8" hidden="1">#REF!</definedName>
    <definedName name="ㅂㄷㄳㄷㅂㄱ" localSheetId="4" hidden="1">#REF!</definedName>
    <definedName name="ㅂㄷㄳㄷㅂㄱ" localSheetId="11" hidden="1">#REF!</definedName>
    <definedName name="ㅂㄷㄳㄷㅂㄱ" hidden="1">#REF!</definedName>
    <definedName name="ㅂㄷㅅㅄ" localSheetId="0" hidden="1">#REF!</definedName>
    <definedName name="ㅂㄷㅅㅄ" localSheetId="10" hidden="1">#REF!</definedName>
    <definedName name="ㅂㄷㅅㅄ" localSheetId="3" hidden="1">#REF!</definedName>
    <definedName name="ㅂㄷㅅㅄ" localSheetId="6" hidden="1">#REF!</definedName>
    <definedName name="ㅂㄷㅅㅄ" localSheetId="7" hidden="1">#REF!</definedName>
    <definedName name="ㅂㄷㅅㅄ" localSheetId="9" hidden="1">#REF!</definedName>
    <definedName name="ㅂㄷㅅㅄ" localSheetId="5" hidden="1">#REF!</definedName>
    <definedName name="ㅂㄷㅅㅄ" localSheetId="8" hidden="1">#REF!</definedName>
    <definedName name="ㅂㄷㅅㅄ" localSheetId="4" hidden="1">#REF!</definedName>
    <definedName name="ㅂㄷㅅㅄ" localSheetId="11" hidden="1">#REF!</definedName>
    <definedName name="ㅂㄷㅅㅄ" hidden="1">#REF!</definedName>
    <definedName name="ㅂㄹ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>#REF!</definedName>
    <definedName name="ㅂㅂ" localSheetId="11">#REF!</definedName>
    <definedName name="ㅂㅂ">#REF!</definedName>
    <definedName name="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ㅂㅂㅂㅂㅂㅂㅂㅂㅂㅂㅂㅂㅂㅂ" localSheetId="0" hidden="1">#REF!</definedName>
    <definedName name="ㅂㅂㅂㅂㅂㅂㅂㅂㅂㅂㅂㅂㅂㅂㅂㅂㅂㅂㅂㅂㅂㅂ" localSheetId="11" hidden="1">#REF!</definedName>
    <definedName name="ㅂㅂㅂㅂㅂㅂㅂㅂㅂㅂㅂㅂㅂㅂㅂㅂㅂㅂㅂㅂㅂㅂ" hidden="1">#REF!</definedName>
    <definedName name="ㅂㅈ" localSheetId="11" hidden="1">{#N/A,#N/A,FALSE,"2~8번"}</definedName>
    <definedName name="ㅂㅈ" localSheetId="1" hidden="1">{#N/A,#N/A,FALSE,"2~8번"}</definedName>
    <definedName name="ㅂㅈ" hidden="1">{#N/A,#N/A,FALSE,"2~8번"}</definedName>
    <definedName name="ㅂㅈㄷ" localSheetId="0">[49]내역!#REF!</definedName>
    <definedName name="ㅂㅈㄷ" localSheetId="11">[49]내역!#REF!</definedName>
    <definedName name="ㅂㅈㄷ">[49]내역!#REF!</definedName>
    <definedName name="ㅂㅈㅂ" localSheetId="11">[18]!ㅂㅈㅂ</definedName>
    <definedName name="ㅂㅈㅂ">[0]!ㅂㅈㅂ</definedName>
    <definedName name="ㅂㅈㅂㅈ" localSheetId="0">#REF!</definedName>
    <definedName name="ㅂㅈㅂㅈ" localSheetId="11">#REF!</definedName>
    <definedName name="ㅂㅈㅂㅈ">#REF!</definedName>
    <definedName name="ㅂ쟈ㅕㅑㅂ1" localSheetId="11" hidden="1">{#N/A,#N/A,FALSE,"배수1"}</definedName>
    <definedName name="ㅂ쟈ㅕㅑㅂ1" localSheetId="1" hidden="1">{#N/A,#N/A,FALSE,"배수1"}</definedName>
    <definedName name="ㅂ쟈ㅕㅑㅂ1" hidden="1">{#N/A,#N/A,FALSE,"배수1"}</definedName>
    <definedName name="ㅂㅍ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0">#REF!</definedName>
    <definedName name="바" localSheetId="11">#REF!</definedName>
    <definedName name="바">#REF!</definedName>
    <definedName name="바이오" localSheetId="0">#REF!</definedName>
    <definedName name="바이오" localSheetId="11">#REF!</definedName>
    <definedName name="바이오">#REF!</definedName>
    <definedName name="朴俊成_常務" localSheetId="0">#REF!</definedName>
    <definedName name="朴俊成_常務" localSheetId="11">#REF!</definedName>
    <definedName name="朴俊成_常務">#REF!</definedName>
    <definedName name="박태기" localSheetId="0">#REF!</definedName>
    <definedName name="박태기" localSheetId="11">#REF!</definedName>
    <definedName name="박태기">#REF!</definedName>
    <definedName name="박피" localSheetId="0">#REF!</definedName>
    <definedName name="박피" localSheetId="11">#REF!</definedName>
    <definedName name="박피">#REF!</definedName>
    <definedName name="반여수량" localSheetId="0">#REF!</definedName>
    <definedName name="반여수량" localSheetId="11">#REF!</definedName>
    <definedName name="반여수량">#REF!</definedName>
    <definedName name="반파파공" localSheetId="11" hidden="1">{#N/A,#N/A,FALSE,"구조2"}</definedName>
    <definedName name="반파파공" localSheetId="1" hidden="1">{#N/A,#N/A,FALSE,"구조2"}</definedName>
    <definedName name="반파파공" hidden="1">{#N/A,#N/A,FALSE,"구조2"}</definedName>
    <definedName name="밤나무10노무" localSheetId="0">#REF!</definedName>
    <definedName name="밤나무10노무" localSheetId="11">#REF!</definedName>
    <definedName name="밤나무10노무">#REF!</definedName>
    <definedName name="밤나무10재료" localSheetId="0">#REF!</definedName>
    <definedName name="밤나무10재료" localSheetId="11">#REF!</definedName>
    <definedName name="밤나무10재료">#REF!</definedName>
    <definedName name="밤나무6노무" localSheetId="0">#REF!</definedName>
    <definedName name="밤나무6노무" localSheetId="11">#REF!</definedName>
    <definedName name="밤나무6노무">#REF!</definedName>
    <definedName name="밤나무6재료" localSheetId="0">#REF!</definedName>
    <definedName name="밤나무6재료" localSheetId="11">#REF!</definedName>
    <definedName name="밤나무6재료">#REF!</definedName>
    <definedName name="밤나무8노무" localSheetId="0">#REF!</definedName>
    <definedName name="밤나무8노무" localSheetId="11">#REF!</definedName>
    <definedName name="밤나무8노무">#REF!</definedName>
    <definedName name="밤나무8재료" localSheetId="0">#REF!</definedName>
    <definedName name="밤나무8재료" localSheetId="11">#REF!</definedName>
    <definedName name="밤나무8재료">#REF!</definedName>
    <definedName name="방부각재">931007</definedName>
    <definedName name="방부원주">1064010</definedName>
    <definedName name="방부판재">1037435</definedName>
    <definedName name="방수경비" localSheetId="0">#REF!</definedName>
    <definedName name="방수경비" localSheetId="11">#REF!</definedName>
    <definedName name="방수경비">#REF!</definedName>
    <definedName name="방수공">43587.7</definedName>
    <definedName name="방수공사" localSheetId="0">#REF!</definedName>
    <definedName name="방수공사" localSheetId="11">#REF!</definedName>
    <definedName name="방수공사">#REF!</definedName>
    <definedName name="방수노무" localSheetId="0">#REF!</definedName>
    <definedName name="방수노무" localSheetId="11">#REF!</definedName>
    <definedName name="방수노무">#REF!</definedName>
    <definedName name="방수재료" localSheetId="0">#REF!</definedName>
    <definedName name="방수재료" localSheetId="11">#REF!</definedName>
    <definedName name="방수재료">#REF!</definedName>
    <definedName name="방음벽" localSheetId="0">#REF!</definedName>
    <definedName name="방음벽" localSheetId="11">#REF!</definedName>
    <definedName name="방음벽">#REF!</definedName>
    <definedName name="방음벽번호" localSheetId="0">#REF!</definedName>
    <definedName name="방음벽번호" localSheetId="11">#REF!</definedName>
    <definedName name="방음벽번호">#REF!</definedName>
    <definedName name="배" localSheetId="0">[50]내역!#REF!</definedName>
    <definedName name="배" localSheetId="11">[50]내역!#REF!</definedName>
    <definedName name="배">[50]내역!#REF!</definedName>
    <definedName name="배_____수_____공" localSheetId="0">[51]내역!#REF!</definedName>
    <definedName name="배_____수_____공" localSheetId="11">[51]내역!#REF!</definedName>
    <definedName name="배_____수_____공">[51]내역!#REF!</definedName>
    <definedName name="배관3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공" localSheetId="0">#REF!</definedName>
    <definedName name="배관공" localSheetId="11">#REF!</definedName>
    <definedName name="배관공">#REF!</definedName>
    <definedName name="배관설치" localSheetId="0">#REF!</definedName>
    <definedName name="배관설치" localSheetId="11">#REF!</definedName>
    <definedName name="배관설치">#REF!</definedName>
    <definedName name="배관자재" localSheetId="0">#REF!</definedName>
    <definedName name="배관자재" localSheetId="11">#REF!</definedName>
    <definedName name="배관자재">#REF!</definedName>
    <definedName name="배관자재중량">[52]단가!$C$51:$I$60</definedName>
    <definedName name="배관지지대" localSheetId="0">BlankMacro1</definedName>
    <definedName name="배관지지대" localSheetId="11">BlankMacro1</definedName>
    <definedName name="배관지지대">BlankMacro1</definedName>
    <definedName name="배당초">[41]배수공!$E$1:$E$65536,[41]배수공!$G$1:$G$65536</definedName>
    <definedName name="배롱나무" localSheetId="0">#REF!</definedName>
    <definedName name="배롱나무" localSheetId="11">#REF!</definedName>
    <definedName name="배롱나무">#REF!</definedName>
    <definedName name="배변경" localSheetId="0">[41]배수공!#REF!,[41]배수공!#REF!</definedName>
    <definedName name="배변경" localSheetId="11">[41]배수공!#REF!,[41]배수공!#REF!</definedName>
    <definedName name="배변경">[41]배수공!#REF!,[41]배수공!#REF!</definedName>
    <definedName name="배수" localSheetId="0">[51]내역!#REF!</definedName>
    <definedName name="배수" localSheetId="11">[51]내역!#REF!</definedName>
    <definedName name="배수">[51]내역!#REF!</definedName>
    <definedName name="배수공" localSheetId="0">[53]내역서!#REF!</definedName>
    <definedName name="배수공" localSheetId="11">[53]내역서!#REF!</definedName>
    <definedName name="배수공">[53]내역서!#REF!</definedName>
    <definedName name="배전" localSheetId="0">#REF!</definedName>
    <definedName name="배전" localSheetId="11">#REF!</definedName>
    <definedName name="배전">#REF!</definedName>
    <definedName name="배전반자재단가영" localSheetId="0">#REF!</definedName>
    <definedName name="배전반자재단가영" localSheetId="11">#REF!</definedName>
    <definedName name="배전반자재단가영">#REF!</definedName>
    <definedName name="배전전공" localSheetId="0">#REF!</definedName>
    <definedName name="배전전공" localSheetId="11">#REF!</definedName>
    <definedName name="배전전공">#REF!</definedName>
    <definedName name="배토판19ton">"Picture 11"</definedName>
    <definedName name="배토판32ton">"Picture 10"</definedName>
    <definedName name="백호2경" localSheetId="0">#REF!</definedName>
    <definedName name="백호2경" localSheetId="11">#REF!</definedName>
    <definedName name="백호2경">#REF!</definedName>
    <definedName name="백호2노무" localSheetId="0">#REF!</definedName>
    <definedName name="백호2노무" localSheetId="11">#REF!</definedName>
    <definedName name="백호2노무">#REF!</definedName>
    <definedName name="백호2재료" localSheetId="0">#REF!</definedName>
    <definedName name="백호2재료" localSheetId="11">#REF!</definedName>
    <definedName name="백호2재료">#REF!</definedName>
    <definedName name="백호7경" localSheetId="0">#REF!</definedName>
    <definedName name="백호7경" localSheetId="11">#REF!</definedName>
    <definedName name="백호7경">#REF!</definedName>
    <definedName name="백호7노무" localSheetId="0">#REF!</definedName>
    <definedName name="백호7노무" localSheetId="11">#REF!</definedName>
    <definedName name="백호7노무">#REF!</definedName>
    <definedName name="백호7재료" localSheetId="0">#REF!</definedName>
    <definedName name="백호7재료" localSheetId="11">#REF!</definedName>
    <definedName name="백호7재료">#REF!</definedName>
    <definedName name="번들1호" localSheetId="0">#REF!</definedName>
    <definedName name="번들1호" localSheetId="11">#REF!</definedName>
    <definedName name="번들1호">#REF!</definedName>
    <definedName name="번들2호" localSheetId="0">#REF!</definedName>
    <definedName name="번들2호" localSheetId="11">#REF!</definedName>
    <definedName name="번들2호">#REF!</definedName>
    <definedName name="번들3호" localSheetId="0">#REF!</definedName>
    <definedName name="번들3호" localSheetId="11">#REF!</definedName>
    <definedName name="번들3호">#REF!</definedName>
    <definedName name="번호" localSheetId="0">#REF!</definedName>
    <definedName name="번호" localSheetId="11">#REF!</definedName>
    <definedName name="번호">#REF!</definedName>
    <definedName name="벌목단가산출" localSheetId="0">#REF!</definedName>
    <definedName name="벌목단가산출" localSheetId="11">#REF!</definedName>
    <definedName name="벌목단가산출">#REF!</definedName>
    <definedName name="벽두께" localSheetId="0">#REF!</definedName>
    <definedName name="벽두께" localSheetId="11">#REF!</definedName>
    <definedName name="벽두께">#REF!</definedName>
    <definedName name="변경내역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내역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주계획" localSheetId="0">#REF!</definedName>
    <definedName name="변경수주계획" localSheetId="11">#REF!</definedName>
    <definedName name="변경수주계획">#REF!</definedName>
    <definedName name="보고서인쇄비" localSheetId="0">#REF!</definedName>
    <definedName name="보고서인쇄비" localSheetId="11">#REF!</definedName>
    <definedName name="보고서인쇄비">#REF!</definedName>
    <definedName name="보도" localSheetId="11" hidden="1">{#N/A,#N/A,TRUE,"총괄"}</definedName>
    <definedName name="보도" localSheetId="1" hidden="1">{#N/A,#N/A,TRUE,"총괄"}</definedName>
    <definedName name="보도" hidden="1">{#N/A,#N/A,TRUE,"총괄"}</definedName>
    <definedName name="보도노" localSheetId="0">#REF!</definedName>
    <definedName name="보도노" localSheetId="11">#REF!</definedName>
    <definedName name="보도노">#REF!</definedName>
    <definedName name="보도재" localSheetId="0">#REF!</definedName>
    <definedName name="보도재" localSheetId="11">#REF!</definedName>
    <definedName name="보도재">#REF!</definedName>
    <definedName name="보도폐기물" localSheetId="0">#REF!</definedName>
    <definedName name="보도폐기물" localSheetId="11">#REF!</definedName>
    <definedName name="보도폐기물">#REF!</definedName>
    <definedName name="보습제" localSheetId="0">#REF!</definedName>
    <definedName name="보습제" localSheetId="11">#REF!</definedName>
    <definedName name="보습제">#REF!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0">#REF!</definedName>
    <definedName name="보온공" localSheetId="11">#REF!</definedName>
    <definedName name="보온공">#REF!</definedName>
    <definedName name="보완자료복사" localSheetId="0">#REF!</definedName>
    <definedName name="보완자료복사" localSheetId="11">#REF!</definedName>
    <definedName name="보완자료복사">#REF!</definedName>
    <definedName name="보인" localSheetId="0">#REF!</definedName>
    <definedName name="보인" localSheetId="11">#REF!</definedName>
    <definedName name="보인">#REF!</definedName>
    <definedName name="보정리" localSheetId="11">{#N/A,#N/A,FALSE,"이태원철근"}</definedName>
    <definedName name="보정리">{#N/A,#N/A,FALSE,"이태원철근"}</definedName>
    <definedName name="보조기층부설" localSheetId="0">#REF!</definedName>
    <definedName name="보조기층부설" localSheetId="11">#REF!</definedName>
    <definedName name="보조기층부설">#REF!</definedName>
    <definedName name="보통">30526</definedName>
    <definedName name="보할" localSheetId="11">{#N/A,#N/A,FALSE,"이태원철근"}</definedName>
    <definedName name="보할">{#N/A,#N/A,FALSE,"이태원철근"}</definedName>
    <definedName name="보험">[54]입찰!$G$17</definedName>
    <definedName name="보험적용" localSheetId="0">#REF!</definedName>
    <definedName name="보험적용" localSheetId="11">#REF!</definedName>
    <definedName name="보험적용">#REF!</definedName>
    <definedName name="복사1줄" localSheetId="0">#REF!</definedName>
    <definedName name="복사1줄" localSheetId="11">#REF!</definedName>
    <definedName name="복사1줄">#REF!</definedName>
    <definedName name="복사2줄" localSheetId="0">#REF!</definedName>
    <definedName name="복사2줄" localSheetId="11">#REF!</definedName>
    <definedName name="복사2줄">#REF!</definedName>
    <definedName name="복사3줄" localSheetId="0">#REF!</definedName>
    <definedName name="복사3줄" localSheetId="11">#REF!</definedName>
    <definedName name="복사3줄">#REF!</definedName>
    <definedName name="복사본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본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복사본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본동경비" localSheetId="0">#REF!</definedName>
    <definedName name="본동경비" localSheetId="11">#REF!</definedName>
    <definedName name="본동경비">#REF!</definedName>
    <definedName name="본동계" localSheetId="0">#REF!</definedName>
    <definedName name="본동계" localSheetId="11">#REF!</definedName>
    <definedName name="본동계">#REF!</definedName>
    <definedName name="본동노무" localSheetId="0">#REF!</definedName>
    <definedName name="본동노무" localSheetId="11">#REF!</definedName>
    <definedName name="본동노무">#REF!</definedName>
    <definedName name="본동재료" localSheetId="0">#REF!</definedName>
    <definedName name="본동재료" localSheetId="11">#REF!</definedName>
    <definedName name="본동재료">#REF!</definedName>
    <definedName name="본사분" localSheetId="0">#REF!</definedName>
    <definedName name="본사분" localSheetId="11">#REF!</definedName>
    <definedName name="본사분">#REF!</definedName>
    <definedName name="부" localSheetId="0">[29]내역서!#REF!</definedName>
    <definedName name="부" localSheetId="11">[29]내역서!#REF!</definedName>
    <definedName name="부">[29]내역서!#REF!</definedName>
    <definedName name="부____대____공" localSheetId="0">[40]내역!#REF!</definedName>
    <definedName name="부____대____공" localSheetId="11">[40]내역!#REF!</definedName>
    <definedName name="부____대____공">[40]내역!#REF!</definedName>
    <definedName name="부가가치세" localSheetId="0">#REF!</definedName>
    <definedName name="부가가치세" localSheetId="11">#REF!</definedName>
    <definedName name="부가가치세">#REF!</definedName>
    <definedName name="부가가치세_산식" localSheetId="0">#REF!</definedName>
    <definedName name="부가가치세_산식" localSheetId="11">#REF!</definedName>
    <definedName name="부가가치세_산식">#REF!</definedName>
    <definedName name="부가가치세요율" localSheetId="0">#REF!</definedName>
    <definedName name="부가가치세요율" localSheetId="11">#REF!</definedName>
    <definedName name="부가가치세요율">#REF!</definedName>
    <definedName name="부가가치세요율_변경" localSheetId="0">#REF!</definedName>
    <definedName name="부가가치세요율_변경" localSheetId="11">#REF!</definedName>
    <definedName name="부가가치세요율_변경">#REF!</definedName>
    <definedName name="부가가치표" localSheetId="0">#REF!</definedName>
    <definedName name="부가가치표" localSheetId="11">#REF!</definedName>
    <definedName name="부가가치표">#REF!</definedName>
    <definedName name="부당초">[41]부대공!$E$1:$E$65536,[41]부대공!$G$1:$G$65536</definedName>
    <definedName name="부대" localSheetId="0">#REF!</definedName>
    <definedName name="부대" localSheetId="11">#REF!</definedName>
    <definedName name="부대">#REF!</definedName>
    <definedName name="부대a" localSheetId="11" hidden="1">{#N/A,#N/A,FALSE,"골재소요량";#N/A,#N/A,FALSE,"골재소요량"}</definedName>
    <definedName name="부대a" localSheetId="1" hidden="1">{#N/A,#N/A,FALSE,"골재소요량";#N/A,#N/A,FALSE,"골재소요량"}</definedName>
    <definedName name="부대a" hidden="1">{#N/A,#N/A,FALSE,"골재소요량";#N/A,#N/A,FALSE,"골재소요량"}</definedName>
    <definedName name="부대GROSS">#N/A</definedName>
    <definedName name="부대건축공사비">#N/A</definedName>
    <definedName name="부대공" localSheetId="0">[55]내역서!#REF!</definedName>
    <definedName name="부대공" localSheetId="11">[55]내역서!#REF!</definedName>
    <definedName name="부대공">[55]내역서!#REF!</definedName>
    <definedName name="부대공계" localSheetId="0">[55]내역서!#REF!</definedName>
    <definedName name="부대공계" localSheetId="11">[55]내역서!#REF!</definedName>
    <definedName name="부대공계">[55]내역서!#REF!</definedName>
    <definedName name="부대공사집계표" localSheetId="0">#REF!</definedName>
    <definedName name="부대공사집계표" localSheetId="11">#REF!</definedName>
    <definedName name="부대공사집계표">#REF!</definedName>
    <definedName name="부대공종1" localSheetId="0">#REF!</definedName>
    <definedName name="부대공종1" localSheetId="11">#REF!</definedName>
    <definedName name="부대공종1">#REF!</definedName>
    <definedName name="부대공총괄수량집계" localSheetId="11" hidden="1">{#N/A,#N/A,FALSE,"2~8번"}</definedName>
    <definedName name="부대공총괄수량집계" localSheetId="1" hidden="1">{#N/A,#N/A,FALSE,"2~8번"}</definedName>
    <definedName name="부대공총괄수량집계" hidden="1">{#N/A,#N/A,FALSE,"2~8번"}</definedName>
    <definedName name="부대내역비교" localSheetId="0">#REF!</definedName>
    <definedName name="부대내역비교" localSheetId="11">#REF!</definedName>
    <definedName name="부대내역비교">#REF!</definedName>
    <definedName name="부대사항" localSheetId="0">#REF!</definedName>
    <definedName name="부대사항" localSheetId="11">#REF!</definedName>
    <definedName name="부대사항">#REF!</definedName>
    <definedName name="부대원본" localSheetId="11" hidden="1">{#N/A,#N/A,FALSE,"토공2"}</definedName>
    <definedName name="부대원본" localSheetId="1" hidden="1">{#N/A,#N/A,FALSE,"토공2"}</definedName>
    <definedName name="부대원본" hidden="1">{#N/A,#N/A,FALSE,"토공2"}</definedName>
    <definedName name="부대일위대가" localSheetId="0">#REF!</definedName>
    <definedName name="부대일위대가" localSheetId="11">#REF!</definedName>
    <definedName name="부대일위대가">#REF!</definedName>
    <definedName name="부변경" localSheetId="0">[41]부대공!#REF!,[41]부대공!#REF!</definedName>
    <definedName name="부변경" localSheetId="11">[41]부대공!#REF!,[41]부대공!#REF!</definedName>
    <definedName name="부변경">[41]부대공!#REF!,[41]부대공!#REF!</definedName>
    <definedName name="부산2" localSheetId="0">#REF!</definedName>
    <definedName name="부산2" localSheetId="11">#REF!</definedName>
    <definedName name="부산2">#REF!</definedName>
    <definedName name="부숙톱밥" localSheetId="0">#REF!</definedName>
    <definedName name="부숙톱밥" localSheetId="11">#REF!</definedName>
    <definedName name="부숙톱밥">#REF!</definedName>
    <definedName name="부장GROSS">#N/A</definedName>
    <definedName name="부직포노" localSheetId="0">#REF!</definedName>
    <definedName name="부직포노" localSheetId="11">#REF!</definedName>
    <definedName name="부직포노">#REF!</definedName>
    <definedName name="부직포재" localSheetId="0">#REF!</definedName>
    <definedName name="부직포재" localSheetId="11">#REF!</definedName>
    <definedName name="부직포재">#REF!</definedName>
    <definedName name="부채비율" localSheetId="0">#REF!</definedName>
    <definedName name="부채비율" localSheetId="11">#REF!</definedName>
    <definedName name="부채비율">#REF!</definedName>
    <definedName name="부토" localSheetId="0">Dlog_Show</definedName>
    <definedName name="부토" localSheetId="11">Dlog_Show</definedName>
    <definedName name="부토">Dlog_Show</definedName>
    <definedName name="분" localSheetId="11" hidden="1">{#N/A,#N/A,FALSE,"이태원철근"}</definedName>
    <definedName name="분" localSheetId="1" hidden="1">{#N/A,#N/A,FALSE,"이태원철근"}</definedName>
    <definedName name="분" hidden="1">{#N/A,#N/A,FALSE,"이태원철근"}</definedName>
    <definedName name="분당" localSheetId="0">#REF!</definedName>
    <definedName name="분당" localSheetId="11">#REF!</definedName>
    <definedName name="분당">#REF!</definedName>
    <definedName name="분당공통0" localSheetId="0">#REF!</definedName>
    <definedName name="분당공통0" localSheetId="11">#REF!</definedName>
    <definedName name="분당공통0">#REF!</definedName>
    <definedName name="분당대비" localSheetId="0">#REF!</definedName>
    <definedName name="분당대비" localSheetId="11">#REF!</definedName>
    <definedName name="분당대비">#REF!</definedName>
    <definedName name="분당보고" localSheetId="0">#REF!</definedName>
    <definedName name="분당보고" localSheetId="11">#REF!</definedName>
    <definedName name="분당보고">#REF!</definedName>
    <definedName name="분당시" localSheetId="0">#REF!</definedName>
    <definedName name="분당시" localSheetId="11">#REF!</definedName>
    <definedName name="분당시">#REF!</definedName>
    <definedName name="분당시행" localSheetId="0">#REF!</definedName>
    <definedName name="분당시행" localSheetId="11">#REF!</definedName>
    <definedName name="분당시행">#REF!</definedName>
    <definedName name="분당시행대비표" localSheetId="0">#REF!</definedName>
    <definedName name="분당시행대비표" localSheetId="11">#REF!</definedName>
    <definedName name="분당시행대비표">#REF!</definedName>
    <definedName name="분당시행문" localSheetId="0">#REF!</definedName>
    <definedName name="분당시행문" localSheetId="11">#REF!</definedName>
    <definedName name="분당시행문">#REF!</definedName>
    <definedName name="분당코" localSheetId="0">#REF!</definedName>
    <definedName name="분당코" localSheetId="11">#REF!</definedName>
    <definedName name="분당코">#REF!</definedName>
    <definedName name="분당코아공통비" localSheetId="0">#REF!</definedName>
    <definedName name="분당코아공통비" localSheetId="11">#REF!</definedName>
    <definedName name="분당코아공통비">#REF!</definedName>
    <definedName name="분당코아공통비다" localSheetId="0">#REF!</definedName>
    <definedName name="분당코아공통비다" localSheetId="11">#REF!</definedName>
    <definedName name="분당코아공통비다">#REF!</definedName>
    <definedName name="분당코아시행" localSheetId="0">#REF!</definedName>
    <definedName name="분당코아시행" localSheetId="11">#REF!</definedName>
    <definedName name="분당코아시행">#REF!</definedName>
    <definedName name="분당코아시행대비" localSheetId="0">#REF!</definedName>
    <definedName name="분당코아시행대비" localSheetId="11">#REF!</definedName>
    <definedName name="분당코아시행대비">#REF!</definedName>
    <definedName name="분당코아시행대비표" localSheetId="0">#REF!</definedName>
    <definedName name="분당코아시행대비표" localSheetId="11">#REF!</definedName>
    <definedName name="분당코아시행대비표">#REF!</definedName>
    <definedName name="분당코아시행표" localSheetId="0">#REF!</definedName>
    <definedName name="분당코아시행표" localSheetId="11">#REF!</definedName>
    <definedName name="분당코아시행표">#REF!</definedName>
    <definedName name="분당코아협조" localSheetId="0">#REF!</definedName>
    <definedName name="분당코아협조" localSheetId="11">#REF!</definedName>
    <definedName name="분당코아협조">#REF!</definedName>
    <definedName name="분당코아협조문" localSheetId="0">#REF!</definedName>
    <definedName name="분당코아협조문" localSheetId="11">#REF!</definedName>
    <definedName name="분당코아협조문">#REF!</definedName>
    <definedName name="분당협조" localSheetId="11" hidden="1">{#N/A,#N/A,FALSE,"이태원철근"}</definedName>
    <definedName name="분당협조" localSheetId="1" hidden="1">{#N/A,#N/A,FALSE,"이태원철근"}</definedName>
    <definedName name="분당협조" hidden="1">{#N/A,#N/A,FALSE,"이태원철근"}</definedName>
    <definedName name="분수경" localSheetId="0">#REF!</definedName>
    <definedName name="분수경" localSheetId="11">#REF!</definedName>
    <definedName name="분수경">#REF!</definedName>
    <definedName name="분수노" localSheetId="0">#REF!</definedName>
    <definedName name="분수노" localSheetId="11">#REF!</definedName>
    <definedName name="분수노">#REF!</definedName>
    <definedName name="분수재" localSheetId="0">#REF!</definedName>
    <definedName name="분수재" localSheetId="11">#REF!</definedName>
    <definedName name="분수재">#REF!</definedName>
    <definedName name="분양" localSheetId="11">{#N/A,#N/A,FALSE,"이태원철근"}</definedName>
    <definedName name="분양">{#N/A,#N/A,FALSE,"이태원철근"}</definedName>
    <definedName name="불도자15경" localSheetId="0">#REF!</definedName>
    <definedName name="불도자15경" localSheetId="11">#REF!</definedName>
    <definedName name="불도자15경">#REF!</definedName>
    <definedName name="불도자15노무" localSheetId="0">#REF!</definedName>
    <definedName name="불도자15노무" localSheetId="11">#REF!</definedName>
    <definedName name="불도자15노무">#REF!</definedName>
    <definedName name="불도자15재료" localSheetId="0">#REF!</definedName>
    <definedName name="불도자15재료" localSheetId="11">#REF!</definedName>
    <definedName name="불도자15재료">#REF!</definedName>
    <definedName name="비___목" localSheetId="0">#REF!</definedName>
    <definedName name="비___목" localSheetId="11">#REF!</definedName>
    <definedName name="비___목">#REF!</definedName>
    <definedName name="비계" localSheetId="0">#REF!</definedName>
    <definedName name="비계" localSheetId="11">#REF!</definedName>
    <definedName name="비계">#REF!</definedName>
    <definedName name="비계공" localSheetId="0">#REF!</definedName>
    <definedName name="비계공" localSheetId="11">#REF!</definedName>
    <definedName name="비계공">#REF!</definedName>
    <definedName name="비과세" localSheetId="0" hidden="1">#REF!</definedName>
    <definedName name="비과세" localSheetId="10" hidden="1">#REF!</definedName>
    <definedName name="비과세" localSheetId="3" hidden="1">#REF!</definedName>
    <definedName name="비과세" localSheetId="6" hidden="1">#REF!</definedName>
    <definedName name="비과세" localSheetId="7" hidden="1">#REF!</definedName>
    <definedName name="비과세" localSheetId="9" hidden="1">#REF!</definedName>
    <definedName name="비과세" localSheetId="5" hidden="1">#REF!</definedName>
    <definedName name="비과세" localSheetId="8" hidden="1">#REF!</definedName>
    <definedName name="비과세" localSheetId="4" hidden="1">#REF!</definedName>
    <definedName name="비과세" localSheetId="11" hidden="1">#REF!</definedName>
    <definedName name="비과세" hidden="1">#REF!</definedName>
    <definedName name="비교" hidden="1">255</definedName>
    <definedName name="비교표1" hidden="1">255</definedName>
    <definedName name="비목1" localSheetId="0">#REF!</definedName>
    <definedName name="비목1" localSheetId="11">#REF!</definedName>
    <definedName name="비목1">#REF!</definedName>
    <definedName name="비목2" localSheetId="0">#REF!</definedName>
    <definedName name="비목2" localSheetId="11">#REF!</definedName>
    <definedName name="비목2">#REF!</definedName>
    <definedName name="비목3" localSheetId="0">#REF!</definedName>
    <definedName name="비목3" localSheetId="11">#REF!</definedName>
    <definedName name="비목3">#REF!</definedName>
    <definedName name="비목4" localSheetId="0">#REF!</definedName>
    <definedName name="비목4" localSheetId="11">#REF!</definedName>
    <definedName name="비목4">#REF!</definedName>
    <definedName name="비비추" localSheetId="0">#REF!</definedName>
    <definedName name="비비추" localSheetId="11">#REF!</definedName>
    <definedName name="비비추">#REF!</definedName>
    <definedName name="비율" localSheetId="0">#REF!</definedName>
    <definedName name="비율" localSheetId="11">#REF!</definedName>
    <definedName name="비율">#REF!</definedName>
    <definedName name="ㅄ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11" hidden="1">{#N/A,#N/A,FALSE,"이태원철근"}</definedName>
    <definedName name="ㅅ" hidden="1">{#N/A,#N/A,FALSE,"이태원철근"}</definedName>
    <definedName name="ㅅ54ㅛㄳ" localSheetId="0" hidden="1">#REF!</definedName>
    <definedName name="ㅅ54ㅛㄳ" localSheetId="10" hidden="1">#REF!</definedName>
    <definedName name="ㅅ54ㅛㄳ" localSheetId="3" hidden="1">#REF!</definedName>
    <definedName name="ㅅ54ㅛㄳ" localSheetId="6" hidden="1">#REF!</definedName>
    <definedName name="ㅅ54ㅛㄳ" localSheetId="7" hidden="1">#REF!</definedName>
    <definedName name="ㅅ54ㅛㄳ" localSheetId="9" hidden="1">#REF!</definedName>
    <definedName name="ㅅ54ㅛㄳ" localSheetId="5" hidden="1">#REF!</definedName>
    <definedName name="ㅅ54ㅛㄳ" localSheetId="8" hidden="1">#REF!</definedName>
    <definedName name="ㅅ54ㅛㄳ" localSheetId="4" hidden="1">#REF!</definedName>
    <definedName name="ㅅ54ㅛㄳ" localSheetId="11" hidden="1">#REF!</definedName>
    <definedName name="ㅅ54ㅛㄳ" hidden="1">#REF!</definedName>
    <definedName name="ㅅ곣ㅈ궈ㅕ" localSheetId="0" hidden="1">#REF!</definedName>
    <definedName name="ㅅ곣ㅈ궈ㅕ" localSheetId="10" hidden="1">#REF!</definedName>
    <definedName name="ㅅ곣ㅈ궈ㅕ" localSheetId="3" hidden="1">#REF!</definedName>
    <definedName name="ㅅ곣ㅈ궈ㅕ" localSheetId="6" hidden="1">#REF!</definedName>
    <definedName name="ㅅ곣ㅈ궈ㅕ" localSheetId="7" hidden="1">#REF!</definedName>
    <definedName name="ㅅ곣ㅈ궈ㅕ" localSheetId="9" hidden="1">#REF!</definedName>
    <definedName name="ㅅ곣ㅈ궈ㅕ" localSheetId="5" hidden="1">#REF!</definedName>
    <definedName name="ㅅ곣ㅈ궈ㅕ" localSheetId="8" hidden="1">#REF!</definedName>
    <definedName name="ㅅ곣ㅈ궈ㅕ" localSheetId="4" hidden="1">#REF!</definedName>
    <definedName name="ㅅ곣ㅈ궈ㅕ" localSheetId="11" hidden="1">#REF!</definedName>
    <definedName name="ㅅ곣ㅈ궈ㅕ" hidden="1">#REF!</definedName>
    <definedName name="ㅅㅅ" localSheetId="11">[18]!ㅅㅅ</definedName>
    <definedName name="ㅅㅅ">[0]!ㅅㅅ</definedName>
    <definedName name="ㅅㅓ" localSheetId="0" hidden="1">#REF!</definedName>
    <definedName name="ㅅㅓ" localSheetId="10" hidden="1">#REF!</definedName>
    <definedName name="ㅅㅓ" localSheetId="3" hidden="1">#REF!</definedName>
    <definedName name="ㅅㅓ" localSheetId="6" hidden="1">#REF!</definedName>
    <definedName name="ㅅㅓ" localSheetId="7" hidden="1">#REF!</definedName>
    <definedName name="ㅅㅓ" localSheetId="9" hidden="1">#REF!</definedName>
    <definedName name="ㅅㅓ" localSheetId="5" hidden="1">#REF!</definedName>
    <definedName name="ㅅㅓ" localSheetId="8" hidden="1">#REF!</definedName>
    <definedName name="ㅅㅓ" localSheetId="4" hidden="1">#REF!</definedName>
    <definedName name="ㅅㅓ" localSheetId="11" hidden="1">#REF!</definedName>
    <definedName name="ㅅㅓ" hidden="1">#REF!</definedName>
    <definedName name="사" localSheetId="0">#REF!</definedName>
    <definedName name="사" localSheetId="11">#REF!</definedName>
    <definedName name="사">#REF!</definedName>
    <definedName name="사급단가" localSheetId="0">#REF!</definedName>
    <definedName name="사급단가" localSheetId="11">#REF!</definedName>
    <definedName name="사급단가">#REF!</definedName>
    <definedName name="사리도경" localSheetId="0">#REF!</definedName>
    <definedName name="사리도경" localSheetId="11">#REF!</definedName>
    <definedName name="사리도경">#REF!</definedName>
    <definedName name="사리도노무" localSheetId="0">#REF!</definedName>
    <definedName name="사리도노무" localSheetId="11">#REF!</definedName>
    <definedName name="사리도노무">#REF!</definedName>
    <definedName name="사리도재료" localSheetId="0">#REF!</definedName>
    <definedName name="사리도재료" localSheetId="11">#REF!</definedName>
    <definedName name="사리도재료">#REF!</definedName>
    <definedName name="사석1" localSheetId="0">#REF!</definedName>
    <definedName name="사석1" localSheetId="11">#REF!</definedName>
    <definedName name="사석1">#REF!</definedName>
    <definedName name="사업" localSheetId="11">[18]!사업</definedName>
    <definedName name="사업">[0]!사업</definedName>
    <definedName name="사업계획" localSheetId="11">{#N/A,#N/A,FALSE,"이태원철근"}</definedName>
    <definedName name="사업계획">{#N/A,#N/A,FALSE,"이태원철근"}</definedName>
    <definedName name="사업면적" localSheetId="0">#REF!</definedName>
    <definedName name="사업면적" localSheetId="11">#REF!</definedName>
    <definedName name="사업면적">#REF!</definedName>
    <definedName name="사업비_현황" localSheetId="0">#REF!</definedName>
    <definedName name="사업비_현황" localSheetId="11">#REF!</definedName>
    <definedName name="사업비_현황">#REF!</definedName>
    <definedName name="사원GROSS">#N/A</definedName>
    <definedName name="사인일위" localSheetId="0">#REF!</definedName>
    <definedName name="사인일위" localSheetId="11">#REF!</definedName>
    <definedName name="사인일위">#REF!</definedName>
    <definedName name="사차" localSheetId="0">#REF!</definedName>
    <definedName name="사차" localSheetId="11">#REF!</definedName>
    <definedName name="사차">#REF!</definedName>
    <definedName name="사호" localSheetId="11">{#N/A,#N/A,FALSE,"이태원철근"}</definedName>
    <definedName name="사호">{#N/A,#N/A,FALSE,"이태원철근"}</definedName>
    <definedName name="사후환경" localSheetId="0">#REF!</definedName>
    <definedName name="사후환경" localSheetId="11">#REF!</definedName>
    <definedName name="사후환경">#REF!</definedName>
    <definedName name="산보">[54]입찰!$G$12</definedName>
    <definedName name="산업" localSheetId="0">#REF!</definedName>
    <definedName name="산업" localSheetId="11">#REF!</definedName>
    <definedName name="산업">#REF!</definedName>
    <definedName name="산재" localSheetId="0">#REF!</definedName>
    <definedName name="산재" localSheetId="11">#REF!</definedName>
    <definedName name="산재">#REF!</definedName>
    <definedName name="산재1" localSheetId="0">#REF!</definedName>
    <definedName name="산재1" localSheetId="11">#REF!</definedName>
    <definedName name="산재1">#REF!</definedName>
    <definedName name="산재2" localSheetId="0">#REF!</definedName>
    <definedName name="산재2" localSheetId="11">#REF!</definedName>
    <definedName name="산재2">#REF!</definedName>
    <definedName name="산재보험료" localSheetId="0">#REF!</definedName>
    <definedName name="산재보험료" localSheetId="11">#REF!</definedName>
    <definedName name="산재보험료">#REF!</definedName>
    <definedName name="산재보험료_산식" localSheetId="0">#REF!</definedName>
    <definedName name="산재보험료_산식" localSheetId="11">#REF!</definedName>
    <definedName name="산재보험료_산식">#REF!</definedName>
    <definedName name="산재보험료요율" localSheetId="0">#REF!</definedName>
    <definedName name="산재보험료요율" localSheetId="11">#REF!</definedName>
    <definedName name="산재보험료요율">#REF!</definedName>
    <definedName name="산재보험료요율_변경" localSheetId="0">#REF!</definedName>
    <definedName name="산재보험료요율_변경" localSheetId="11">#REF!</definedName>
    <definedName name="산재보험료요율_변경">#REF!</definedName>
    <definedName name="산재보험료표" localSheetId="0">#REF!</definedName>
    <definedName name="산재보험료표" localSheetId="11">#REF!</definedName>
    <definedName name="산재보험료표">#REF!</definedName>
    <definedName name="산철쭉" localSheetId="0">#REF!</definedName>
    <definedName name="산철쭉" localSheetId="11">#REF!</definedName>
    <definedName name="산철쭉">#REF!</definedName>
    <definedName name="산출경비" localSheetId="0">#REF!</definedName>
    <definedName name="산출경비" localSheetId="11">#REF!</definedName>
    <definedName name="산출경비">#REF!</definedName>
    <definedName name="산출근거" localSheetId="0">BlankMacro1</definedName>
    <definedName name="산출근거" localSheetId="11">BlankMacro1</definedName>
    <definedName name="산출근거">BlankMacro1</definedName>
    <definedName name="산출근거1" localSheetId="0">BlankMacro1</definedName>
    <definedName name="산출근거1" localSheetId="11">BlankMacro1</definedName>
    <definedName name="산출근거1">BlankMacro1</definedName>
    <definedName name="삼각" localSheetId="0">#REF!</definedName>
    <definedName name="삼각" localSheetId="11">#REF!</definedName>
    <definedName name="삼각">#REF!</definedName>
    <definedName name="삼노" localSheetId="0">#REF!</definedName>
    <definedName name="삼노" localSheetId="11">#REF!</definedName>
    <definedName name="삼노">#REF!</definedName>
    <definedName name="삼발이" localSheetId="0">#REF!</definedName>
    <definedName name="삼발이" localSheetId="11">#REF!</definedName>
    <definedName name="삼발이">#REF!</definedName>
    <definedName name="삼성물산" localSheetId="0">#REF!</definedName>
    <definedName name="삼성물산" localSheetId="11">#REF!</definedName>
    <definedName name="삼성물산">#REF!</definedName>
    <definedName name="삼재" localSheetId="0">#REF!</definedName>
    <definedName name="삼재" localSheetId="11">#REF!</definedName>
    <definedName name="삼재">#REF!</definedName>
    <definedName name="삼차" localSheetId="0">#REF!</definedName>
    <definedName name="삼차" localSheetId="11">#REF!</definedName>
    <definedName name="삼차">#REF!</definedName>
    <definedName name="상가A">#N/A</definedName>
    <definedName name="상가B">#N/A</definedName>
    <definedName name="상림1호" localSheetId="0">#REF!</definedName>
    <definedName name="상림1호" localSheetId="11">#REF!</definedName>
    <definedName name="상림1호">#REF!</definedName>
    <definedName name="상림2호" localSheetId="0">#REF!</definedName>
    <definedName name="상림2호" localSheetId="11">#REF!</definedName>
    <definedName name="상림2호">#REF!</definedName>
    <definedName name="상림3호" localSheetId="0">#REF!</definedName>
    <definedName name="상림3호" localSheetId="11">#REF!</definedName>
    <definedName name="상림3호">#REF!</definedName>
    <definedName name="상자" localSheetId="11">{#N/A,#N/A,FALSE,"이태원철근"}</definedName>
    <definedName name="상자">{#N/A,#N/A,FALSE,"이태원철근"}</definedName>
    <definedName name="상주" localSheetId="11" hidden="1">{#N/A,#N/A,FALSE,"지침";#N/A,#N/A,FALSE,"환경분석";#N/A,#N/A,FALSE,"Sheet16"}</definedName>
    <definedName name="상주" localSheetId="1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11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할" localSheetId="0">#REF!</definedName>
    <definedName name="상할" localSheetId="11">#REF!</definedName>
    <definedName name="상할">#REF!</definedName>
    <definedName name="새공통" localSheetId="11" hidden="1">{#N/A,#N/A,FALSE,"이태원철근"}</definedName>
    <definedName name="새공통" localSheetId="1" hidden="1">{#N/A,#N/A,FALSE,"이태원철근"}</definedName>
    <definedName name="새공통" hidden="1">{#N/A,#N/A,FALSE,"이태원철근"}</definedName>
    <definedName name="새공통2" localSheetId="0">#REF!</definedName>
    <definedName name="새공통2" localSheetId="11">#REF!</definedName>
    <definedName name="새공통2">#REF!</definedName>
    <definedName name="생" localSheetId="11">{#N/A,#N/A,FALSE,"이태원철근"}</definedName>
    <definedName name="생">{#N/A,#N/A,FALSE,"이태원철근"}</definedName>
    <definedName name="생경" localSheetId="0">#REF!</definedName>
    <definedName name="생경" localSheetId="11">#REF!</definedName>
    <definedName name="생경">#REF!</definedName>
    <definedName name="생경1" localSheetId="0">#REF!</definedName>
    <definedName name="생경1" localSheetId="11">#REF!</definedName>
    <definedName name="생경1">#REF!</definedName>
    <definedName name="생노" localSheetId="0">#REF!</definedName>
    <definedName name="생노" localSheetId="11">#REF!</definedName>
    <definedName name="생노">#REF!</definedName>
    <definedName name="생노1" localSheetId="0">#REF!</definedName>
    <definedName name="생노1" localSheetId="11">#REF!</definedName>
    <definedName name="생노1">#REF!</definedName>
    <definedName name="생사1호" localSheetId="0">#REF!</definedName>
    <definedName name="생사1호" localSheetId="11">#REF!</definedName>
    <definedName name="생사1호">#REF!</definedName>
    <definedName name="생사2호" localSheetId="0">#REF!</definedName>
    <definedName name="생사2호" localSheetId="11">#REF!</definedName>
    <definedName name="생사2호">#REF!</definedName>
    <definedName name="생사기존" localSheetId="0">#REF!</definedName>
    <definedName name="생사기존" localSheetId="11">#REF!</definedName>
    <definedName name="생사기존">#REF!</definedName>
    <definedName name="생산" localSheetId="11">{#N/A,#N/A,FALSE,"이태원철근"}</definedName>
    <definedName name="생산">{#N/A,#N/A,FALSE,"이태원철근"}</definedName>
    <definedName name="생이" localSheetId="0">#REF!</definedName>
    <definedName name="생이" localSheetId="11">#REF!</definedName>
    <definedName name="생이">#REF!</definedName>
    <definedName name="생재" localSheetId="0">#REF!</definedName>
    <definedName name="생재" localSheetId="11">#REF!</definedName>
    <definedName name="생재">#REF!</definedName>
    <definedName name="생재1" localSheetId="0">#REF!</definedName>
    <definedName name="생재1" localSheetId="11">#REF!</definedName>
    <definedName name="생재1">#REF!</definedName>
    <definedName name="서정석" localSheetId="0">#REF!</definedName>
    <definedName name="서정석" localSheetId="11">#REF!</definedName>
    <definedName name="서정석">#REF!</definedName>
    <definedName name="석" localSheetId="11" hidden="1">{#N/A,#N/A,FALSE,"지침";#N/A,#N/A,FALSE,"환경분석";#N/A,#N/A,FALSE,"Sheet16"}</definedName>
    <definedName name="석" localSheetId="1" hidden="1">{#N/A,#N/A,FALSE,"지침";#N/A,#N/A,FALSE,"환경분석";#N/A,#N/A,FALSE,"Sheet16"}</definedName>
    <definedName name="석" hidden="1">{#N/A,#N/A,FALSE,"지침";#N/A,#N/A,FALSE,"환경분석";#N/A,#N/A,FALSE,"Sheet16"}</definedName>
    <definedName name="석A소계" localSheetId="0">#REF!</definedName>
    <definedName name="석A소계" localSheetId="11">#REF!</definedName>
    <definedName name="석A소계">#REF!</definedName>
    <definedName name="석공">54085.2</definedName>
    <definedName name="석공경비" localSheetId="0">#REF!</definedName>
    <definedName name="석공경비" localSheetId="11">#REF!</definedName>
    <definedName name="석공경비">#REF!</definedName>
    <definedName name="석공노무" localSheetId="0">#REF!</definedName>
    <definedName name="석공노무" localSheetId="11">#REF!</definedName>
    <definedName name="석공노무">#REF!</definedName>
    <definedName name="석공사" localSheetId="0">#REF!</definedName>
    <definedName name="석공사" localSheetId="11">#REF!</definedName>
    <definedName name="석공사">#REF!</definedName>
    <definedName name="석공재료" localSheetId="0">#REF!</definedName>
    <definedName name="석공재료" localSheetId="11">#REF!</definedName>
    <definedName name="석공재료">#REF!</definedName>
    <definedName name="석남교_주요자재_집계표__2" localSheetId="0">#REF!</definedName>
    <definedName name="석남교_주요자재_집계표__2" localSheetId="11">#REF!</definedName>
    <definedName name="석남교_주요자재_집계표__2">#REF!</definedName>
    <definedName name="석재" localSheetId="11" hidden="1">{#N/A,#N/A,FALSE,"골재소요량";#N/A,#N/A,FALSE,"골재소요량"}</definedName>
    <definedName name="석재" localSheetId="1" hidden="1">{#N/A,#N/A,FALSE,"골재소요량";#N/A,#N/A,FALSE,"골재소요량"}</definedName>
    <definedName name="석재" hidden="1">{#N/A,#N/A,FALSE,"골재소요량";#N/A,#N/A,FALSE,"골재소요량"}</definedName>
    <definedName name="석재타일경" localSheetId="0">#REF!</definedName>
    <definedName name="석재타일경" localSheetId="11">#REF!</definedName>
    <definedName name="석재타일경">#REF!</definedName>
    <definedName name="석재타일노" localSheetId="0">#REF!</definedName>
    <definedName name="석재타일노" localSheetId="11">#REF!</definedName>
    <definedName name="석재타일노">#REF!</definedName>
    <definedName name="석재타일재" localSheetId="0">#REF!</definedName>
    <definedName name="석재타일재" localSheetId="11">#REF!</definedName>
    <definedName name="석재타일재">#REF!</definedName>
    <definedName name="선단부수량산출" localSheetId="11" hidden="1">{#N/A,#N/A,FALSE,"조골재"}</definedName>
    <definedName name="선단부수량산출" localSheetId="1" hidden="1">{#N/A,#N/A,FALSE,"조골재"}</definedName>
    <definedName name="선단부수량산출" hidden="1">{#N/A,#N/A,FALSE,"조골재"}</definedName>
    <definedName name="선량1호" localSheetId="0">#REF!</definedName>
    <definedName name="선량1호" localSheetId="11">#REF!</definedName>
    <definedName name="선량1호">#REF!</definedName>
    <definedName name="선량2호" localSheetId="0">#REF!</definedName>
    <definedName name="선량2호" localSheetId="11">#REF!</definedName>
    <definedName name="선량2호">#REF!</definedName>
    <definedName name="선량3호" localSheetId="0">#REF!</definedName>
    <definedName name="선량3호" localSheetId="11">#REF!</definedName>
    <definedName name="선량3호">#REF!</definedName>
    <definedName name="선량4호" localSheetId="0">#REF!</definedName>
    <definedName name="선량4호" localSheetId="11">#REF!</definedName>
    <definedName name="선량4호">#REF!</definedName>
    <definedName name="선량5호" localSheetId="0">#REF!</definedName>
    <definedName name="선량5호" localSheetId="11">#REF!</definedName>
    <definedName name="선량5호">#REF!</definedName>
    <definedName name="설계">#N/A</definedName>
    <definedName name="설계가">#N/A</definedName>
    <definedName name="설계설명서2" localSheetId="11" hidden="1">{#N/A,#N/A,FALSE,"전력간선"}</definedName>
    <definedName name="설계설명서2" localSheetId="1" hidden="1">{#N/A,#N/A,FALSE,"전력간선"}</definedName>
    <definedName name="설계설명서2" hidden="1">{#N/A,#N/A,FALSE,"전력간선"}</definedName>
    <definedName name="설계설명서3" localSheetId="11" hidden="1">{#N/A,#N/A,FALSE,"전력간선"}</definedName>
    <definedName name="설계설명서3" localSheetId="1" hidden="1">{#N/A,#N/A,FALSE,"전력간선"}</definedName>
    <definedName name="설계설명서3" hidden="1">{#N/A,#N/A,FALSE,"전력간선"}</definedName>
    <definedName name="설계설명서4" localSheetId="11" hidden="1">{#N/A,#N/A,FALSE,"전력간선"}</definedName>
    <definedName name="설계설명서4" localSheetId="1" hidden="1">{#N/A,#N/A,FALSE,"전력간선"}</definedName>
    <definedName name="설계설명서4" hidden="1">{#N/A,#N/A,FALSE,"전력간선"}</definedName>
    <definedName name="설계속도" localSheetId="0">#REF!</definedName>
    <definedName name="설계속도" localSheetId="11">#REF!</definedName>
    <definedName name="설계속도">#REF!</definedName>
    <definedName name="설비" localSheetId="11" hidden="1">{#N/A,#N/A,FALSE,"이태원철근"}</definedName>
    <definedName name="설비" localSheetId="1" hidden="1">{#N/A,#N/A,FALSE,"이태원철근"}</definedName>
    <definedName name="설비" hidden="1">{#N/A,#N/A,FALSE,"이태원철근"}</definedName>
    <definedName name="설비서비스">#N/A</definedName>
    <definedName name="성명">OFFSET([37]근로자자료입력!$A$7,0,0,COUNTA([37]근로자자료입력!$A$6:$A$65536),1)</definedName>
    <definedName name="성명1" localSheetId="0">#REF!</definedName>
    <definedName name="성명1" localSheetId="11">#REF!</definedName>
    <definedName name="성명1">#REF!</definedName>
    <definedName name="성산1호" localSheetId="0">#REF!</definedName>
    <definedName name="성산1호" localSheetId="11">#REF!</definedName>
    <definedName name="성산1호">#REF!</definedName>
    <definedName name="성산2호" localSheetId="0">#REF!</definedName>
    <definedName name="성산2호" localSheetId="11">#REF!</definedName>
    <definedName name="성산2호">#REF!</definedName>
    <definedName name="성산3호" localSheetId="0">#REF!</definedName>
    <definedName name="성산3호" localSheetId="11">#REF!</definedName>
    <definedName name="성산3호">#REF!</definedName>
    <definedName name="성산4호" localSheetId="0">#REF!</definedName>
    <definedName name="성산4호" localSheetId="11">#REF!</definedName>
    <definedName name="성산4호">#REF!</definedName>
    <definedName name="성산5호" localSheetId="0">#REF!</definedName>
    <definedName name="성산5호" localSheetId="11">#REF!</definedName>
    <definedName name="성산5호">#REF!</definedName>
    <definedName name="성산교" localSheetId="0">#REF!</definedName>
    <definedName name="성산교" localSheetId="11">#REF!</definedName>
    <definedName name="성산교">#REF!</definedName>
    <definedName name="세대수" localSheetId="0">#REF!</definedName>
    <definedName name="세대수" localSheetId="11">#REF!</definedName>
    <definedName name="세대수">#REF!</definedName>
    <definedName name="세대수번호" localSheetId="0">#REF!</definedName>
    <definedName name="세대수번호" localSheetId="11">#REF!</definedName>
    <definedName name="세대수번호">#REF!</definedName>
    <definedName name="셋트앵커">2131</definedName>
    <definedName name="셋트앵커2">685.55</definedName>
    <definedName name="소">[56]내역서!$A$10:$I$1175</definedName>
    <definedName name="소33" localSheetId="11">{#N/A,#N/A,FALSE,"이태원철근"}</definedName>
    <definedName name="소33">{#N/A,#N/A,FALSE,"이태원철근"}</definedName>
    <definedName name="소계" localSheetId="0">#REF!</definedName>
    <definedName name="소계" localSheetId="11">#REF!</definedName>
    <definedName name="소계">#REF!</definedName>
    <definedName name="소나무" localSheetId="0">#REF!</definedName>
    <definedName name="소나무" localSheetId="11">#REF!</definedName>
    <definedName name="소나무">#REF!</definedName>
    <definedName name="소방" localSheetId="11" hidden="1">{"SJ - 기본 보기",#N/A,FALSE,"공사별 외주견적"}</definedName>
    <definedName name="소방" localSheetId="1" hidden="1">{"SJ - 기본 보기",#N/A,FALSE,"공사별 외주견적"}</definedName>
    <definedName name="소방" hidden="1">{"SJ - 기본 보기",#N/A,FALSE,"공사별 외주견적"}</definedName>
    <definedName name="소음진동" localSheetId="0">#REF!</definedName>
    <definedName name="소음진동" localSheetId="11">#REF!</definedName>
    <definedName name="소음진동">#REF!</definedName>
    <definedName name="소음진동측정지점수" localSheetId="0">#REF!</definedName>
    <definedName name="소음진동측정지점수" localSheetId="11">#REF!</definedName>
    <definedName name="소음진동측정지점수">#REF!</definedName>
    <definedName name="소일위대가1" localSheetId="0">#REF!</definedName>
    <definedName name="소일위대가1" localSheetId="11">#REF!</definedName>
    <definedName name="소일위대가1">#REF!</definedName>
    <definedName name="소켓무게" localSheetId="0">#REF!</definedName>
    <definedName name="소켓무게" localSheetId="11">#REF!</definedName>
    <definedName name="소켓무게">#REF!</definedName>
    <definedName name="소화" localSheetId="0">#REF!</definedName>
    <definedName name="소화" localSheetId="11">#REF!</definedName>
    <definedName name="소화">#REF!</definedName>
    <definedName name="소ㅗㅗ" localSheetId="11">{#N/A,#N/A,FALSE,"이태원철근"}</definedName>
    <definedName name="소ㅗㅗ">{#N/A,#N/A,FALSE,"이태원철근"}</definedName>
    <definedName name="손영주" localSheetId="11" hidden="1">{#N/A,#N/A,FALSE,"조골재"}</definedName>
    <definedName name="손영주" localSheetId="1" hidden="1">{#N/A,#N/A,FALSE,"조골재"}</definedName>
    <definedName name="손영주" hidden="1">{#N/A,#N/A,FALSE,"조골재"}</definedName>
    <definedName name="손익분석2" localSheetId="11">[18]!손익분석2</definedName>
    <definedName name="손익분석2">[0]!손익분석2</definedName>
    <definedName name="송수관로구경" localSheetId="0">#REF!</definedName>
    <definedName name="송수관로구경" localSheetId="11">#REF!</definedName>
    <definedName name="송수관로구경">#REF!</definedName>
    <definedName name="송전전공" localSheetId="0">#REF!</definedName>
    <definedName name="송전전공" localSheetId="11">#REF!</definedName>
    <definedName name="송전전공">#REF!</definedName>
    <definedName name="송천1" localSheetId="0">#REF!</definedName>
    <definedName name="송천1" localSheetId="11">#REF!</definedName>
    <definedName name="송천1">#REF!</definedName>
    <definedName name="송천2" localSheetId="0">#REF!</definedName>
    <definedName name="송천2" localSheetId="11">#REF!</definedName>
    <definedName name="송천2">#REF!</definedName>
    <definedName name="쇠흙손경비" localSheetId="0">#REF!</definedName>
    <definedName name="쇠흙손경비" localSheetId="11">#REF!</definedName>
    <definedName name="쇠흙손경비">#REF!</definedName>
    <definedName name="쇠흙손노무비" localSheetId="0">#REF!</definedName>
    <definedName name="쇠흙손노무비" localSheetId="11">#REF!</definedName>
    <definedName name="쇠흙손노무비">#REF!</definedName>
    <definedName name="쇠흙손재료비" localSheetId="0">#REF!</definedName>
    <definedName name="쇠흙손재료비" localSheetId="11">#REF!</definedName>
    <definedName name="쇠흙손재료비">#REF!</definedName>
    <definedName name="수" localSheetId="0" hidden="1">#REF!</definedName>
    <definedName name="수" localSheetId="10" hidden="1">#REF!</definedName>
    <definedName name="수" localSheetId="3" hidden="1">#REF!</definedName>
    <definedName name="수" localSheetId="6" hidden="1">#REF!</definedName>
    <definedName name="수" localSheetId="7" hidden="1">#REF!</definedName>
    <definedName name="수" localSheetId="9" hidden="1">#REF!</definedName>
    <definedName name="수" localSheetId="5" hidden="1">#REF!</definedName>
    <definedName name="수" localSheetId="8" hidden="1">#REF!</definedName>
    <definedName name="수" localSheetId="4" hidden="1">#REF!</definedName>
    <definedName name="수" localSheetId="11" hidden="1">#REF!</definedName>
    <definedName name="수" localSheetId="1" hidden="1">#REF!</definedName>
    <definedName name="수" hidden="1">#REF!</definedName>
    <definedName name="수____종" localSheetId="0">#REF!</definedName>
    <definedName name="수____종" localSheetId="11">#REF!</definedName>
    <definedName name="수____종">#REF!</definedName>
    <definedName name="수경" localSheetId="0">#REF!</definedName>
    <definedName name="수경" localSheetId="11">#REF!</definedName>
    <definedName name="수경">#REF!</definedName>
    <definedName name="수경비고" localSheetId="0">#REF!</definedName>
    <definedName name="수경비고" localSheetId="11">#REF!</definedName>
    <definedName name="수경비고">#REF!</definedName>
    <definedName name="수량" localSheetId="0" hidden="1">#REF!</definedName>
    <definedName name="수량" localSheetId="10" hidden="1">#REF!</definedName>
    <definedName name="수량" localSheetId="3" hidden="1">#REF!</definedName>
    <definedName name="수량" localSheetId="6" hidden="1">#REF!</definedName>
    <definedName name="수량" localSheetId="7" hidden="1">#REF!</definedName>
    <definedName name="수량" localSheetId="9" hidden="1">#REF!</definedName>
    <definedName name="수량" localSheetId="5" hidden="1">#REF!</definedName>
    <definedName name="수량" localSheetId="8" hidden="1">#REF!</definedName>
    <definedName name="수량" localSheetId="4" hidden="1">#REF!</definedName>
    <definedName name="수량" localSheetId="11" hidden="1">#REF!</definedName>
    <definedName name="수량" localSheetId="1" hidden="1">#REF!</definedName>
    <definedName name="수량" hidden="1">#REF!</definedName>
    <definedName name="수량산출" localSheetId="0">BlankMacro1</definedName>
    <definedName name="수량산출" localSheetId="11">BlankMacro1</definedName>
    <definedName name="수량산출">BlankMacro1</definedName>
    <definedName name="수량산출2" localSheetId="0">BlankMacro1</definedName>
    <definedName name="수량산출2" localSheetId="11">BlankMacro1</definedName>
    <definedName name="수량산출2">BlankMacro1</definedName>
    <definedName name="수량산출5" localSheetId="0">BlankMacro1</definedName>
    <definedName name="수량산출5" localSheetId="11">BlankMacro1</definedName>
    <definedName name="수량산출5">BlankMacro1</definedName>
    <definedName name="수량산출서" localSheetId="0" hidden="1">#REF!</definedName>
    <definedName name="수량산출서" localSheetId="10" hidden="1">#REF!</definedName>
    <definedName name="수량산출서" localSheetId="3" hidden="1">#REF!</definedName>
    <definedName name="수량산출서" localSheetId="6" hidden="1">#REF!</definedName>
    <definedName name="수량산출서" localSheetId="7" hidden="1">#REF!</definedName>
    <definedName name="수량산출서" localSheetId="9" hidden="1">#REF!</definedName>
    <definedName name="수량산출서" localSheetId="5" hidden="1">#REF!</definedName>
    <definedName name="수량산출서" localSheetId="8" hidden="1">#REF!</definedName>
    <definedName name="수량산출서" localSheetId="4" hidden="1">#REF!</definedName>
    <definedName name="수량산출서" localSheetId="11" hidden="1">#REF!</definedName>
    <definedName name="수량산출서" localSheetId="1" hidden="1">#REF!</definedName>
    <definedName name="수량산출서" hidden="1">#REF!</definedName>
    <definedName name="수량산출서표지양식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산출서표지양식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산출서표지양식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증감" localSheetId="0">[0]!BlankMacro1</definedName>
    <definedName name="수량증감" localSheetId="11">[18]!BlankMacro1</definedName>
    <definedName name="수량증감">[0]!BlankMacro1</definedName>
    <definedName name="수량표지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표지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리수문" localSheetId="0">#REF!</definedName>
    <definedName name="수리수문" localSheetId="11">#REF!</definedName>
    <definedName name="수리수문">#REF!</definedName>
    <definedName name="수목" localSheetId="0">#REF!</definedName>
    <definedName name="수목" localSheetId="11">#REF!</definedName>
    <definedName name="수목">#REF!</definedName>
    <definedName name="수목단가" localSheetId="0">#REF!</definedName>
    <definedName name="수목단가" localSheetId="11">#REF!</definedName>
    <definedName name="수목단가">#REF!</definedName>
    <definedName name="수목수량" localSheetId="0">#REF!</definedName>
    <definedName name="수목수량" localSheetId="11">#REF!</definedName>
    <definedName name="수목수량">#REF!</definedName>
    <definedName name="수목자재">#N/A</definedName>
    <definedName name="수목할증비" localSheetId="0">#REF!</definedName>
    <definedName name="수목할증비" localSheetId="11">#REF!</definedName>
    <definedName name="수목할증비">#REF!</definedName>
    <definedName name="수수꽃다리" localSheetId="0">#REF!</definedName>
    <definedName name="수수꽃다리" localSheetId="11">#REF!</definedName>
    <definedName name="수수꽃다리">#REF!</definedName>
    <definedName name="수장경비" localSheetId="0">#REF!</definedName>
    <definedName name="수장경비" localSheetId="11">#REF!</definedName>
    <definedName name="수장경비">#REF!</definedName>
    <definedName name="수장공사" localSheetId="0">#REF!</definedName>
    <definedName name="수장공사" localSheetId="11">#REF!</definedName>
    <definedName name="수장공사">#REF!</definedName>
    <definedName name="수장노무" localSheetId="0">#REF!</definedName>
    <definedName name="수장노무" localSheetId="11">#REF!</definedName>
    <definedName name="수장노무">#REF!</definedName>
    <definedName name="수장재료" localSheetId="0">#REF!</definedName>
    <definedName name="수장재료" localSheetId="11">#REF!</definedName>
    <definedName name="수장재료">#REF!</definedName>
    <definedName name="수정" localSheetId="0">#REF!</definedName>
    <definedName name="수정" localSheetId="11">#REF!</definedName>
    <definedName name="수정">#REF!</definedName>
    <definedName name="수중모타1" localSheetId="0">#REF!</definedName>
    <definedName name="수중모타1" localSheetId="11">#REF!</definedName>
    <definedName name="수중모타1">#REF!</definedName>
    <definedName name="수중모타10" localSheetId="0">#REF!</definedName>
    <definedName name="수중모타10" localSheetId="11">#REF!</definedName>
    <definedName name="수중모타10">#REF!</definedName>
    <definedName name="수중모타15" localSheetId="0">#REF!</definedName>
    <definedName name="수중모타15" localSheetId="11">#REF!</definedName>
    <definedName name="수중모타15">#REF!</definedName>
    <definedName name="수중모타2" localSheetId="0">#REF!</definedName>
    <definedName name="수중모타2" localSheetId="11">#REF!</definedName>
    <definedName name="수중모타2">#REF!</definedName>
    <definedName name="수중모타20" localSheetId="0">#REF!</definedName>
    <definedName name="수중모타20" localSheetId="11">#REF!</definedName>
    <definedName name="수중모타20">#REF!</definedName>
    <definedName name="수중모타25" localSheetId="0">#REF!</definedName>
    <definedName name="수중모타25" localSheetId="11">#REF!</definedName>
    <definedName name="수중모타25">#REF!</definedName>
    <definedName name="수중모타3" localSheetId="0">#REF!</definedName>
    <definedName name="수중모타3" localSheetId="11">#REF!</definedName>
    <definedName name="수중모타3">#REF!</definedName>
    <definedName name="수중모타30" localSheetId="0">#REF!</definedName>
    <definedName name="수중모타30" localSheetId="11">#REF!</definedName>
    <definedName name="수중모타30">#REF!</definedName>
    <definedName name="수중모타5" localSheetId="0">#REF!</definedName>
    <definedName name="수중모타5" localSheetId="11">#REF!</definedName>
    <definedName name="수중모타5">#REF!</definedName>
    <definedName name="수중모타7.5" localSheetId="0">#REF!</definedName>
    <definedName name="수중모타7.5" localSheetId="11">#REF!</definedName>
    <definedName name="수중모타7.5">#REF!</definedName>
    <definedName name="수중모터펌프단가" localSheetId="0">#REF!</definedName>
    <definedName name="수중모터펌프단가" localSheetId="11">#REF!</definedName>
    <definedName name="수중모터펌프단가">#REF!</definedName>
    <definedName name="수중모터펌프중량">[52]단가!$C$66:$D$77</definedName>
    <definedName name="수중케이블단가" localSheetId="0">#REF!</definedName>
    <definedName name="수중케이블단가" localSheetId="11">#REF!</definedName>
    <definedName name="수중케이블단가">#REF!</definedName>
    <definedName name="수직규준틀노무비" localSheetId="0">#REF!</definedName>
    <definedName name="수직규준틀노무비" localSheetId="11">#REF!</definedName>
    <definedName name="수직규준틀노무비">#REF!</definedName>
    <definedName name="수직규준틀재료비" localSheetId="0">#REF!</definedName>
    <definedName name="수직규준틀재료비" localSheetId="11">#REF!</definedName>
    <definedName name="수직규준틀재료비">#REF!</definedName>
    <definedName name="수직기준틀노무비" localSheetId="0">#REF!</definedName>
    <definedName name="수직기준틀노무비" localSheetId="11">#REF!</definedName>
    <definedName name="수직기준틀노무비">#REF!</definedName>
    <definedName name="수직기준틀재료비" localSheetId="0">#REF!</definedName>
    <definedName name="수직기준틀재료비" localSheetId="11">#REF!</definedName>
    <definedName name="수직기준틀재료비">#REF!</definedName>
    <definedName name="수질" localSheetId="0">#REF!</definedName>
    <definedName name="수질" localSheetId="11">#REF!</definedName>
    <definedName name="수질">#REF!</definedName>
    <definedName name="수질시험" localSheetId="0">#REF!</definedName>
    <definedName name="수질시험" localSheetId="11">#REF!</definedName>
    <definedName name="수질시험">#REF!</definedName>
    <definedName name="수축줄눈경비" localSheetId="0">#REF!</definedName>
    <definedName name="수축줄눈경비" localSheetId="11">#REF!</definedName>
    <definedName name="수축줄눈경비">#REF!</definedName>
    <definedName name="수축줄눈노무비" localSheetId="0">#REF!</definedName>
    <definedName name="수축줄눈노무비" localSheetId="11">#REF!</definedName>
    <definedName name="수축줄눈노무비">#REF!</definedName>
    <definedName name="수축줄눈재료비" localSheetId="0">#REF!</definedName>
    <definedName name="수축줄눈재료비" localSheetId="11">#REF!</definedName>
    <definedName name="수축줄눈재료비">#REF!</definedName>
    <definedName name="수토공단위당">[57]수토공단위당!$A$4:$M$49</definedName>
    <definedName name="수평규준틀노무비" localSheetId="0">#REF!</definedName>
    <definedName name="수평규준틀노무비" localSheetId="11">#REF!</definedName>
    <definedName name="수평규준틀노무비">#REF!</definedName>
    <definedName name="수평규준틀재료비" localSheetId="0">#REF!</definedName>
    <definedName name="수평규준틀재료비" localSheetId="11">#REF!</definedName>
    <definedName name="수평규준틀재료비">#REF!</definedName>
    <definedName name="숙" localSheetId="0">#REF!</definedName>
    <definedName name="숙" localSheetId="11">#REF!</definedName>
    <definedName name="숙">#REF!</definedName>
    <definedName name="숙소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1" localSheetId="1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C1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C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D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순공">[54]입찰!$G$9</definedName>
    <definedName name="순공사비" localSheetId="0">#REF!</definedName>
    <definedName name="순공사비" localSheetId="11">#REF!</definedName>
    <definedName name="순공사비">#REF!</definedName>
    <definedName name="순공사비_현황" localSheetId="0">#REF!</definedName>
    <definedName name="순공사비_현황" localSheetId="11">#REF!</definedName>
    <definedName name="순공사비_현황">#REF!</definedName>
    <definedName name="순공사비계" localSheetId="0">#REF!</definedName>
    <definedName name="순공사비계" localSheetId="11">#REF!</definedName>
    <definedName name="순공사비계">#REF!</definedName>
    <definedName name="순공사원가" localSheetId="0">#REF!</definedName>
    <definedName name="순공사원가" localSheetId="11">#REF!</definedName>
    <definedName name="순공사원가">#REF!</definedName>
    <definedName name="순명조" localSheetId="0">#REF!</definedName>
    <definedName name="순명조" localSheetId="11">#REF!</definedName>
    <definedName name="순명조">#REF!</definedName>
    <definedName name="순이익" localSheetId="0">#REF!</definedName>
    <definedName name="순이익" localSheetId="11">#REF!</definedName>
    <definedName name="순이익">#REF!</definedName>
    <definedName name="숫소D1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소D1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소D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숫자노무비" localSheetId="0">#REF!</definedName>
    <definedName name="숫자노무비" localSheetId="11">#REF!</definedName>
    <definedName name="숫자노무비">#REF!</definedName>
    <definedName name="스텐레스판">2149455</definedName>
    <definedName name="스트로브잣12노무" localSheetId="0">#REF!</definedName>
    <definedName name="스트로브잣12노무" localSheetId="11">#REF!</definedName>
    <definedName name="스트로브잣12노무">#REF!</definedName>
    <definedName name="스트로브잣12재료" localSheetId="0">#REF!</definedName>
    <definedName name="스트로브잣12재료" localSheetId="11">#REF!</definedName>
    <definedName name="스트로브잣12재료">#REF!</definedName>
    <definedName name="스트로브잣15노무" localSheetId="0">#REF!</definedName>
    <definedName name="스트로브잣15노무" localSheetId="11">#REF!</definedName>
    <definedName name="스트로브잣15노무">#REF!</definedName>
    <definedName name="스트로브잣15재료" localSheetId="0">#REF!</definedName>
    <definedName name="스트로브잣15재료" localSheetId="11">#REF!</definedName>
    <definedName name="스트로브잣15재료">#REF!</definedName>
    <definedName name="스트로브잣18노무" localSheetId="0">#REF!</definedName>
    <definedName name="스트로브잣18노무" localSheetId="11">#REF!</definedName>
    <definedName name="스트로브잣18노무">#REF!</definedName>
    <definedName name="스트로브잣18재료" localSheetId="0">#REF!</definedName>
    <definedName name="스트로브잣18재료" localSheetId="11">#REF!</definedName>
    <definedName name="스트로브잣18재료">#REF!</definedName>
    <definedName name="스트로브잣20노무" localSheetId="0">#REF!</definedName>
    <definedName name="스트로브잣20노무" localSheetId="11">#REF!</definedName>
    <definedName name="스트로브잣20노무">#REF!</definedName>
    <definedName name="스트로브잣20재료" localSheetId="0">#REF!</definedName>
    <definedName name="스트로브잣20재료" localSheetId="11">#REF!</definedName>
    <definedName name="스트로브잣20재료">#REF!</definedName>
    <definedName name="스트로브잣40노무" localSheetId="0">#REF!</definedName>
    <definedName name="스트로브잣40노무" localSheetId="11">#REF!</definedName>
    <definedName name="스트로브잣40노무">#REF!</definedName>
    <definedName name="스트로브잣40재료" localSheetId="0">#REF!</definedName>
    <definedName name="스트로브잣40재료" localSheetId="11">#REF!</definedName>
    <definedName name="스트로브잣40재료">#REF!</definedName>
    <definedName name="슬래브두께" localSheetId="0">#REF!</definedName>
    <definedName name="슬래브두께" localSheetId="11">#REF!</definedName>
    <definedName name="슬래브두께">#REF!</definedName>
    <definedName name="승" localSheetId="11" hidden="1">{#N/A,#N/A,FALSE,"지침";#N/A,#N/A,FALSE,"환경분석";#N/A,#N/A,FALSE,"Sheet16"}</definedName>
    <definedName name="승" localSheetId="1" hidden="1">{#N/A,#N/A,FALSE,"지침";#N/A,#N/A,FALSE,"환경분석";#N/A,#N/A,FALSE,"Sheet16"}</definedName>
    <definedName name="승" hidden="1">{#N/A,#N/A,FALSE,"지침";#N/A,#N/A,FALSE,"환경분석";#N/A,#N/A,FALSE,"Sheet16"}</definedName>
    <definedName name="시_행_전" localSheetId="0">#REF!</definedName>
    <definedName name="시_행_전" localSheetId="11">#REF!</definedName>
    <definedName name="시_행_전">#REF!</definedName>
    <definedName name="시간" localSheetId="0">#REF!</definedName>
    <definedName name="시간" localSheetId="11">#REF!</definedName>
    <definedName name="시간">#REF!</definedName>
    <definedName name="시간당중기사용료" localSheetId="0">#REF!</definedName>
    <definedName name="시간당중기사용료" localSheetId="11">#REF!</definedName>
    <definedName name="시간당중기사용료">#REF!</definedName>
    <definedName name="시멘트" localSheetId="0">BlankMacro1</definedName>
    <definedName name="시멘트" localSheetId="11">BlankMacro1</definedName>
    <definedName name="시멘트">BlankMacro1</definedName>
    <definedName name="시멘트6" localSheetId="0">BlankMacro1</definedName>
    <definedName name="시멘트6" localSheetId="11">BlankMacro1</definedName>
    <definedName name="시멘트6">BlankMacro1</definedName>
    <definedName name="시방서2" localSheetId="0" hidden="1">#REF!</definedName>
    <definedName name="시방서2" localSheetId="10" hidden="1">#REF!</definedName>
    <definedName name="시방서2" localSheetId="3" hidden="1">#REF!</definedName>
    <definedName name="시방서2" localSheetId="6" hidden="1">#REF!</definedName>
    <definedName name="시방서2" localSheetId="7" hidden="1">#REF!</definedName>
    <definedName name="시방서2" localSheetId="9" hidden="1">#REF!</definedName>
    <definedName name="시방서2" localSheetId="5" hidden="1">#REF!</definedName>
    <definedName name="시방서2" localSheetId="8" hidden="1">#REF!</definedName>
    <definedName name="시방서2" localSheetId="4" hidden="1">#REF!</definedName>
    <definedName name="시방서2" localSheetId="11" hidden="1">#REF!</definedName>
    <definedName name="시방서2" localSheetId="1" hidden="1">#REF!</definedName>
    <definedName name="시방서2" hidden="1">#REF!</definedName>
    <definedName name="시설물수량" localSheetId="0">#REF!</definedName>
    <definedName name="시설물수량" localSheetId="11">#REF!</definedName>
    <definedName name="시설물수량">#REF!</definedName>
    <definedName name="시설물집계" localSheetId="11" hidden="1">{#N/A,#N/A,FALSE,"골재소요량";#N/A,#N/A,FALSE,"골재소요량"}</definedName>
    <definedName name="시설물집계" localSheetId="1" hidden="1">{#N/A,#N/A,FALSE,"골재소요량";#N/A,#N/A,FALSE,"골재소요량"}</definedName>
    <definedName name="시설물집계" hidden="1">{#N/A,#N/A,FALSE,"골재소요량";#N/A,#N/A,FALSE,"골재소요량"}</definedName>
    <definedName name="시설수량" localSheetId="0">#REF!</definedName>
    <definedName name="시설수량" localSheetId="11">#REF!</definedName>
    <definedName name="시설수량">#REF!</definedName>
    <definedName name="시설일위" localSheetId="0">#REF!</definedName>
    <definedName name="시설일위" localSheetId="11">#REF!</definedName>
    <definedName name="시설일위">#REF!</definedName>
    <definedName name="시설일위1" localSheetId="0">#REF!</definedName>
    <definedName name="시설일위1" localSheetId="11">#REF!</definedName>
    <definedName name="시설일위1">#REF!</definedName>
    <definedName name="시영" localSheetId="0">#REF!</definedName>
    <definedName name="시영" localSheetId="11">#REF!</definedName>
    <definedName name="시영">#REF!</definedName>
    <definedName name="시영경상비" localSheetId="0">#REF!</definedName>
    <definedName name="시영경상비" localSheetId="11">#REF!</definedName>
    <definedName name="시영경상비">#REF!</definedName>
    <definedName name="시영공통비" localSheetId="0">#REF!</definedName>
    <definedName name="시영공통비" localSheetId="11">#REF!</definedName>
    <definedName name="시영공통비">#REF!</definedName>
    <definedName name="시작시점" localSheetId="0">[58]분양금할인!#REF!</definedName>
    <definedName name="시작시점" localSheetId="11">[58]분양금할인!#REF!</definedName>
    <definedName name="시작시점">[58]분양금할인!#REF!</definedName>
    <definedName name="시작일">OFFSET([37]참고사항!$B$2,0,0,COUNTA([37]참고사항!$B$2:$B$150),1)</definedName>
    <definedName name="시중노임1">#N/A</definedName>
    <definedName name="시추조사" localSheetId="0">#REF!</definedName>
    <definedName name="시추조사" localSheetId="11">#REF!</definedName>
    <definedName name="시추조사">#REF!</definedName>
    <definedName name="시행" localSheetId="11">{#N/A,#N/A,FALSE,"이태원철근"}</definedName>
    <definedName name="시행">{#N/A,#N/A,FALSE,"이태원철근"}</definedName>
    <definedName name="시험사" localSheetId="0">#REF!</definedName>
    <definedName name="시험사" localSheetId="11">#REF!</definedName>
    <definedName name="시험사">#REF!</definedName>
    <definedName name="식재" localSheetId="0">#REF!</definedName>
    <definedName name="식재" localSheetId="11">#REF!</definedName>
    <definedName name="식재">#REF!</definedName>
    <definedName name="식재감소계수" localSheetId="0">#REF!</definedName>
    <definedName name="식재감소계수" localSheetId="11">#REF!</definedName>
    <definedName name="식재감소계수">#REF!</definedName>
    <definedName name="식재단가" localSheetId="0">#REF!</definedName>
    <definedName name="식재단가" localSheetId="11">#REF!</definedName>
    <definedName name="식재단가">#REF!</definedName>
    <definedName name="식재단가1" localSheetId="0">#REF!</definedName>
    <definedName name="식재단가1" localSheetId="11">#REF!</definedName>
    <definedName name="식재단가1">#REF!</definedName>
    <definedName name="신성" localSheetId="0">#REF!</definedName>
    <definedName name="신성" localSheetId="11">#REF!</definedName>
    <definedName name="신성">#REF!</definedName>
    <definedName name="신성1" localSheetId="0">#REF!</definedName>
    <definedName name="신성1" localSheetId="11">#REF!</definedName>
    <definedName name="신성1">#REF!</definedName>
    <definedName name="신성2" localSheetId="0">#REF!</definedName>
    <definedName name="신성2" localSheetId="11">#REF!</definedName>
    <definedName name="신성2">#REF!</definedName>
    <definedName name="신성3" localSheetId="0">#REF!</definedName>
    <definedName name="신성3" localSheetId="11">#REF!</definedName>
    <definedName name="신성3">#REF!</definedName>
    <definedName name="신성4" localSheetId="0">#REF!</definedName>
    <definedName name="신성4" localSheetId="11">#REF!</definedName>
    <definedName name="신성4">#REF!</definedName>
    <definedName name="신성5" localSheetId="0">#REF!</definedName>
    <definedName name="신성5" localSheetId="11">#REF!</definedName>
    <definedName name="신성5">#REF!</definedName>
    <definedName name="신성6" localSheetId="0">#REF!</definedName>
    <definedName name="신성6" localSheetId="11">#REF!</definedName>
    <definedName name="신성6">#REF!</definedName>
    <definedName name="신성7" localSheetId="0">#REF!</definedName>
    <definedName name="신성7" localSheetId="11">#REF!</definedName>
    <definedName name="신성7">#REF!</definedName>
    <definedName name="신흥1호" localSheetId="0">#REF!</definedName>
    <definedName name="신흥1호" localSheetId="11">#REF!</definedName>
    <definedName name="신흥1호">#REF!</definedName>
    <definedName name="신흥2호" localSheetId="0">#REF!</definedName>
    <definedName name="신흥2호" localSheetId="11">#REF!</definedName>
    <definedName name="신흥2호">#REF!</definedName>
    <definedName name="실경상" localSheetId="0">#REF!</definedName>
    <definedName name="실경상" localSheetId="11">#REF!</definedName>
    <definedName name="실경상">#REF!</definedName>
    <definedName name="실편백10노무" localSheetId="0">#REF!</definedName>
    <definedName name="실편백10노무" localSheetId="11">#REF!</definedName>
    <definedName name="실편백10노무">#REF!</definedName>
    <definedName name="실편백10재료" localSheetId="0">#REF!</definedName>
    <definedName name="실편백10재료" localSheetId="11">#REF!</definedName>
    <definedName name="실편백10재료">#REF!</definedName>
    <definedName name="실편백15노무" localSheetId="0">#REF!</definedName>
    <definedName name="실편백15노무" localSheetId="11">#REF!</definedName>
    <definedName name="실편백15노무">#REF!</definedName>
    <definedName name="실편백15재료" localSheetId="0">#REF!</definedName>
    <definedName name="실편백15재료" localSheetId="11">#REF!</definedName>
    <definedName name="실편백15재료">#REF!</definedName>
    <definedName name="실행" localSheetId="0">#REF!</definedName>
    <definedName name="실행" localSheetId="11">#REF!</definedName>
    <definedName name="실행">#REF!</definedName>
    <definedName name="실행검토안">[59]BID!$A$1:$H$1235</definedName>
    <definedName name="실행공기" localSheetId="0">#REF!</definedName>
    <definedName name="실행공기" localSheetId="11">#REF!</definedName>
    <definedName name="실행공기">#REF!</definedName>
    <definedName name="실행내역" localSheetId="11">[18]!실행내역</definedName>
    <definedName name="실행내역">[0]!실행내역</definedName>
    <definedName name="실행대비">[60]bid!$A$1:$I$1265</definedName>
    <definedName name="실행예산서" localSheetId="0">#REF!</definedName>
    <definedName name="실행예산서" localSheetId="11">#REF!</definedName>
    <definedName name="실행예산서">#REF!</definedName>
    <definedName name="심사승인1" localSheetId="0">[0]!BlankMacro1</definedName>
    <definedName name="심사승인1" localSheetId="11">[18]!BlankMacro1</definedName>
    <definedName name="심사승인1">[0]!BlankMacro1</definedName>
    <definedName name="십장" localSheetId="0">#REF!</definedName>
    <definedName name="십장" localSheetId="11">#REF!</definedName>
    <definedName name="십장">#REF!</definedName>
    <definedName name="쌍암1교" localSheetId="0">#REF!</definedName>
    <definedName name="쌍암1교" localSheetId="11">#REF!</definedName>
    <definedName name="쌍암1교">#REF!</definedName>
    <definedName name="ㅇ" localSheetId="11" hidden="1">{#N/A,#N/A,FALSE,"운반시간"}</definedName>
    <definedName name="ㅇ" hidden="1">{#N/A,#N/A,FALSE,"운반시간"}</definedName>
    <definedName name="ㅇ48" localSheetId="0">#REF!</definedName>
    <definedName name="ㅇ48" localSheetId="11">#REF!</definedName>
    <definedName name="ㅇ48">#REF!</definedName>
    <definedName name="ㅇㄱ1" localSheetId="0">#REF!</definedName>
    <definedName name="ㅇㄱ1" localSheetId="11">#REF!</definedName>
    <definedName name="ㅇㄱ1">#REF!</definedName>
    <definedName name="ㅇㄷㄴㅁ" localSheetId="0">[40]내역!#REF!</definedName>
    <definedName name="ㅇㄷㄴㅁ" localSheetId="11">[40]내역!#REF!</definedName>
    <definedName name="ㅇㄷㄴㅁ">[40]내역!#REF!</definedName>
    <definedName name="ㅇㄷㅇㅇ" localSheetId="11">[18]!ㅇㄷㅇㅇ</definedName>
    <definedName name="ㅇㄷㅇㅇ">[0]!ㅇㄷㅇㅇ</definedName>
    <definedName name="ㅇㄹ" localSheetId="11" hidden="1">{#N/A,#N/A,FALSE,"조골재"}</definedName>
    <definedName name="ㅇㄹ" localSheetId="1" hidden="1">{#N/A,#N/A,FALSE,"조골재"}</definedName>
    <definedName name="ㅇㄹ" hidden="1">{#N/A,#N/A,FALSE,"조골재"}</definedName>
    <definedName name="ㅇㄹㄹ" localSheetId="0" hidden="1">#REF!</definedName>
    <definedName name="ㅇㄹㄹ" localSheetId="10" hidden="1">#REF!</definedName>
    <definedName name="ㅇㄹㄹ" localSheetId="3" hidden="1">#REF!</definedName>
    <definedName name="ㅇㄹㄹ" localSheetId="6" hidden="1">#REF!</definedName>
    <definedName name="ㅇㄹㄹ" localSheetId="7" hidden="1">#REF!</definedName>
    <definedName name="ㅇㄹㄹ" localSheetId="9" hidden="1">#REF!</definedName>
    <definedName name="ㅇㄹㄹ" localSheetId="5" hidden="1">#REF!</definedName>
    <definedName name="ㅇㄹㄹ" localSheetId="8" hidden="1">#REF!</definedName>
    <definedName name="ㅇㄹㄹ" localSheetId="4" hidden="1">#REF!</definedName>
    <definedName name="ㅇㄹㄹ" localSheetId="11" hidden="1">#REF!</definedName>
    <definedName name="ㅇㄹㄹ" localSheetId="1" hidden="1">#REF!</definedName>
    <definedName name="ㅇㄹㄹ" hidden="1">#REF!</definedName>
    <definedName name="ㅇㄹㄹㅇ" localSheetId="11" hidden="1">{#N/A,#N/A,FALSE,"2~8번"}</definedName>
    <definedName name="ㅇㄹㄹㅇ" localSheetId="1" hidden="1">{#N/A,#N/A,FALSE,"2~8번"}</definedName>
    <definedName name="ㅇㄹㄹㅇ" hidden="1">{#N/A,#N/A,FALSE,"2~8번"}</definedName>
    <definedName name="ㅇㄹㅇ" localSheetId="11" hidden="1">{#N/A,#N/A,FALSE,"운반시간"}</definedName>
    <definedName name="ㅇㄹㅇ" localSheetId="1" hidden="1">{#N/A,#N/A,FALSE,"운반시간"}</definedName>
    <definedName name="ㅇㄹㅇ" hidden="1">{#N/A,#N/A,FALSE,"운반시간"}</definedName>
    <definedName name="ㅇㅀㄴ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0">BlankMacro1</definedName>
    <definedName name="ㅇㅇ" localSheetId="11">BlankMacro1</definedName>
    <definedName name="ㅇㅇ">BlankMacro1</definedName>
    <definedName name="ㅇㅇ4" localSheetId="11">{#N/A,#N/A,FALSE,"이태원철근"}</definedName>
    <definedName name="ㅇㅇ4">{#N/A,#N/A,FALSE,"이태원철근"}</definedName>
    <definedName name="ㅇㅇㅇ" localSheetId="0">BlankMacro1</definedName>
    <definedName name="ㅇㅇㅇ" localSheetId="11">BlankMacro1</definedName>
    <definedName name="ㅇㅇㅇ">BlankMacro1</definedName>
    <definedName name="ㅇㅈㄷㅄㅂㅈㄷㄱ" localSheetId="0" hidden="1">#REF!</definedName>
    <definedName name="ㅇㅈㄷㅄㅂㅈㄷㄱ" localSheetId="11" hidden="1">#REF!</definedName>
    <definedName name="ㅇㅈㄷㅄㅂㅈㄷㄱ" hidden="1">#REF!</definedName>
    <definedName name="아" localSheetId="0" hidden="1">#REF!</definedName>
    <definedName name="아" localSheetId="10" hidden="1">#REF!</definedName>
    <definedName name="아" localSheetId="3" hidden="1">#REF!</definedName>
    <definedName name="아" localSheetId="6" hidden="1">#REF!</definedName>
    <definedName name="아" localSheetId="7" hidden="1">#REF!</definedName>
    <definedName name="아" localSheetId="9" hidden="1">#REF!</definedName>
    <definedName name="아" localSheetId="5" hidden="1">#REF!</definedName>
    <definedName name="아" localSheetId="8" hidden="1">#REF!</definedName>
    <definedName name="아" localSheetId="4" hidden="1">#REF!</definedName>
    <definedName name="아" localSheetId="11" hidden="1">#REF!</definedName>
    <definedName name="아" hidden="1">#REF!</definedName>
    <definedName name="아경" localSheetId="0">#REF!</definedName>
    <definedName name="아경" localSheetId="11">#REF!</definedName>
    <definedName name="아경">#REF!</definedName>
    <definedName name="아경1" localSheetId="0">#REF!</definedName>
    <definedName name="아경1" localSheetId="11">#REF!</definedName>
    <definedName name="아경1">#REF!</definedName>
    <definedName name="아노" localSheetId="0">#REF!</definedName>
    <definedName name="아노" localSheetId="11">#REF!</definedName>
    <definedName name="아노">#REF!</definedName>
    <definedName name="아노1" localSheetId="0">#REF!</definedName>
    <definedName name="아노1" localSheetId="11">#REF!</definedName>
    <definedName name="아노1">#REF!</definedName>
    <definedName name="아러ㅏ러" localSheetId="11" hidden="1">{"'Firr(선)'!$AS$1:$AY$62","'Firr(사)'!$AS$1:$AY$62","'Firr(회)'!$AS$1:$AY$62","'Firr(선)'!$L$1:$V$62","'Firr(사)'!$L$1:$V$62","'Firr(회)'!$L$1:$V$62"}</definedName>
    <definedName name="아러ㅏ러" localSheetId="1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부루가" localSheetId="11" hidden="1">{#N/A,#N/A,FALSE,"2~8번"}</definedName>
    <definedName name="아부루가" localSheetId="1" hidden="1">{#N/A,#N/A,FALSE,"2~8번"}</definedName>
    <definedName name="아부루가" hidden="1">{#N/A,#N/A,FALSE,"2~8번"}</definedName>
    <definedName name="아스콘깨기" localSheetId="11" hidden="1">{#N/A,#N/A,FALSE,"골재소요량";#N/A,#N/A,FALSE,"골재소요량"}</definedName>
    <definedName name="아스콘깨기" localSheetId="1" hidden="1">{#N/A,#N/A,FALSE,"골재소요량";#N/A,#N/A,FALSE,"골재소요량"}</definedName>
    <definedName name="아스콘깨기" hidden="1">{#N/A,#N/A,FALSE,"골재소요량";#N/A,#N/A,FALSE,"골재소요량"}</definedName>
    <definedName name="아스팔트" localSheetId="0">#REF!</definedName>
    <definedName name="아스팔트" localSheetId="11">#REF!</definedName>
    <definedName name="아스팔트">#REF!</definedName>
    <definedName name="아연도강관단가" localSheetId="0">#REF!</definedName>
    <definedName name="아연도강관단가" localSheetId="11">#REF!</definedName>
    <definedName name="아연도강관단가">#REF!</definedName>
    <definedName name="아연도배관단가" localSheetId="0">#REF!</definedName>
    <definedName name="아연도배관단가" localSheetId="11">#REF!</definedName>
    <definedName name="아연도배관단가">#REF!</definedName>
    <definedName name="아연도배관자재" localSheetId="0">#REF!</definedName>
    <definedName name="아연도배관자재" localSheetId="11">#REF!</definedName>
    <definedName name="아연도배관자재">#REF!</definedName>
    <definedName name="아왜나무12노무" localSheetId="0">#REF!</definedName>
    <definedName name="아왜나무12노무" localSheetId="11">#REF!</definedName>
    <definedName name="아왜나무12노무">#REF!</definedName>
    <definedName name="아왜나무12재료" localSheetId="0">#REF!</definedName>
    <definedName name="아왜나무12재료" localSheetId="11">#REF!</definedName>
    <definedName name="아왜나무12재료">#REF!</definedName>
    <definedName name="아이" localSheetId="0">#REF!</definedName>
    <definedName name="아이" localSheetId="11">#REF!</definedName>
    <definedName name="아이">#REF!</definedName>
    <definedName name="아재" localSheetId="0">#REF!</definedName>
    <definedName name="아재" localSheetId="11">#REF!</definedName>
    <definedName name="아재">#REF!</definedName>
    <definedName name="아재1" localSheetId="0">#REF!</definedName>
    <definedName name="아재1" localSheetId="11">#REF!</definedName>
    <definedName name="아재1">#REF!</definedName>
    <definedName name="악취" localSheetId="0">#REF!</definedName>
    <definedName name="악취" localSheetId="11">#REF!</definedName>
    <definedName name="악취">#REF!</definedName>
    <definedName name="안내판" localSheetId="0">#REF!</definedName>
    <definedName name="안내판" localSheetId="11">#REF!</definedName>
    <definedName name="안내판">#REF!</definedName>
    <definedName name="안내판수량" localSheetId="0">#REF!</definedName>
    <definedName name="안내판수량" localSheetId="11">#REF!</definedName>
    <definedName name="안내판수량">#REF!</definedName>
    <definedName name="안방1호" localSheetId="0">#REF!</definedName>
    <definedName name="안방1호" localSheetId="11">#REF!</definedName>
    <definedName name="안방1호">#REF!</definedName>
    <definedName name="안방2호" localSheetId="0">#REF!</definedName>
    <definedName name="안방2호" localSheetId="11">#REF!</definedName>
    <definedName name="안방2호">#REF!</definedName>
    <definedName name="안전" localSheetId="0">#REF!</definedName>
    <definedName name="안전" localSheetId="11">#REF!</definedName>
    <definedName name="안전">#REF!</definedName>
    <definedName name="안전1" localSheetId="0">#REF!</definedName>
    <definedName name="안전1" localSheetId="11">#REF!</definedName>
    <definedName name="안전1">#REF!</definedName>
    <definedName name="안전2" localSheetId="0">#REF!</definedName>
    <definedName name="안전2" localSheetId="11">#REF!</definedName>
    <definedName name="안전2">#REF!</definedName>
    <definedName name="안전관리비" localSheetId="0">#REF!</definedName>
    <definedName name="안전관리비" localSheetId="11">#REF!</definedName>
    <definedName name="안전관리비">#REF!</definedName>
    <definedName name="안전관리비_산식" localSheetId="0">#REF!</definedName>
    <definedName name="안전관리비_산식" localSheetId="11">#REF!</definedName>
    <definedName name="안전관리비_산식">#REF!</definedName>
    <definedName name="안전관리비요율" localSheetId="0">#REF!</definedName>
    <definedName name="안전관리비요율" localSheetId="11">#REF!</definedName>
    <definedName name="안전관리비요율">#REF!</definedName>
    <definedName name="안전관리비요율_변경" localSheetId="0">#REF!</definedName>
    <definedName name="안전관리비요율_변경" localSheetId="11">#REF!</definedName>
    <definedName name="안전관리비요율_변경">#REF!</definedName>
    <definedName name="안전관리비표" localSheetId="0">#REF!</definedName>
    <definedName name="안전관리비표" localSheetId="11">#REF!</definedName>
    <definedName name="안전관리비표">#REF!</definedName>
    <definedName name="안정수위" localSheetId="0">#REF!</definedName>
    <definedName name="안정수위" localSheetId="11">#REF!</definedName>
    <definedName name="안정수위">#REF!</definedName>
    <definedName name="알미늄후렉스_돌출" localSheetId="0">#REF!</definedName>
    <definedName name="알미늄후렉스_돌출" localSheetId="11">#REF!</definedName>
    <definedName name="알미늄후렉스_돌출">#REF!</definedName>
    <definedName name="알미늄후렉스_전면" localSheetId="0">#REF!</definedName>
    <definedName name="알미늄후렉스_전면" localSheetId="11">#REF!</definedName>
    <definedName name="알미늄후렉스_전면">#REF!</definedName>
    <definedName name="암거" localSheetId="0">#REF!</definedName>
    <definedName name="암거" localSheetId="11">#REF!</definedName>
    <definedName name="암거">#REF!</definedName>
    <definedName name="암거폭" localSheetId="0">#REF!</definedName>
    <definedName name="암거폭" localSheetId="11">#REF!</definedName>
    <definedName name="암거폭">#REF!</definedName>
    <definedName name="암라ㅣ" localSheetId="11" hidden="1">{#N/A,#N/A,FALSE,"2~8번"}</definedName>
    <definedName name="암라ㅣ" localSheetId="1" hidden="1">{#N/A,#N/A,FALSE,"2~8번"}</definedName>
    <definedName name="암라ㅣ" hidden="1">{#N/A,#N/A,FALSE,"2~8번"}</definedName>
    <definedName name="암사시영" localSheetId="0">#REF!</definedName>
    <definedName name="암사시영" localSheetId="11">#REF!</definedName>
    <definedName name="암사시영">#REF!</definedName>
    <definedName name="앗공통" localSheetId="0">#REF!</definedName>
    <definedName name="앗공통" localSheetId="11">#REF!</definedName>
    <definedName name="앗공통">#REF!</definedName>
    <definedName name="앗그만" localSheetId="0">#REF!</definedName>
    <definedName name="앗그만" localSheetId="11">#REF!</definedName>
    <definedName name="앗그만">#REF!</definedName>
    <definedName name="앗분당코아공통비" localSheetId="0">#REF!</definedName>
    <definedName name="앗분당코아공통비" localSheetId="11">#REF!</definedName>
    <definedName name="앗분당코아공통비">#REF!</definedName>
    <definedName name="앗코아" localSheetId="0">#REF!</definedName>
    <definedName name="앗코아" localSheetId="11">#REF!</definedName>
    <definedName name="앗코아">#REF!</definedName>
    <definedName name="앞들1호" localSheetId="0">#REF!</definedName>
    <definedName name="앞들1호" localSheetId="11">#REF!</definedName>
    <definedName name="앞들1호">#REF!</definedName>
    <definedName name="앞들2호" localSheetId="0">#REF!</definedName>
    <definedName name="앞들2호" localSheetId="11">#REF!</definedName>
    <definedName name="앞들2호">#REF!</definedName>
    <definedName name="앵커볼트" localSheetId="0">#REF!</definedName>
    <definedName name="앵커볼트" localSheetId="11">#REF!</definedName>
    <definedName name="앵커볼트">#REF!</definedName>
    <definedName name="야간" localSheetId="11" hidden="1">{#N/A,#N/A,FALSE,"지침";#N/A,#N/A,FALSE,"환경분석";#N/A,#N/A,FALSE,"Sheet16"}</definedName>
    <definedName name="야간" localSheetId="1" hidden="1">{#N/A,#N/A,FALSE,"지침";#N/A,#N/A,FALSE,"환경분석";#N/A,#N/A,FALSE,"Sheet16"}</definedName>
    <definedName name="야간" hidden="1">{#N/A,#N/A,FALSE,"지침";#N/A,#N/A,FALSE,"환경분석";#N/A,#N/A,FALSE,"Sheet16"}</definedName>
    <definedName name="양생경비" localSheetId="0">#REF!</definedName>
    <definedName name="양생경비" localSheetId="11">#REF!</definedName>
    <definedName name="양생경비">#REF!</definedName>
    <definedName name="양생노무비" localSheetId="0">#REF!</definedName>
    <definedName name="양생노무비" localSheetId="11">#REF!</definedName>
    <definedName name="양생노무비">#REF!</definedName>
    <definedName name="양생재료비" localSheetId="0">#REF!</definedName>
    <definedName name="양생재료비" localSheetId="11">#REF!</definedName>
    <definedName name="양생재료비">#REF!</definedName>
    <definedName name="양수량" localSheetId="0">#REF!</definedName>
    <definedName name="양수량" localSheetId="11">#REF!</definedName>
    <definedName name="양수량">#REF!</definedName>
    <definedName name="양식" localSheetId="0">#REF!</definedName>
    <definedName name="양식" localSheetId="11">#REF!</definedName>
    <definedName name="양식">#REF!</definedName>
    <definedName name="언ㄹㅇ" localSheetId="11">[18]!언ㄹㅇ</definedName>
    <definedName name="언ㄹㅇ">[0]!언ㄹㅇ</definedName>
    <definedName name="업체" localSheetId="0" hidden="1">#REF!</definedName>
    <definedName name="업체" localSheetId="10" hidden="1">#REF!</definedName>
    <definedName name="업체" localSheetId="3" hidden="1">#REF!</definedName>
    <definedName name="업체" localSheetId="6" hidden="1">#REF!</definedName>
    <definedName name="업체" localSheetId="7" hidden="1">#REF!</definedName>
    <definedName name="업체" localSheetId="9" hidden="1">#REF!</definedName>
    <definedName name="업체" localSheetId="5" hidden="1">#REF!</definedName>
    <definedName name="업체" localSheetId="8" hidden="1">#REF!</definedName>
    <definedName name="업체" localSheetId="4" hidden="1">#REF!</definedName>
    <definedName name="업체" localSheetId="11" hidden="1">#REF!</definedName>
    <definedName name="업체" localSheetId="1" hidden="1">#REF!</definedName>
    <definedName name="업체" hidden="1">#REF!</definedName>
    <definedName name="업체명" localSheetId="0">#REF!</definedName>
    <definedName name="업체명" localSheetId="11">#REF!</definedName>
    <definedName name="업체명">#REF!</definedName>
    <definedName name="업체별집계표" localSheetId="11">[18]!업체별집계표</definedName>
    <definedName name="업체별집계표">[0]!업체별집계표</definedName>
    <definedName name="엘지건설" localSheetId="0">#REF!</definedName>
    <definedName name="엘지건설" localSheetId="11">#REF!</definedName>
    <definedName name="엘지건설">#REF!</definedName>
    <definedName name="여건22" localSheetId="0" hidden="1">#REF!</definedName>
    <definedName name="여건22" localSheetId="10" hidden="1">#REF!</definedName>
    <definedName name="여건22" localSheetId="3" hidden="1">#REF!</definedName>
    <definedName name="여건22" localSheetId="6" hidden="1">#REF!</definedName>
    <definedName name="여건22" localSheetId="7" hidden="1">#REF!</definedName>
    <definedName name="여건22" localSheetId="9" hidden="1">#REF!</definedName>
    <definedName name="여건22" localSheetId="5" hidden="1">#REF!</definedName>
    <definedName name="여건22" localSheetId="8" hidden="1">#REF!</definedName>
    <definedName name="여건22" localSheetId="4" hidden="1">#REF!</definedName>
    <definedName name="여건22" localSheetId="11" hidden="1">#REF!</definedName>
    <definedName name="여건22" hidden="1">#REF!</definedName>
    <definedName name="여비" localSheetId="0">#REF!</definedName>
    <definedName name="여비" localSheetId="11">#REF!</definedName>
    <definedName name="여비">#REF!</definedName>
    <definedName name="역L형옹벽" localSheetId="0">[20]일위대가!#REF!</definedName>
    <definedName name="역L형옹벽" localSheetId="11">[20]일위대가!#REF!</definedName>
    <definedName name="역L형옹벽">[20]일위대가!#REF!</definedName>
    <definedName name="연수" localSheetId="0">#REF!</definedName>
    <definedName name="연수" localSheetId="11">#REF!</definedName>
    <definedName name="연수">#REF!</definedName>
    <definedName name="연장" localSheetId="0">#REF!</definedName>
    <definedName name="연장" localSheetId="11">#REF!</definedName>
    <definedName name="연장">#REF!</definedName>
    <definedName name="영산홍" localSheetId="0">#REF!</definedName>
    <definedName name="영산홍" localSheetId="11">#REF!</definedName>
    <definedName name="영산홍">#REF!</definedName>
    <definedName name="영업이익" localSheetId="0">#REF!</definedName>
    <definedName name="영업이익" localSheetId="11">#REF!</definedName>
    <definedName name="영업이익">#REF!</definedName>
    <definedName name="예산서발행" localSheetId="0">#REF!</definedName>
    <definedName name="예산서발행" localSheetId="11">#REF!</definedName>
    <definedName name="예산서발행">#REF!</definedName>
    <definedName name="오라1" localSheetId="0">#REF!</definedName>
    <definedName name="오라1" localSheetId="11">#REF!</definedName>
    <definedName name="오라1">#REF!</definedName>
    <definedName name="오주1호" localSheetId="0">#REF!</definedName>
    <definedName name="오주1호" localSheetId="11">#REF!</definedName>
    <definedName name="오주1호">#REF!</definedName>
    <definedName name="오주2호" localSheetId="0">#REF!</definedName>
    <definedName name="오주2호" localSheetId="11">#REF!</definedName>
    <definedName name="오주2호">#REF!</definedName>
    <definedName name="오주3호" localSheetId="0">#REF!</definedName>
    <definedName name="오주3호" localSheetId="11">#REF!</definedName>
    <definedName name="오주3호">#REF!</definedName>
    <definedName name="오주4호" localSheetId="0">#REF!</definedName>
    <definedName name="오주4호" localSheetId="11">#REF!</definedName>
    <definedName name="오주4호">#REF!</definedName>
    <definedName name="오차" localSheetId="0">#REF!</definedName>
    <definedName name="오차" localSheetId="11">#REF!</definedName>
    <definedName name="오차">#REF!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공사" localSheetId="11">{#N/A,#N/A,FALSE,"이태원철근"}</definedName>
    <definedName name="옥외공사">{#N/A,#N/A,FALSE,"이태원철근"}</definedName>
    <definedName name="옥외대비" localSheetId="11" hidden="1">{#N/A,#N/A,FALSE,"이태원철근"}</definedName>
    <definedName name="옥외대비" localSheetId="1" hidden="1">{#N/A,#N/A,FALSE,"이태원철근"}</definedName>
    <definedName name="옥외대비" hidden="1">{#N/A,#N/A,FALSE,"이태원철근"}</definedName>
    <definedName name="왕벚나무" localSheetId="0">#REF!</definedName>
    <definedName name="왕벚나무" localSheetId="11">#REF!</definedName>
    <definedName name="왕벚나무">#REF!</definedName>
    <definedName name="왕암내역" localSheetId="0">#REF!</definedName>
    <definedName name="왕암내역" localSheetId="11">#REF!</definedName>
    <definedName name="왕암내역">#REF!</definedName>
    <definedName name="왜성도라지" localSheetId="0">#REF!</definedName>
    <definedName name="왜성도라지" localSheetId="11">#REF!</definedName>
    <definedName name="왜성도라지">#REF!</definedName>
    <definedName name="외벽" localSheetId="0">#REF!</definedName>
    <definedName name="외벽" localSheetId="11">#REF!</definedName>
    <definedName name="외벽">#REF!</definedName>
    <definedName name="요동1호" localSheetId="0">#REF!</definedName>
    <definedName name="요동1호" localSheetId="11">#REF!</definedName>
    <definedName name="요동1호">#REF!</definedName>
    <definedName name="요동2호" localSheetId="0">#REF!</definedName>
    <definedName name="요동2호" localSheetId="11">#REF!</definedName>
    <definedName name="요동2호">#REF!</definedName>
    <definedName name="요약문" localSheetId="0">#REF!</definedName>
    <definedName name="요약문" localSheetId="11">#REF!</definedName>
    <definedName name="요약문">#REF!</definedName>
    <definedName name="요울">[61]대비2!$D$25</definedName>
    <definedName name="요율">[62]원하대비!$N$25</definedName>
    <definedName name="용량" localSheetId="0">#REF!</definedName>
    <definedName name="용량" localSheetId="11">#REF!</definedName>
    <definedName name="용량">#REF!</definedName>
    <definedName name="용접" localSheetId="0">#REF!</definedName>
    <definedName name="용접" localSheetId="11">#REF!</definedName>
    <definedName name="용접">#REF!</definedName>
    <definedName name="용접200경비" localSheetId="0">#REF!</definedName>
    <definedName name="용접200경비" localSheetId="11">#REF!</definedName>
    <definedName name="용접200경비">#REF!</definedName>
    <definedName name="용접300경비" localSheetId="0">#REF!</definedName>
    <definedName name="용접300경비" localSheetId="11">#REF!</definedName>
    <definedName name="용접300경비">#REF!</definedName>
    <definedName name="용접공" localSheetId="0">#REF!</definedName>
    <definedName name="용접공" localSheetId="11">#REF!</definedName>
    <definedName name="용접공">#REF!</definedName>
    <definedName name="용지도" localSheetId="0">#REF!</definedName>
    <definedName name="용지도" localSheetId="11">#REF!</definedName>
    <definedName name="용지도">#REF!</definedName>
    <definedName name="우산" localSheetId="0">#REF!</definedName>
    <definedName name="우산" localSheetId="11">#REF!</definedName>
    <definedName name="우산">#REF!</definedName>
    <definedName name="우이사" localSheetId="0">#REF!</definedName>
    <definedName name="우이사" localSheetId="11">#REF!</definedName>
    <definedName name="우이사">#REF!</definedName>
    <definedName name="운반비">[52]단가!$F$66:$G$77</definedName>
    <definedName name="운반산출" localSheetId="0">#REF!</definedName>
    <definedName name="운반산출" localSheetId="11">#REF!</definedName>
    <definedName name="운반산출">#REF!</definedName>
    <definedName name="운반차" localSheetId="0">#REF!</definedName>
    <definedName name="운반차" localSheetId="11">#REF!</definedName>
    <definedName name="운반차">#REF!</definedName>
    <definedName name="운반차운전사" localSheetId="0">#REF!</definedName>
    <definedName name="운반차운전사" localSheetId="11">#REF!</definedName>
    <definedName name="운반차운전사">#REF!</definedName>
    <definedName name="운암" localSheetId="0">#REF!</definedName>
    <definedName name="운암" localSheetId="11">#REF!</definedName>
    <definedName name="운암">#REF!</definedName>
    <definedName name="운전" localSheetId="0">#REF!</definedName>
    <definedName name="운전" localSheetId="11">#REF!</definedName>
    <definedName name="운전">#REF!</definedName>
    <definedName name="운전사" localSheetId="0">#REF!</definedName>
    <definedName name="운전사" localSheetId="11">#REF!</definedName>
    <definedName name="운전사">#REF!</definedName>
    <definedName name="운전조" localSheetId="0">#REF!</definedName>
    <definedName name="운전조" localSheetId="11">#REF!</definedName>
    <definedName name="운전조">#REF!</definedName>
    <definedName name="운호1호" localSheetId="0">#REF!</definedName>
    <definedName name="운호1호" localSheetId="11">#REF!</definedName>
    <definedName name="운호1호">#REF!</definedName>
    <definedName name="운호2호" localSheetId="0">#REF!</definedName>
    <definedName name="운호2호" localSheetId="11">#REF!</definedName>
    <definedName name="운호2호">#REF!</definedName>
    <definedName name="운호3호" localSheetId="0">#REF!</definedName>
    <definedName name="운호3호" localSheetId="11">#REF!</definedName>
    <definedName name="운호3호">#REF!</definedName>
    <definedName name="원" localSheetId="0">#REF!</definedName>
    <definedName name="원" localSheetId="11">#REF!</definedName>
    <definedName name="원">#REF!</definedName>
    <definedName name="원_가_계_산_서" localSheetId="0">#REF!</definedName>
    <definedName name="원_가_계_산_서" localSheetId="11">#REF!</definedName>
    <definedName name="원_가_계_산_서">#REF!</definedName>
    <definedName name="원가" localSheetId="0">#REF!</definedName>
    <definedName name="원가" localSheetId="11">#REF!</definedName>
    <definedName name="원가">#REF!</definedName>
    <definedName name="원가계산" localSheetId="11">[18]!원가계산</definedName>
    <definedName name="원가계산">[0]!원가계산</definedName>
    <definedName name="원가계산명" localSheetId="0">#REF!</definedName>
    <definedName name="원가계산명" localSheetId="11">#REF!</definedName>
    <definedName name="원가계산명">#REF!</definedName>
    <definedName name="원가계산창" localSheetId="11">[18]!원가계산창</definedName>
    <definedName name="원가계산창">[0]!원가계산창</definedName>
    <definedName name="원가네온" localSheetId="0">#REF!</definedName>
    <definedName name="원가네온" localSheetId="11">#REF!</definedName>
    <definedName name="원가네온">#REF!</definedName>
    <definedName name="원가쟌넬" localSheetId="0">#REF!</definedName>
    <definedName name="원가쟌넬" localSheetId="11">#REF!</definedName>
    <definedName name="원가쟌넬">#REF!</definedName>
    <definedName name="원가포엠" localSheetId="0">#REF!</definedName>
    <definedName name="원가포엠" localSheetId="11">#REF!</definedName>
    <definedName name="원가포엠">#REF!</definedName>
    <definedName name="원가프랑카드" localSheetId="0">#REF!</definedName>
    <definedName name="원가프랑카드" localSheetId="11">#REF!</definedName>
    <definedName name="원가프랑카드">#REF!</definedName>
    <definedName name="원가플랙스" localSheetId="0">#REF!</definedName>
    <definedName name="원가플랙스" localSheetId="11">#REF!</definedName>
    <definedName name="원가플랙스">#REF!</definedName>
    <definedName name="원기경">[62]원도급!$J$7</definedName>
    <definedName name="원기재">[62]원도급!$F$7</definedName>
    <definedName name="원남내역" hidden="1">[63]실행철강하도!$A$1:$A$4</definedName>
    <definedName name="원상경">[62]원도급!$J$5</definedName>
    <definedName name="원아노">[62]원도급!$H$3</definedName>
    <definedName name="원운1호" localSheetId="0">#REF!</definedName>
    <definedName name="원운1호" localSheetId="11">#REF!</definedName>
    <definedName name="원운1호">#REF!</definedName>
    <definedName name="원운2호" localSheetId="0">#REF!</definedName>
    <definedName name="원운2호" localSheetId="11">#REF!</definedName>
    <definedName name="원운2호">#REF!</definedName>
    <definedName name="원지경">[62]원도급!$J$6</definedName>
    <definedName name="원지반다짐" localSheetId="0">#REF!</definedName>
    <definedName name="원지반다짐" localSheetId="11">#REF!</definedName>
    <definedName name="원지반다짐">#REF!</definedName>
    <definedName name="원지재">[62]원도급!$F$6</definedName>
    <definedName name="원파고라노" localSheetId="0">#REF!</definedName>
    <definedName name="원파고라노" localSheetId="11">#REF!</definedName>
    <definedName name="원파고라노">#REF!</definedName>
    <definedName name="원파고라재" localSheetId="0">#REF!</definedName>
    <definedName name="원파고라재" localSheetId="11">#REF!</definedName>
    <definedName name="원파고라재">#REF!</definedName>
    <definedName name="월드건설" localSheetId="11" hidden="1">{#N/A,#N/A,FALSE,"이태원철근"}</definedName>
    <definedName name="월드건설" localSheetId="1" hidden="1">{#N/A,#N/A,FALSE,"이태원철근"}</definedName>
    <definedName name="월드건설" hidden="1">{#N/A,#N/A,FALSE,"이태원철근"}</definedName>
    <definedName name="월별투입" localSheetId="11" hidden="1">{#N/A,#N/A,FALSE,"지침";#N/A,#N/A,FALSE,"환경분석";#N/A,#N/A,FALSE,"Sheet16"}</definedName>
    <definedName name="월별투입" localSheetId="1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위락경관" localSheetId="0">#REF!</definedName>
    <definedName name="위락경관" localSheetId="11">#REF!</definedName>
    <definedName name="위락경관">#REF!</definedName>
    <definedName name="위병면회소" localSheetId="0">[64]원가계산서!#REF!</definedName>
    <definedName name="위병면회소" localSheetId="11">[64]원가계산서!#REF!</definedName>
    <definedName name="위병면회소">[64]원가계산서!#REF!</definedName>
    <definedName name="위생공" localSheetId="0">#REF!</definedName>
    <definedName name="위생공" localSheetId="11">#REF!</definedName>
    <definedName name="위생공">#REF!</definedName>
    <definedName name="위생보건" localSheetId="0">#REF!</definedName>
    <definedName name="위생보건" localSheetId="11">#REF!</definedName>
    <definedName name="위생보건">#REF!</definedName>
    <definedName name="위치">#N/A</definedName>
    <definedName name="위치도" localSheetId="11">[18]!위치도</definedName>
    <definedName name="위치도">[0]!위치도</definedName>
    <definedName name="유동부채" localSheetId="0">#REF!</definedName>
    <definedName name="유동부채" localSheetId="11">#REF!</definedName>
    <definedName name="유동부채">#REF!</definedName>
    <definedName name="유동비율" localSheetId="0">#REF!</definedName>
    <definedName name="유동비율" localSheetId="11">#REF!</definedName>
    <definedName name="유동비율">#REF!</definedName>
    <definedName name="유동자산" localSheetId="0">#REF!</definedName>
    <definedName name="유동자산" localSheetId="11">#REF!</definedName>
    <definedName name="유동자산">#REF!</definedName>
    <definedName name="유리A소계" localSheetId="0">#REF!</definedName>
    <definedName name="유리A소계" localSheetId="11">#REF!</definedName>
    <definedName name="유리A소계">#REF!</definedName>
    <definedName name="유리경비" localSheetId="0">#REF!</definedName>
    <definedName name="유리경비" localSheetId="11">#REF!</definedName>
    <definedName name="유리경비">#REF!</definedName>
    <definedName name="유리공" localSheetId="0">#REF!</definedName>
    <definedName name="유리공" localSheetId="11">#REF!</definedName>
    <definedName name="유리공">#REF!</definedName>
    <definedName name="유리공사" localSheetId="0">#REF!</definedName>
    <definedName name="유리공사" localSheetId="11">#REF!</definedName>
    <definedName name="유리공사">#REF!</definedName>
    <definedName name="유리노무" localSheetId="0">#REF!</definedName>
    <definedName name="유리노무" localSheetId="11">#REF!</definedName>
    <definedName name="유리노무">#REF!</definedName>
    <definedName name="유리재료" localSheetId="0">#REF!</definedName>
    <definedName name="유리재료" localSheetId="11">#REF!</definedName>
    <definedName name="유리재료">#REF!</definedName>
    <definedName name="유수동식물" localSheetId="0">#REF!</definedName>
    <definedName name="유수동식물" localSheetId="11">#REF!</definedName>
    <definedName name="유수동식물">#REF!</definedName>
    <definedName name="육리1호" localSheetId="0">#REF!</definedName>
    <definedName name="육리1호" localSheetId="11">#REF!</definedName>
    <definedName name="육리1호">#REF!</definedName>
    <definedName name="육리2호" localSheetId="0">#REF!</definedName>
    <definedName name="육리2호" localSheetId="11">#REF!</definedName>
    <definedName name="육리2호">#REF!</definedName>
    <definedName name="육상동식물" localSheetId="0">#REF!</definedName>
    <definedName name="육상동식물" localSheetId="11">#REF!</definedName>
    <definedName name="육상동식물">#REF!</definedName>
    <definedName name="육수동식물" localSheetId="0">#REF!</definedName>
    <definedName name="육수동식물" localSheetId="11">#REF!</definedName>
    <definedName name="육수동식물">#REF!</definedName>
    <definedName name="육차" localSheetId="0">#REF!</definedName>
    <definedName name="육차" localSheetId="11">#REF!</definedName>
    <definedName name="육차">#REF!</definedName>
    <definedName name="은대" localSheetId="0">#REF!</definedName>
    <definedName name="은대" localSheetId="11">#REF!</definedName>
    <definedName name="은대">#REF!</definedName>
    <definedName name="은산1호" localSheetId="0">#REF!</definedName>
    <definedName name="은산1호" localSheetId="11">#REF!</definedName>
    <definedName name="은산1호">#REF!</definedName>
    <definedName name="은산2호" localSheetId="0">#REF!</definedName>
    <definedName name="은산2호" localSheetId="11">#REF!</definedName>
    <definedName name="은산2호">#REF!</definedName>
    <definedName name="은산3호" localSheetId="0">#REF!</definedName>
    <definedName name="은산3호" localSheetId="11">#REF!</definedName>
    <definedName name="은산3호">#REF!</definedName>
    <definedName name="은산4호" localSheetId="0">#REF!</definedName>
    <definedName name="은산4호" localSheetId="11">#REF!</definedName>
    <definedName name="은산4호">#REF!</definedName>
    <definedName name="은행나무" localSheetId="0">#REF!</definedName>
    <definedName name="은행나무" localSheetId="11">#REF!</definedName>
    <definedName name="은행나무">#REF!</definedName>
    <definedName name="을지" localSheetId="11">[18]!을지</definedName>
    <definedName name="을지">[0]!을지</definedName>
    <definedName name="이" localSheetId="11">[18]!이</definedName>
    <definedName name="이">[0]!이</definedName>
    <definedName name="이가" localSheetId="11" hidden="1">{"'Firr(선)'!$AS$1:$AY$62","'Firr(사)'!$AS$1:$AY$62","'Firr(회)'!$AS$1:$AY$62","'Firr(선)'!$L$1:$V$62","'Firr(사)'!$L$1:$V$62","'Firr(회)'!$L$1:$V$62"}</definedName>
    <definedName name="이가" localSheetId="1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각" localSheetId="0">#REF!</definedName>
    <definedName name="이각" localSheetId="11">#REF!</definedName>
    <definedName name="이각">#REF!</definedName>
    <definedName name="이각지주목" localSheetId="0">#REF!</definedName>
    <definedName name="이각지주목" localSheetId="11">#REF!</definedName>
    <definedName name="이각지주목">#REF!</definedName>
    <definedName name="이공구가설비" localSheetId="0">#REF!</definedName>
    <definedName name="이공구가설비" localSheetId="11">#REF!</definedName>
    <definedName name="이공구가설비">#REF!</definedName>
    <definedName name="이공구간접노무비" localSheetId="0">#REF!</definedName>
    <definedName name="이공구간접노무비" localSheetId="11">#REF!</definedName>
    <definedName name="이공구간접노무비">#REF!</definedName>
    <definedName name="이공구공사원가" localSheetId="0">#REF!</definedName>
    <definedName name="이공구공사원가" localSheetId="11">#REF!</definedName>
    <definedName name="이공구공사원가">#REF!</definedName>
    <definedName name="이공구기타경비" localSheetId="0">#REF!</definedName>
    <definedName name="이공구기타경비" localSheetId="11">#REF!</definedName>
    <definedName name="이공구기타경비">#REF!</definedName>
    <definedName name="이공구산재보험료" localSheetId="0">#REF!</definedName>
    <definedName name="이공구산재보험료" localSheetId="11">#REF!</definedName>
    <definedName name="이공구산재보험료">#REF!</definedName>
    <definedName name="이공구안전관리비" localSheetId="0">#REF!</definedName>
    <definedName name="이공구안전관리비" localSheetId="11">#REF!</definedName>
    <definedName name="이공구안전관리비">#REF!</definedName>
    <definedName name="이공구이윤" localSheetId="0">#REF!</definedName>
    <definedName name="이공구이윤" localSheetId="11">#REF!</definedName>
    <definedName name="이공구이윤">#REF!</definedName>
    <definedName name="이공구일반관리비" localSheetId="0">#REF!</definedName>
    <definedName name="이공구일반관리비" localSheetId="11">#REF!</definedName>
    <definedName name="이공구일반관리비">#REF!</definedName>
    <definedName name="이노" localSheetId="0">#REF!</definedName>
    <definedName name="이노" localSheetId="11">#REF!</definedName>
    <definedName name="이노">#REF!</definedName>
    <definedName name="이대GROSS">#N/A</definedName>
    <definedName name="이라라랄" localSheetId="0">#REF!</definedName>
    <definedName name="이라라랄" localSheetId="11">#REF!</definedName>
    <definedName name="이라라랄">#REF!</definedName>
    <definedName name="이름" localSheetId="1" hidden="1">{#N/A,#N/A,FALSE,"포장2"}</definedName>
    <definedName name="이릉" localSheetId="0" hidden="1">#REF!</definedName>
    <definedName name="이릉" localSheetId="10" hidden="1">#REF!</definedName>
    <definedName name="이릉" localSheetId="3" hidden="1">#REF!</definedName>
    <definedName name="이릉" localSheetId="6" hidden="1">#REF!</definedName>
    <definedName name="이릉" localSheetId="7" hidden="1">#REF!</definedName>
    <definedName name="이릉" localSheetId="9" hidden="1">#REF!</definedName>
    <definedName name="이릉" localSheetId="5" hidden="1">#REF!</definedName>
    <definedName name="이릉" localSheetId="8" hidden="1">#REF!</definedName>
    <definedName name="이릉" localSheetId="4" hidden="1">#REF!</definedName>
    <definedName name="이릉" localSheetId="11" hidden="1">#REF!</definedName>
    <definedName name="이릉" localSheetId="1" hidden="1">#REF!</definedName>
    <definedName name="이릉" hidden="1">#REF!</definedName>
    <definedName name="이상" localSheetId="0">#REF!</definedName>
    <definedName name="이상" localSheetId="11">#REF!</definedName>
    <definedName name="이상">#REF!</definedName>
    <definedName name="이식" localSheetId="0">#REF!</definedName>
    <definedName name="이식" localSheetId="11">#REF!</definedName>
    <definedName name="이식">#REF!</definedName>
    <definedName name="이월32" localSheetId="0">#REF!</definedName>
    <definedName name="이월32" localSheetId="11">#REF!</definedName>
    <definedName name="이월32">#REF!</definedName>
    <definedName name="이윤" localSheetId="0">#REF!</definedName>
    <definedName name="이윤" localSheetId="11">#REF!</definedName>
    <definedName name="이윤">#REF!</definedName>
    <definedName name="이윤_산식" localSheetId="0">#REF!</definedName>
    <definedName name="이윤_산식" localSheetId="11">#REF!</definedName>
    <definedName name="이윤_산식">#REF!</definedName>
    <definedName name="이윤1" localSheetId="0">#REF!</definedName>
    <definedName name="이윤1" localSheetId="11">#REF!</definedName>
    <definedName name="이윤1">#REF!</definedName>
    <definedName name="이윤2" localSheetId="0">#REF!</definedName>
    <definedName name="이윤2" localSheetId="11">#REF!</definedName>
    <definedName name="이윤2">#REF!</definedName>
    <definedName name="이윤요율" localSheetId="0">#REF!</definedName>
    <definedName name="이윤요율" localSheetId="11">#REF!</definedName>
    <definedName name="이윤요율">#REF!</definedName>
    <definedName name="이윤요율_변경" localSheetId="0">#REF!</definedName>
    <definedName name="이윤요율_변경" localSheetId="11">#REF!</definedName>
    <definedName name="이윤요율_변경">#REF!</definedName>
    <definedName name="이윤표" localSheetId="0">#REF!</definedName>
    <definedName name="이윤표" localSheetId="11">#REF!</definedName>
    <definedName name="이윤표">#REF!</definedName>
    <definedName name="이자보상" localSheetId="0">#REF!</definedName>
    <definedName name="이자보상" localSheetId="11">#REF!</definedName>
    <definedName name="이자보상">#REF!</definedName>
    <definedName name="이재" localSheetId="0">#REF!</definedName>
    <definedName name="이재" localSheetId="11">#REF!</definedName>
    <definedName name="이재">#REF!</definedName>
    <definedName name="이정" localSheetId="11" hidden="1">{#N/A,#N/A,FALSE,"2~8번"}</definedName>
    <definedName name="이정" localSheetId="1" hidden="1">{#N/A,#N/A,FALSE,"2~8번"}</definedName>
    <definedName name="이정" hidden="1">{#N/A,#N/A,FALSE,"2~8번"}</definedName>
    <definedName name="이차" localSheetId="0">#REF!</definedName>
    <definedName name="이차" localSheetId="11">#REF!</definedName>
    <definedName name="이차">#REF!</definedName>
    <definedName name="이태리" localSheetId="0">#REF!</definedName>
    <definedName name="이태리" localSheetId="11">#REF!</definedName>
    <definedName name="이태리">#REF!</definedName>
    <definedName name="이태리10" localSheetId="0">#REF!</definedName>
    <definedName name="이태리10" localSheetId="11">#REF!</definedName>
    <definedName name="이태리10">#REF!</definedName>
    <definedName name="이태리2" localSheetId="0">#REF!</definedName>
    <definedName name="이태리2" localSheetId="11">#REF!</definedName>
    <definedName name="이태리2">#REF!</definedName>
    <definedName name="이태리라" localSheetId="0">#REF!</definedName>
    <definedName name="이태리라" localSheetId="11">#REF!</definedName>
    <definedName name="이태리라">#REF!</definedName>
    <definedName name="이형관" localSheetId="0">#REF!</definedName>
    <definedName name="이형관" localSheetId="11">#REF!</definedName>
    <definedName name="이형관">#REF!</definedName>
    <definedName name="이형철근">266523</definedName>
    <definedName name="인건비" localSheetId="0">#REF!</definedName>
    <definedName name="인건비" localSheetId="11">#REF!</definedName>
    <definedName name="인건비">#REF!</definedName>
    <definedName name="인구" localSheetId="0">#REF!</definedName>
    <definedName name="인구" localSheetId="11">#REF!</definedName>
    <definedName name="인구">#REF!</definedName>
    <definedName name="인동덩쿨" localSheetId="0">#REF!</definedName>
    <definedName name="인동덩쿨" localSheetId="11">#REF!</definedName>
    <definedName name="인동덩쿨">#REF!</definedName>
    <definedName name="인버트두께" localSheetId="0">#REF!</definedName>
    <definedName name="인버트두께" localSheetId="11">#REF!</definedName>
    <definedName name="인버트두께">#REF!</definedName>
    <definedName name="인쇄비" localSheetId="0">#REF!</definedName>
    <definedName name="인쇄비" localSheetId="11">#REF!</definedName>
    <definedName name="인쇄비">#REF!</definedName>
    <definedName name="인쇄양식" localSheetId="11">[18]!인쇄양식</definedName>
    <definedName name="인쇄양식">[0]!인쇄양식</definedName>
    <definedName name="인원" localSheetId="0">#REF!</definedName>
    <definedName name="인원" localSheetId="11">#REF!</definedName>
    <definedName name="인원">#REF!</definedName>
    <definedName name="인입공사비" localSheetId="0">#REF!</definedName>
    <definedName name="인입공사비" localSheetId="11">#REF!</definedName>
    <definedName name="인입공사비">#REF!</definedName>
    <definedName name="인입비">#N/A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공구가설" localSheetId="0">#REF!</definedName>
    <definedName name="일공구가설" localSheetId="11">#REF!</definedName>
    <definedName name="일공구가설">#REF!</definedName>
    <definedName name="일공구직영비" localSheetId="0">#REF!</definedName>
    <definedName name="일공구직영비" localSheetId="11">#REF!</definedName>
    <definedName name="일공구직영비">#REF!</definedName>
    <definedName name="일관" localSheetId="0">#REF!</definedName>
    <definedName name="일관" localSheetId="11">#REF!</definedName>
    <definedName name="일관">#REF!</definedName>
    <definedName name="일관1" localSheetId="0">#REF!</definedName>
    <definedName name="일관1" localSheetId="11">#REF!</definedName>
    <definedName name="일관1">#REF!</definedName>
    <definedName name="일대" localSheetId="0">#REF!</definedName>
    <definedName name="일대" localSheetId="11">#REF!</definedName>
    <definedName name="일대">#REF!</definedName>
    <definedName name="일반" localSheetId="0">#REF!</definedName>
    <definedName name="일반" localSheetId="11">#REF!</definedName>
    <definedName name="일반">#REF!</definedName>
    <definedName name="일반1" localSheetId="0">#REF!</definedName>
    <definedName name="일반1" localSheetId="11">#REF!</definedName>
    <definedName name="일반1">#REF!</definedName>
    <definedName name="일반2" localSheetId="0">#REF!</definedName>
    <definedName name="일반2" localSheetId="11">#REF!</definedName>
    <definedName name="일반2">#REF!</definedName>
    <definedName name="일반관리비" localSheetId="0">#REF!</definedName>
    <definedName name="일반관리비" localSheetId="11">#REF!</definedName>
    <definedName name="일반관리비">#REF!</definedName>
    <definedName name="일반관리비_산식" localSheetId="0">#REF!</definedName>
    <definedName name="일반관리비_산식" localSheetId="11">#REF!</definedName>
    <definedName name="일반관리비_산식">#REF!</definedName>
    <definedName name="일반관리비요율" localSheetId="0">#REF!</definedName>
    <definedName name="일반관리비요율" localSheetId="11">#REF!</definedName>
    <definedName name="일반관리비요율">#REF!</definedName>
    <definedName name="일반관리비요율_변경" localSheetId="0">#REF!</definedName>
    <definedName name="일반관리비요율_변경" localSheetId="11">#REF!</definedName>
    <definedName name="일반관리비요율_변경">#REF!</definedName>
    <definedName name="일반관리비표" localSheetId="0">#REF!</definedName>
    <definedName name="일반관리비표" localSheetId="11">#REF!</definedName>
    <definedName name="일반관리비표">#REF!</definedName>
    <definedName name="일반부" localSheetId="11" hidden="1">{#N/A,#N/A,FALSE,"조골재"}</definedName>
    <definedName name="일반부" localSheetId="1" hidden="1">{#N/A,#N/A,FALSE,"조골재"}</definedName>
    <definedName name="일반부" hidden="1">{#N/A,#N/A,FALSE,"조골재"}</definedName>
    <definedName name="일반할증" localSheetId="0">#REF!</definedName>
    <definedName name="일반할증" localSheetId="11">#REF!</definedName>
    <definedName name="일반할증">#REF!</definedName>
    <definedName name="일위" localSheetId="0">#REF!,#REF!</definedName>
    <definedName name="일위" localSheetId="11">#REF!,#REF!</definedName>
    <definedName name="일위">#REF!,#REF!</definedName>
    <definedName name="일위단가" localSheetId="0">#REF!</definedName>
    <definedName name="일위단가" localSheetId="11">#REF!</definedName>
    <definedName name="일위단가">#REF!</definedName>
    <definedName name="일위대가" localSheetId="0">#REF!</definedName>
    <definedName name="일위대가" localSheetId="11">#REF!</definedName>
    <definedName name="일위대가">#REF!</definedName>
    <definedName name="일위대가2" localSheetId="0">#REF!</definedName>
    <definedName name="일위대가2" localSheetId="11">#REF!</definedName>
    <definedName name="일위대가2">#REF!</definedName>
    <definedName name="일위대가목록" localSheetId="0">#REF!</definedName>
    <definedName name="일위대가목록" localSheetId="11">#REF!</definedName>
    <definedName name="일위대가목록">#REF!</definedName>
    <definedName name="일위대가표" localSheetId="0">#REF!</definedName>
    <definedName name="일위대가표" localSheetId="11">#REF!</definedName>
    <definedName name="일위대가표">#REF!</definedName>
    <definedName name="일위목록" localSheetId="0">#REF!</definedName>
    <definedName name="일위목록" localSheetId="11">#REF!</definedName>
    <definedName name="일위목록">#REF!</definedName>
    <definedName name="일위목록4" localSheetId="0">#REF!</definedName>
    <definedName name="일위목록4" localSheetId="11">#REF!</definedName>
    <definedName name="일위목록4">#REF!</definedName>
    <definedName name="일위호표" localSheetId="0">#REF!</definedName>
    <definedName name="일위호표" localSheetId="11">#REF!</definedName>
    <definedName name="일위호표">#REF!</definedName>
    <definedName name="일조장해" localSheetId="0">#REF!</definedName>
    <definedName name="일조장해" localSheetId="11">#REF!</definedName>
    <definedName name="일조장해">#REF!</definedName>
    <definedName name="일차" localSheetId="0">#REF!</definedName>
    <definedName name="일차" localSheetId="11">#REF!</definedName>
    <definedName name="일차">#REF!</definedName>
    <definedName name="임직" localSheetId="0">#REF!</definedName>
    <definedName name="임직" localSheetId="11">#REF!</definedName>
    <definedName name="임직">#REF!</definedName>
    <definedName name="입력란" localSheetId="0">#REF!</definedName>
    <definedName name="입력란" localSheetId="11">#REF!</definedName>
    <definedName name="입력란">#REF!</definedName>
    <definedName name="입력선택" localSheetId="0">#REF!</definedName>
    <definedName name="입력선택" localSheetId="11">#REF!</definedName>
    <definedName name="입력선택">#REF!</definedName>
    <definedName name="입력전체" localSheetId="0">#REF!</definedName>
    <definedName name="입력전체" localSheetId="11">#REF!</definedName>
    <definedName name="입력전체">#REF!</definedName>
    <definedName name="입안1호" localSheetId="0">#REF!</definedName>
    <definedName name="입안1호" localSheetId="11">#REF!</definedName>
    <definedName name="입안1호">#REF!</definedName>
    <definedName name="입안2호" localSheetId="0">#REF!</definedName>
    <definedName name="입안2호" localSheetId="11">#REF!</definedName>
    <definedName name="입안2호">#REF!</definedName>
    <definedName name="입안3호" localSheetId="0">#REF!</definedName>
    <definedName name="입안3호" localSheetId="11">#REF!</definedName>
    <definedName name="입안3호">#REF!</definedName>
    <definedName name="입안4호" localSheetId="0">#REF!</definedName>
    <definedName name="입안4호" localSheetId="11">#REF!</definedName>
    <definedName name="입안4호">#REF!</definedName>
    <definedName name="입안기존2" localSheetId="0">#REF!</definedName>
    <definedName name="입안기존2" localSheetId="11">#REF!</definedName>
    <definedName name="입안기존2">#REF!</definedName>
    <definedName name="입찰">[65]BID!$A$1:$I$768</definedName>
    <definedName name="ㅈ" localSheetId="11" hidden="1">{#N/A,#N/A,FALSE,"혼합골재"}</definedName>
    <definedName name="ㅈ" localSheetId="1" hidden="1">{#N/A,#N/A,FALSE,"혼합골재"}</definedName>
    <definedName name="ㅈ" hidden="1">{#N/A,#N/A,FALSE,"혼합골재"}</definedName>
    <definedName name="ㅈㄱ" localSheetId="11" hidden="1">{#N/A,#N/A,FALSE,"조골재"}</definedName>
    <definedName name="ㅈㄱ" localSheetId="1" hidden="1">{#N/A,#N/A,FALSE,"조골재"}</definedName>
    <definedName name="ㅈㄱ" hidden="1">{#N/A,#N/A,FALSE,"조골재"}</definedName>
    <definedName name="ㅈㅈㅈㅈ" localSheetId="11" hidden="1">{#N/A,#N/A,FALSE,"배수1"}</definedName>
    <definedName name="ㅈㅈㅈㅈ" localSheetId="1" hidden="1">{#N/A,#N/A,FALSE,"배수1"}</definedName>
    <definedName name="ㅈㅈㅈㅈ" hidden="1">{#N/A,#N/A,FALSE,"배수1"}</definedName>
    <definedName name="자귀나무" localSheetId="0">#REF!</definedName>
    <definedName name="자귀나무" localSheetId="11">#REF!</definedName>
    <definedName name="자귀나무">#REF!</definedName>
    <definedName name="자기자본" localSheetId="0">#REF!</definedName>
    <definedName name="자기자본" localSheetId="11">#REF!</definedName>
    <definedName name="자기자본">#REF!</definedName>
    <definedName name="자료1" localSheetId="0">#REF!</definedName>
    <definedName name="자료1" localSheetId="11">#REF!</definedName>
    <definedName name="자료1">#REF!</definedName>
    <definedName name="자료2" localSheetId="0">#REF!</definedName>
    <definedName name="자료2" localSheetId="11">#REF!</definedName>
    <definedName name="자료2">#REF!</definedName>
    <definedName name="자산회전" localSheetId="0">#REF!</definedName>
    <definedName name="자산회전" localSheetId="11">#REF!</definedName>
    <definedName name="자산회전">#REF!</definedName>
    <definedName name="자연수위" localSheetId="0">#REF!</definedName>
    <definedName name="자연수위" localSheetId="11">#REF!</definedName>
    <definedName name="자연수위">#REF!</definedName>
    <definedName name="자재" localSheetId="0">#REF!</definedName>
    <definedName name="자재" localSheetId="11">#REF!</definedName>
    <definedName name="자재">#REF!</definedName>
    <definedName name="자재DATABASE" localSheetId="0">#REF!</definedName>
    <definedName name="자재DATABASE" localSheetId="11">#REF!</definedName>
    <definedName name="자재DATABASE">#REF!</definedName>
    <definedName name="자재경비" localSheetId="0">#REF!</definedName>
    <definedName name="자재경비" localSheetId="11">#REF!</definedName>
    <definedName name="자재경비">#REF!</definedName>
    <definedName name="자재공사" localSheetId="0">#REF!</definedName>
    <definedName name="자재공사" localSheetId="11">#REF!</definedName>
    <definedName name="자재공사">#REF!</definedName>
    <definedName name="자재노무" localSheetId="0">#REF!</definedName>
    <definedName name="자재노무" localSheetId="11">#REF!</definedName>
    <definedName name="자재노무">#REF!</definedName>
    <definedName name="자재인력조달" localSheetId="11">[18]!자재인력조달</definedName>
    <definedName name="자재인력조달">[0]!자재인력조달</definedName>
    <definedName name="자재재료" localSheetId="0">#REF!</definedName>
    <definedName name="자재재료" localSheetId="11">#REF!</definedName>
    <definedName name="자재재료">#REF!</definedName>
    <definedName name="작업" localSheetId="0">#REF!</definedName>
    <definedName name="작업" localSheetId="11">#REF!</definedName>
    <definedName name="작업">#REF!</definedName>
    <definedName name="작업량보정" localSheetId="0">#REF!</definedName>
    <definedName name="작업량보정" localSheetId="11">#REF!</definedName>
    <definedName name="작업량보정">#REF!</definedName>
    <definedName name="잔" localSheetId="0">'[48]98지급계획'!#REF!</definedName>
    <definedName name="잔" localSheetId="11">'[48]98지급계획'!#REF!</definedName>
    <definedName name="잔">'[48]98지급계획'!#REF!</definedName>
    <definedName name="잔금" localSheetId="0">#REF!</definedName>
    <definedName name="잔금" localSheetId="11">#REF!</definedName>
    <definedName name="잔금">#REF!</definedName>
    <definedName name="잔디_평떼" localSheetId="0">#REF!</definedName>
    <definedName name="잔디_평떼" localSheetId="11">#REF!</definedName>
    <definedName name="잔디_평떼">#REF!</definedName>
    <definedName name="잔디5경" localSheetId="0">#REF!</definedName>
    <definedName name="잔디5경" localSheetId="11">#REF!</definedName>
    <definedName name="잔디5경">#REF!</definedName>
    <definedName name="잔디5노무" localSheetId="0">#REF!</definedName>
    <definedName name="잔디5노무" localSheetId="11">#REF!</definedName>
    <definedName name="잔디5노무">#REF!</definedName>
    <definedName name="잔디5재료" localSheetId="0">#REF!</definedName>
    <definedName name="잔디5재료" localSheetId="11">#REF!</definedName>
    <definedName name="잔디5재료">#REF!</definedName>
    <definedName name="잔자갈노" localSheetId="0">#REF!</definedName>
    <definedName name="잔자갈노" localSheetId="11">#REF!</definedName>
    <definedName name="잔자갈노">#REF!</definedName>
    <definedName name="잔자갈재" localSheetId="0">#REF!</definedName>
    <definedName name="잔자갈재" localSheetId="11">#REF!</definedName>
    <definedName name="잔자갈재">#REF!</definedName>
    <definedName name="잔토" localSheetId="0">#REF!</definedName>
    <definedName name="잔토" localSheetId="11">#REF!</definedName>
    <definedName name="잔토">#REF!</definedName>
    <definedName name="잡F소계" localSheetId="0">#REF!</definedName>
    <definedName name="잡F소계" localSheetId="11">#REF!</definedName>
    <definedName name="잡F소계">#REF!</definedName>
    <definedName name="잡G소계" localSheetId="0">#REF!</definedName>
    <definedName name="잡G소계" localSheetId="11">#REF!</definedName>
    <definedName name="잡G소계">#REF!</definedName>
    <definedName name="잡H소계" localSheetId="0">#REF!</definedName>
    <definedName name="잡H소계" localSheetId="11">#REF!</definedName>
    <definedName name="잡H소계">#REF!</definedName>
    <definedName name="잡I소계" localSheetId="0">#REF!</definedName>
    <definedName name="잡I소계" localSheetId="11">#REF!</definedName>
    <definedName name="잡I소계">#REF!</definedName>
    <definedName name="잡J소계" localSheetId="0">#REF!</definedName>
    <definedName name="잡J소계" localSheetId="11">#REF!</definedName>
    <definedName name="잡J소계">#REF!</definedName>
    <definedName name="잡공경비" localSheetId="0">#REF!</definedName>
    <definedName name="잡공경비" localSheetId="11">#REF!</definedName>
    <definedName name="잡공경비">#REF!</definedName>
    <definedName name="잡공노무" localSheetId="0">#REF!</definedName>
    <definedName name="잡공노무" localSheetId="11">#REF!</definedName>
    <definedName name="잡공노무">#REF!</definedName>
    <definedName name="잡공사" localSheetId="0">#REF!</definedName>
    <definedName name="잡공사" localSheetId="11">#REF!</definedName>
    <definedName name="잡공사">#REF!</definedName>
    <definedName name="잡공재료" localSheetId="0">#REF!</definedName>
    <definedName name="잡공재료" localSheetId="11">#REF!</definedName>
    <definedName name="잡공재료">#REF!</definedName>
    <definedName name="잡석노" localSheetId="0">#REF!</definedName>
    <definedName name="잡석노" localSheetId="11">#REF!</definedName>
    <definedName name="잡석노">#REF!</definedName>
    <definedName name="잡석재" localSheetId="0">#REF!</definedName>
    <definedName name="잡석재" localSheetId="11">#REF!</definedName>
    <definedName name="잡석재">#REF!</definedName>
    <definedName name="잡자재비" localSheetId="0">#REF!</definedName>
    <definedName name="잡자재비" localSheetId="11">#REF!</definedName>
    <definedName name="잡자재비">#REF!</definedName>
    <definedName name="잡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잣나무" localSheetId="0">#REF!</definedName>
    <definedName name="잣나무" localSheetId="11">#REF!</definedName>
    <definedName name="잣나무">#REF!</definedName>
    <definedName name="잣나무10노무" localSheetId="0">#REF!</definedName>
    <definedName name="잣나무10노무" localSheetId="11">#REF!</definedName>
    <definedName name="잣나무10노무">#REF!</definedName>
    <definedName name="잣나무10재료" localSheetId="0">#REF!</definedName>
    <definedName name="잣나무10재료" localSheetId="11">#REF!</definedName>
    <definedName name="잣나무10재료">#REF!</definedName>
    <definedName name="잣나무15노무" localSheetId="0">#REF!</definedName>
    <definedName name="잣나무15노무" localSheetId="11">#REF!</definedName>
    <definedName name="잣나무15노무">#REF!</definedName>
    <definedName name="잣나무15재료" localSheetId="0">#REF!</definedName>
    <definedName name="잣나무15재료" localSheetId="11">#REF!</definedName>
    <definedName name="잣나무15재료">#REF!</definedName>
    <definedName name="잣나무18노무" localSheetId="0">#REF!</definedName>
    <definedName name="잣나무18노무" localSheetId="11">#REF!</definedName>
    <definedName name="잣나무18노무">#REF!</definedName>
    <definedName name="잣나무18재료" localSheetId="0">#REF!</definedName>
    <definedName name="잣나무18재료" localSheetId="11">#REF!</definedName>
    <definedName name="잣나무18재료">#REF!</definedName>
    <definedName name="잣나무20노무" localSheetId="0">#REF!</definedName>
    <definedName name="잣나무20노무" localSheetId="11">#REF!</definedName>
    <definedName name="잣나무20노무">#REF!</definedName>
    <definedName name="잣나무20재료" localSheetId="0">#REF!</definedName>
    <definedName name="잣나무20재료" localSheetId="11">#REF!</definedName>
    <definedName name="잣나무20재료">#REF!</definedName>
    <definedName name="잣나무22노무" localSheetId="0">#REF!</definedName>
    <definedName name="잣나무22노무" localSheetId="11">#REF!</definedName>
    <definedName name="잣나무22노무">#REF!</definedName>
    <definedName name="잣나무22재료" localSheetId="0">#REF!</definedName>
    <definedName name="잣나무22재료" localSheetId="11">#REF!</definedName>
    <definedName name="잣나무22재료">#REF!</definedName>
    <definedName name="장산1" localSheetId="0">#REF!</definedName>
    <definedName name="장산1" localSheetId="11">#REF!</definedName>
    <definedName name="장산1">#REF!</definedName>
    <definedName name="장산2" localSheetId="0">#REF!</definedName>
    <definedName name="장산2" localSheetId="11">#REF!</definedName>
    <definedName name="장산2">#REF!</definedName>
    <definedName name="장산3" localSheetId="0">#REF!</definedName>
    <definedName name="장산3" localSheetId="11">#REF!</definedName>
    <definedName name="장산3">#REF!</definedName>
    <definedName name="장산교" localSheetId="0">#REF!</definedName>
    <definedName name="장산교" localSheetId="11">#REF!</definedName>
    <definedName name="장산교">#REF!</definedName>
    <definedName name="장춘" localSheetId="0">#REF!</definedName>
    <definedName name="장춘" localSheetId="11">#REF!</definedName>
    <definedName name="장춘">#REF!</definedName>
    <definedName name="재" localSheetId="0" hidden="1">#REF!</definedName>
    <definedName name="재" localSheetId="10" hidden="1">#REF!</definedName>
    <definedName name="재" localSheetId="3" hidden="1">#REF!</definedName>
    <definedName name="재" localSheetId="6" hidden="1">#REF!</definedName>
    <definedName name="재" localSheetId="7" hidden="1">#REF!</definedName>
    <definedName name="재" localSheetId="9" hidden="1">#REF!</definedName>
    <definedName name="재" localSheetId="5" hidden="1">#REF!</definedName>
    <definedName name="재" localSheetId="8" hidden="1">#REF!</definedName>
    <definedName name="재" localSheetId="4" hidden="1">#REF!</definedName>
    <definedName name="재" localSheetId="11" hidden="1">#REF!</definedName>
    <definedName name="재" localSheetId="1" hidden="1">#REF!</definedName>
    <definedName name="재" hidden="1">#REF!</definedName>
    <definedName name="재건축경과" localSheetId="11">{#N/A,#N/A,FALSE,"이태원철근"}</definedName>
    <definedName name="재건축경과">{#N/A,#N/A,FALSE,"이태원철근"}</definedName>
    <definedName name="재료비" localSheetId="0">#REF!</definedName>
    <definedName name="재료비" localSheetId="11">#REF!</definedName>
    <definedName name="재료비">#REF!</definedName>
    <definedName name="재료비요율" localSheetId="0">#REF!</definedName>
    <definedName name="재료비요율" localSheetId="11">#REF!</definedName>
    <definedName name="재료비요율">#REF!</definedName>
    <definedName name="재료집계3" localSheetId="0">#REF!</definedName>
    <definedName name="재료집계3" localSheetId="11">#REF!</definedName>
    <definedName name="재료집계3">#REF!</definedName>
    <definedName name="재료할증" localSheetId="0">#REF!</definedName>
    <definedName name="재료할증" localSheetId="11">#REF!</definedName>
    <definedName name="재료할증">#REF!</definedName>
    <definedName name="저감방안" localSheetId="0">#REF!</definedName>
    <definedName name="저감방안" localSheetId="11">#REF!</definedName>
    <definedName name="저감방안">#REF!</definedName>
    <definedName name="저격2" localSheetId="0">#REF!</definedName>
    <definedName name="저격2" localSheetId="11">#REF!</definedName>
    <definedName name="저격2">#REF!</definedName>
    <definedName name="저수전기실">#N/A</definedName>
    <definedName name="저수조만수위" localSheetId="0">#REF!</definedName>
    <definedName name="저수조만수위" localSheetId="11">#REF!</definedName>
    <definedName name="저수조만수위">#REF!</definedName>
    <definedName name="저압케이블전공" localSheetId="0">#REF!</definedName>
    <definedName name="저압케이블전공" localSheetId="11">#REF!</definedName>
    <definedName name="저압케이블전공">#REF!</definedName>
    <definedName name="저케" localSheetId="0">#REF!</definedName>
    <definedName name="저케" localSheetId="11">#REF!</definedName>
    <definedName name="저케">#REF!</definedName>
    <definedName name="적용" localSheetId="0">#REF!</definedName>
    <definedName name="적용" localSheetId="11">#REF!</definedName>
    <definedName name="적용">#REF!</definedName>
    <definedName name="전" localSheetId="0">#REF!</definedName>
    <definedName name="전" localSheetId="11">#REF!</definedName>
    <definedName name="전">#REF!</definedName>
    <definedName name="전1" localSheetId="0">#REF!</definedName>
    <definedName name="전1" localSheetId="11">#REF!</definedName>
    <definedName name="전1">#REF!</definedName>
    <definedName name="전2" localSheetId="0">#REF!</definedName>
    <definedName name="전2" localSheetId="11">#REF!</definedName>
    <definedName name="전2">#REF!</definedName>
    <definedName name="전공" localSheetId="0">#REF!</definedName>
    <definedName name="전공" localSheetId="11">#REF!</definedName>
    <definedName name="전공">#REF!</definedName>
    <definedName name="전기" localSheetId="11" hidden="1">{#N/A,#N/A,FALSE,"전력간선"}</definedName>
    <definedName name="전기" localSheetId="1" hidden="1">{#N/A,#N/A,FALSE,"전력간선"}</definedName>
    <definedName name="전기" hidden="1">{#N/A,#N/A,FALSE,"전력간선"}</definedName>
    <definedName name="전기산출" localSheetId="0" hidden="1">#REF!</definedName>
    <definedName name="전기산출" localSheetId="10" hidden="1">#REF!</definedName>
    <definedName name="전기산출" localSheetId="3" hidden="1">#REF!</definedName>
    <definedName name="전기산출" localSheetId="6" hidden="1">#REF!</definedName>
    <definedName name="전기산출" localSheetId="7" hidden="1">#REF!</definedName>
    <definedName name="전기산출" localSheetId="9" hidden="1">#REF!</definedName>
    <definedName name="전기산출" localSheetId="5" hidden="1">#REF!</definedName>
    <definedName name="전기산출" localSheetId="8" hidden="1">#REF!</definedName>
    <definedName name="전기산출" localSheetId="4" hidden="1">#REF!</definedName>
    <definedName name="전기산출" localSheetId="11" hidden="1">#REF!</definedName>
    <definedName name="전기산출" localSheetId="1" hidden="1">#REF!</definedName>
    <definedName name="전기산출" hidden="1">#REF!</definedName>
    <definedName name="전기산출내역" localSheetId="0" hidden="1">#REF!</definedName>
    <definedName name="전기산출내역" localSheetId="10" hidden="1">#REF!</definedName>
    <definedName name="전기산출내역" localSheetId="3" hidden="1">#REF!</definedName>
    <definedName name="전기산출내역" localSheetId="6" hidden="1">#REF!</definedName>
    <definedName name="전기산출내역" localSheetId="7" hidden="1">#REF!</definedName>
    <definedName name="전기산출내역" localSheetId="9" hidden="1">#REF!</definedName>
    <definedName name="전기산출내역" localSheetId="5" hidden="1">#REF!</definedName>
    <definedName name="전기산출내역" localSheetId="8" hidden="1">#REF!</definedName>
    <definedName name="전기산출내역" localSheetId="4" hidden="1">#REF!</definedName>
    <definedName name="전기산출내역" localSheetId="11" hidden="1">#REF!</definedName>
    <definedName name="전기산출내역" hidden="1">#REF!</definedName>
    <definedName name="전기서비스">#N/A</definedName>
    <definedName name="전도금" localSheetId="0">#REF!</definedName>
    <definedName name="전도금" localSheetId="11">#REF!</definedName>
    <definedName name="전도금">#REF!</definedName>
    <definedName name="전도금계" localSheetId="0">#REF!</definedName>
    <definedName name="전도금계" localSheetId="11">#REF!</definedName>
    <definedName name="전도금계">#REF!</definedName>
    <definedName name="전동기용량" localSheetId="0">#REF!</definedName>
    <definedName name="전동기용량" localSheetId="11">#REF!</definedName>
    <definedName name="전동기용량">#REF!</definedName>
    <definedName name="전력" localSheetId="0">#REF!</definedName>
    <definedName name="전력" localSheetId="11">#REF!</definedName>
    <definedName name="전력">#REF!</definedName>
    <definedName name="전선관부속품비" localSheetId="0">#REF!</definedName>
    <definedName name="전선관부속품비" localSheetId="11">#REF!</definedName>
    <definedName name="전선관부속품비">#REF!</definedName>
    <definedName name="전일누계" localSheetId="0">#REF!</definedName>
    <definedName name="전일누계" localSheetId="11">#REF!</definedName>
    <definedName name="전일누계">#REF!</definedName>
    <definedName name="전체금액" localSheetId="0">#REF!</definedName>
    <definedName name="전체금액" localSheetId="11">#REF!</definedName>
    <definedName name="전체금액">#REF!</definedName>
    <definedName name="절단경비" localSheetId="0">#REF!</definedName>
    <definedName name="절단경비" localSheetId="11">#REF!</definedName>
    <definedName name="절단경비">#REF!</definedName>
    <definedName name="절단노무비" localSheetId="0">#REF!</definedName>
    <definedName name="절단노무비" localSheetId="11">#REF!</definedName>
    <definedName name="절단노무비">#REF!</definedName>
    <definedName name="절단재료비" localSheetId="0">#REF!</definedName>
    <definedName name="절단재료비" localSheetId="11">#REF!</definedName>
    <definedName name="절단재료비">#REF!</definedName>
    <definedName name="절취" localSheetId="0">#REF!</definedName>
    <definedName name="절취" localSheetId="11">#REF!</definedName>
    <definedName name="절취">#REF!</definedName>
    <definedName name="점착력" localSheetId="0">#REF!</definedName>
    <definedName name="점착력" localSheetId="11">#REF!</definedName>
    <definedName name="점착력">#REF!</definedName>
    <definedName name="점토노" localSheetId="0">#REF!</definedName>
    <definedName name="점토노" localSheetId="11">#REF!</definedName>
    <definedName name="점토노">#REF!</definedName>
    <definedName name="점토재" localSheetId="0">#REF!</definedName>
    <definedName name="점토재" localSheetId="11">#REF!</definedName>
    <definedName name="점토재">#REF!</definedName>
    <definedName name="접속" localSheetId="0">#REF!</definedName>
    <definedName name="접속" localSheetId="11">#REF!</definedName>
    <definedName name="접속">#REF!</definedName>
    <definedName name="접속면적" localSheetId="0">#REF!</definedName>
    <definedName name="접속면적" localSheetId="11">#REF!</definedName>
    <definedName name="접속면적">#REF!</definedName>
    <definedName name="접속현황" localSheetId="0">#REF!</definedName>
    <definedName name="접속현황" localSheetId="11">#REF!</definedName>
    <definedName name="접속현황">#REF!</definedName>
    <definedName name="정" localSheetId="0">#REF!</definedName>
    <definedName name="정" localSheetId="11">#REF!</definedName>
    <definedName name="정">#REF!</definedName>
    <definedName name="정기" localSheetId="0">[51]내역!#REF!</definedName>
    <definedName name="정기" localSheetId="11">[51]내역!#REF!</definedName>
    <definedName name="정기">[51]내역!#REF!</definedName>
    <definedName name="정기안전_점검비용" localSheetId="0">[51]내역!#REF!</definedName>
    <definedName name="정기안전_점검비용" localSheetId="11">[51]내역!#REF!</definedName>
    <definedName name="정기안전_점검비용">[51]내역!#REF!</definedName>
    <definedName name="정명영" localSheetId="11">{#N/A,#N/A,FALSE,"이태원철근"}</definedName>
    <definedName name="정명영">{#N/A,#N/A,FALSE,"이태원철근"}</definedName>
    <definedName name="정열범위" localSheetId="0">#REF!</definedName>
    <definedName name="정열범위" localSheetId="11">#REF!</definedName>
    <definedName name="정열범위">#REF!</definedName>
    <definedName name="정정" localSheetId="0">'[31]2000년1차'!#REF!</definedName>
    <definedName name="정정" localSheetId="11">'[31]2000년1차'!#REF!</definedName>
    <definedName name="정정">'[31]2000년1차'!#REF!</definedName>
    <definedName name="정화조">#N/A</definedName>
    <definedName name="제1호표" localSheetId="0">#REF!</definedName>
    <definedName name="제1호표" localSheetId="11">#REF!</definedName>
    <definedName name="제1호표">#REF!</definedName>
    <definedName name="제2호표" localSheetId="0">#REF!</definedName>
    <definedName name="제2호표" localSheetId="11">#REF!</definedName>
    <definedName name="제2호표">#REF!</definedName>
    <definedName name="제3호표" localSheetId="0">#REF!</definedName>
    <definedName name="제3호표" localSheetId="11">#REF!</definedName>
    <definedName name="제3호표">#REF!</definedName>
    <definedName name="제4호표" localSheetId="0">#REF!</definedName>
    <definedName name="제4호표" localSheetId="11">#REF!</definedName>
    <definedName name="제4호표">#REF!</definedName>
    <definedName name="제5호표" localSheetId="0">#REF!</definedName>
    <definedName name="제5호표" localSheetId="11">#REF!</definedName>
    <definedName name="제5호표">#REF!</definedName>
    <definedName name="제6호표" localSheetId="0">#REF!</definedName>
    <definedName name="제6호표" localSheetId="11">#REF!</definedName>
    <definedName name="제6호표">#REF!</definedName>
    <definedName name="제경비" localSheetId="0">#REF!</definedName>
    <definedName name="제경비" localSheetId="11">#REF!</definedName>
    <definedName name="제경비">#REF!</definedName>
    <definedName name="제경비율" localSheetId="0">#REF!</definedName>
    <definedName name="제경비율" localSheetId="11">#REF!</definedName>
    <definedName name="제경비율">#REF!</definedName>
    <definedName name="제목">[66]견적조건!$B$3</definedName>
    <definedName name="제수문" localSheetId="0" hidden="1">#REF!</definedName>
    <definedName name="제수문" localSheetId="11" hidden="1">#REF!</definedName>
    <definedName name="제수문" hidden="1">#REF!</definedName>
    <definedName name="조" localSheetId="11" hidden="1">{"'Firr(선)'!$AS$1:$AY$62","'Firr(사)'!$AS$1:$AY$62","'Firr(회)'!$AS$1:$AY$62","'Firr(선)'!$L$1:$V$62","'Firr(사)'!$L$1:$V$62","'Firr(회)'!$L$1:$V$62"}</definedName>
    <definedName name="조" localSheetId="1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감도" localSheetId="0">#REF!</definedName>
    <definedName name="조감도" localSheetId="11">#REF!</definedName>
    <definedName name="조감도">#REF!</definedName>
    <definedName name="조경">54828</definedName>
    <definedName name="조경면적" localSheetId="0">#REF!</definedName>
    <definedName name="조경면적" localSheetId="11">#REF!</definedName>
    <definedName name="조경면적">#REF!</definedName>
    <definedName name="조경변경">45400</definedName>
    <definedName name="조달수수료" localSheetId="0">#REF!</definedName>
    <definedName name="조달수수료" localSheetId="11">#REF!</definedName>
    <definedName name="조달수수료">#REF!</definedName>
    <definedName name="조달청계약용" localSheetId="0">#REF!</definedName>
    <definedName name="조달청계약용" localSheetId="11">#REF!</definedName>
    <definedName name="조달청계약용">#REF!</definedName>
    <definedName name="조력공" localSheetId="0">#REF!</definedName>
    <definedName name="조력공" localSheetId="11">#REF!</definedName>
    <definedName name="조력공">#REF!</definedName>
    <definedName name="조수" localSheetId="0">#REF!</definedName>
    <definedName name="조수" localSheetId="11">#REF!</definedName>
    <definedName name="조수">#REF!</definedName>
    <definedName name="조영" localSheetId="0">#REF!</definedName>
    <definedName name="조영" localSheetId="11">#REF!</definedName>
    <definedName name="조영">#REF!</definedName>
    <definedName name="조장" localSheetId="0">#REF!</definedName>
    <definedName name="조장" localSheetId="11">#REF!</definedName>
    <definedName name="조장">#REF!</definedName>
    <definedName name="조적경비" localSheetId="0">#REF!</definedName>
    <definedName name="조적경비" localSheetId="11">#REF!</definedName>
    <definedName name="조적경비">#REF!</definedName>
    <definedName name="조적공" localSheetId="0">#REF!</definedName>
    <definedName name="조적공" localSheetId="11">#REF!</definedName>
    <definedName name="조적공">#REF!</definedName>
    <definedName name="조적공과잡비" localSheetId="0">#REF!</definedName>
    <definedName name="조적공과잡비" localSheetId="11">#REF!</definedName>
    <definedName name="조적공과잡비">#REF!</definedName>
    <definedName name="조적공사" localSheetId="0">#REF!</definedName>
    <definedName name="조적공사" localSheetId="11">#REF!</definedName>
    <definedName name="조적공사">#REF!</definedName>
    <definedName name="조적노무" localSheetId="0">#REF!</definedName>
    <definedName name="조적노무" localSheetId="11">#REF!</definedName>
    <definedName name="조적노무">#REF!</definedName>
    <definedName name="조적소계" localSheetId="0">#REF!</definedName>
    <definedName name="조적소계" localSheetId="11">#REF!</definedName>
    <definedName name="조적소계">#REF!</definedName>
    <definedName name="조적재료" localSheetId="0">#REF!</definedName>
    <definedName name="조적재료" localSheetId="11">#REF!</definedName>
    <definedName name="조적재료">#REF!</definedName>
    <definedName name="조직도" localSheetId="11">{#N/A,#N/A,FALSE,"이태원철근"}</definedName>
    <definedName name="조직도">{#N/A,#N/A,FALSE,"이태원철근"}</definedName>
    <definedName name="조짇" localSheetId="11">[18]!조짇</definedName>
    <definedName name="조짇">[0]!조짇</definedName>
    <definedName name="조합노" localSheetId="0">#REF!</definedName>
    <definedName name="조합노" localSheetId="11">#REF!</definedName>
    <definedName name="조합노">#REF!</definedName>
    <definedName name="조합재" localSheetId="0">#REF!</definedName>
    <definedName name="조합재" localSheetId="11">#REF!</definedName>
    <definedName name="조합재">#REF!</definedName>
    <definedName name="조효" localSheetId="11" hidden="1">{"'Firr(선)'!$AS$1:$AY$62","'Firr(사)'!$AS$1:$AY$62","'Firr(회)'!$AS$1:$AY$62","'Firr(선)'!$L$1:$V$62","'Firr(사)'!$L$1:$V$62","'Firr(회)'!$L$1:$V$62"}</definedName>
    <definedName name="조효" localSheetId="1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11" hidden="1">{"'Firr(선)'!$AS$1:$AY$62","'Firr(사)'!$AS$1:$AY$62","'Firr(회)'!$AS$1:$AY$62","'Firr(선)'!$L$1:$V$62","'Firr(사)'!$L$1:$V$62","'Firr(회)'!$L$1:$V$62"}</definedName>
    <definedName name="조효석" localSheetId="1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면벽" localSheetId="0">#REF!</definedName>
    <definedName name="종면벽" localSheetId="11">#REF!</definedName>
    <definedName name="종면벽">#REF!</definedName>
    <definedName name="종배수" localSheetId="0">#REF!</definedName>
    <definedName name="종배수" localSheetId="11">#REF!</definedName>
    <definedName name="종배수">#REF!</definedName>
    <definedName name="종배수위치" localSheetId="0">#REF!</definedName>
    <definedName name="종배수위치" localSheetId="11">#REF!</definedName>
    <definedName name="종배수위치">#REF!</definedName>
    <definedName name="종연장조서" localSheetId="0">#REF!</definedName>
    <definedName name="종연장조서" localSheetId="11">#REF!</definedName>
    <definedName name="종연장조서">#REF!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 localSheetId="0">#REF!</definedName>
    <definedName name="종합평가" localSheetId="11">#REF!</definedName>
    <definedName name="종합평가">#REF!</definedName>
    <definedName name="종현" localSheetId="0">BlankMacro1</definedName>
    <definedName name="종현" localSheetId="11">BlankMacro1</definedName>
    <definedName name="종현">BlankMacro1</definedName>
    <definedName name="주거" localSheetId="0">#REF!</definedName>
    <definedName name="주거" localSheetId="11">#REF!</definedName>
    <definedName name="주거">#REF!</definedName>
    <definedName name="주경" localSheetId="0">#REF!</definedName>
    <definedName name="주경" localSheetId="11">#REF!</definedName>
    <definedName name="주경">#REF!</definedName>
    <definedName name="주경1" localSheetId="0">#REF!</definedName>
    <definedName name="주경1" localSheetId="11">#REF!</definedName>
    <definedName name="주경1">#REF!</definedName>
    <definedName name="주노" localSheetId="0">#REF!</definedName>
    <definedName name="주노" localSheetId="11">#REF!</definedName>
    <definedName name="주노">#REF!</definedName>
    <definedName name="주노1" localSheetId="0">#REF!</definedName>
    <definedName name="주노1" localSheetId="11">#REF!</definedName>
    <definedName name="주노1">#REF!</definedName>
    <definedName name="㈜대우" localSheetId="0">#REF!</definedName>
    <definedName name="㈜대우" localSheetId="11">#REF!</definedName>
    <definedName name="㈜대우">#REF!</definedName>
    <definedName name="주목" localSheetId="0">#REF!</definedName>
    <definedName name="주목" localSheetId="11">#REF!</definedName>
    <definedName name="주목">#REF!</definedName>
    <definedName name="주목1.0노무" localSheetId="0">#REF!</definedName>
    <definedName name="주목1.0노무" localSheetId="11">#REF!</definedName>
    <definedName name="주목1.0노무">#REF!</definedName>
    <definedName name="주목1.0재료" localSheetId="0">#REF!</definedName>
    <definedName name="주목1.0재료" localSheetId="11">#REF!</definedName>
    <definedName name="주목1.0재료">#REF!</definedName>
    <definedName name="주목10노무" localSheetId="0">#REF!</definedName>
    <definedName name="주목10노무" localSheetId="11">#REF!</definedName>
    <definedName name="주목10노무">#REF!</definedName>
    <definedName name="주목10재료" localSheetId="0">#REF!</definedName>
    <definedName name="주목10재료" localSheetId="11">#REF!</definedName>
    <definedName name="주목10재료">#REF!</definedName>
    <definedName name="주목12노무" localSheetId="0">#REF!</definedName>
    <definedName name="주목12노무" localSheetId="11">#REF!</definedName>
    <definedName name="주목12노무">#REF!</definedName>
    <definedName name="주목12재료" localSheetId="0">#REF!</definedName>
    <definedName name="주목12재료" localSheetId="11">#REF!</definedName>
    <definedName name="주목12재료">#REF!</definedName>
    <definedName name="주민" localSheetId="0">#REF!</definedName>
    <definedName name="주민" localSheetId="11">#REF!</definedName>
    <definedName name="주민">#REF!</definedName>
    <definedName name="주민생활" localSheetId="0">#REF!</definedName>
    <definedName name="주민생활" localSheetId="11">#REF!</definedName>
    <definedName name="주민생활">#REF!</definedName>
    <definedName name="주민의견" localSheetId="0">#REF!</definedName>
    <definedName name="주민의견" localSheetId="11">#REF!</definedName>
    <definedName name="주민의견">#REF!</definedName>
    <definedName name="주이" localSheetId="0">#REF!</definedName>
    <definedName name="주이" localSheetId="11">#REF!</definedName>
    <definedName name="주이">#REF!</definedName>
    <definedName name="주재" localSheetId="0">#REF!</definedName>
    <definedName name="주재" localSheetId="11">#REF!</definedName>
    <definedName name="주재">#REF!</definedName>
    <definedName name="주재1" localSheetId="0">#REF!</definedName>
    <definedName name="주재1" localSheetId="11">#REF!</definedName>
    <definedName name="주재1">#REF!</definedName>
    <definedName name="주주노" localSheetId="0">#REF!</definedName>
    <definedName name="주주노" localSheetId="11">#REF!</definedName>
    <definedName name="주주노">#REF!</definedName>
    <definedName name="주주재" localSheetId="0">#REF!</definedName>
    <definedName name="주주재" localSheetId="11">#REF!</definedName>
    <definedName name="주주재">#REF!</definedName>
    <definedName name="죽전5차" localSheetId="11">{#N/A,#N/A,FALSE,"이태원철근"}</definedName>
    <definedName name="죽전5차">{#N/A,#N/A,FALSE,"이태원철근"}</definedName>
    <definedName name="준설선운전사" localSheetId="0">#REF!</definedName>
    <definedName name="준설선운전사" localSheetId="11">#REF!</definedName>
    <definedName name="준설선운전사">#REF!</definedName>
    <definedName name="줄눈">46760</definedName>
    <definedName name="줄사철" localSheetId="0">#REF!</definedName>
    <definedName name="줄사철" localSheetId="11">#REF!</definedName>
    <definedName name="줄사철">#REF!</definedName>
    <definedName name="중급기능단가" localSheetId="0">#REF!</definedName>
    <definedName name="중급기능단가" localSheetId="11">#REF!</definedName>
    <definedName name="중급기능단가">#REF!</definedName>
    <definedName name="중급단가" localSheetId="0">#REF!</definedName>
    <definedName name="중급단가" localSheetId="11">#REF!</definedName>
    <definedName name="중급단가">#REF!</definedName>
    <definedName name="중급전체" localSheetId="0">#REF!</definedName>
    <definedName name="중급전체" localSheetId="11">#REF!</definedName>
    <definedName name="중급전체">#REF!</definedName>
    <definedName name="중급할증" localSheetId="0">#REF!</definedName>
    <definedName name="중급할증" localSheetId="11">#REF!</definedName>
    <definedName name="중급할증">#REF!</definedName>
    <definedName name="중기기사" localSheetId="0">#REF!</definedName>
    <definedName name="중기기사" localSheetId="11">#REF!</definedName>
    <definedName name="중기기사">#REF!</definedName>
    <definedName name="중기목록" localSheetId="0">#REF!</definedName>
    <definedName name="중기목록" localSheetId="11">#REF!</definedName>
    <definedName name="중기목록">#REF!</definedName>
    <definedName name="중기운전사" localSheetId="0">#REF!</definedName>
    <definedName name="중기운전사" localSheetId="11">#REF!</definedName>
    <definedName name="중기운전사">#REF!</definedName>
    <definedName name="중기조수" localSheetId="0">#REF!</definedName>
    <definedName name="중기조수" localSheetId="11">#REF!</definedName>
    <definedName name="중기조수">#REF!</definedName>
    <definedName name="중기조장" localSheetId="0">#REF!</definedName>
    <definedName name="중기조장" localSheetId="11">#REF!</definedName>
    <definedName name="중기조장">#REF!</definedName>
    <definedName name="중대가시설2">#N/A</definedName>
    <definedName name="중량" localSheetId="0">#REF!</definedName>
    <definedName name="중량" localSheetId="11">#REF!</definedName>
    <definedName name="중량">#REF!</definedName>
    <definedName name="중량표" localSheetId="0">#REF!</definedName>
    <definedName name="중량표" localSheetId="11">#REF!</definedName>
    <definedName name="중량표">#REF!</definedName>
    <definedName name="중흥부두2" localSheetId="0">#REF!</definedName>
    <definedName name="중흥부두2" localSheetId="11">#REF!</definedName>
    <definedName name="중흥부두2">#REF!</definedName>
    <definedName name="증감1" localSheetId="0">[0]!BlankMacro1</definedName>
    <definedName name="증감1" localSheetId="11">[18]!BlankMacro1</definedName>
    <definedName name="증감1">[0]!BlankMacro1</definedName>
    <definedName name="지경" localSheetId="0">#REF!</definedName>
    <definedName name="지경" localSheetId="11">#REF!</definedName>
    <definedName name="지경">#REF!</definedName>
    <definedName name="지경1" localSheetId="0">#REF!</definedName>
    <definedName name="지경1" localSheetId="11">#REF!</definedName>
    <definedName name="지경1">#REF!</definedName>
    <definedName name="지노" localSheetId="0">#REF!</definedName>
    <definedName name="지노" localSheetId="11">#REF!</definedName>
    <definedName name="지노">#REF!</definedName>
    <definedName name="지노1" localSheetId="0">#REF!</definedName>
    <definedName name="지노1" localSheetId="11">#REF!</definedName>
    <definedName name="지노1">#REF!</definedName>
    <definedName name="지동" localSheetId="0">#REF!</definedName>
    <definedName name="지동" localSheetId="11">#REF!</definedName>
    <definedName name="지동">#REF!</definedName>
    <definedName name="지붕경비" localSheetId="0">#REF!</definedName>
    <definedName name="지붕경비" localSheetId="11">#REF!</definedName>
    <definedName name="지붕경비">#REF!</definedName>
    <definedName name="지붕노무" localSheetId="0">#REF!</definedName>
    <definedName name="지붕노무" localSheetId="11">#REF!</definedName>
    <definedName name="지붕노무">#REF!</definedName>
    <definedName name="지붕및홈통공사" localSheetId="0">#REF!</definedName>
    <definedName name="지붕및홈통공사" localSheetId="11">#REF!</definedName>
    <definedName name="지붕및홈통공사">#REF!</definedName>
    <definedName name="지붕재료" localSheetId="0">#REF!</definedName>
    <definedName name="지붕재료" localSheetId="11">#REF!</definedName>
    <definedName name="지붕재료">#REF!</definedName>
    <definedName name="지역">#N/A</definedName>
    <definedName name="지이" localSheetId="0">#REF!</definedName>
    <definedName name="지이" localSheetId="11">#REF!</definedName>
    <definedName name="지이">#REF!</definedName>
    <definedName name="지재" localSheetId="0">#REF!</definedName>
    <definedName name="지재" localSheetId="11">#REF!</definedName>
    <definedName name="지재">#REF!</definedName>
    <definedName name="지재1" localSheetId="0">#REF!</definedName>
    <definedName name="지재1" localSheetId="11">#REF!</definedName>
    <definedName name="지재1">#REF!</definedName>
    <definedName name="지적기사1급" localSheetId="0">#REF!</definedName>
    <definedName name="지적기사1급" localSheetId="11">#REF!</definedName>
    <definedName name="지적기사1급">#REF!</definedName>
    <definedName name="지적기사2급" localSheetId="0">#REF!</definedName>
    <definedName name="지적기사2급" localSheetId="11">#REF!</definedName>
    <definedName name="지적기사2급">#REF!</definedName>
    <definedName name="지주">#N/A</definedName>
    <definedName name="지주목" localSheetId="0">BlankMacro1</definedName>
    <definedName name="지주목" localSheetId="11">BlankMacro1</definedName>
    <definedName name="지주목">BlankMacro1</definedName>
    <definedName name="지질시험" localSheetId="0">#REF!</definedName>
    <definedName name="지질시험" localSheetId="11">#REF!</definedName>
    <definedName name="지질시험">#REF!</definedName>
    <definedName name="지질조사" localSheetId="0">#REF!</definedName>
    <definedName name="지질조사" localSheetId="11">#REF!</definedName>
    <definedName name="지질조사">#REF!</definedName>
    <definedName name="지표수" localSheetId="0">#REF!</definedName>
    <definedName name="지표수" localSheetId="11">#REF!</definedName>
    <definedName name="지표수">#REF!</definedName>
    <definedName name="지표수측정지점수" localSheetId="0">#REF!</definedName>
    <definedName name="지표수측정지점수" localSheetId="11">#REF!</definedName>
    <definedName name="지표수측정지점수">#REF!</definedName>
    <definedName name="지하수" localSheetId="0">#REF!</definedName>
    <definedName name="지하수" localSheetId="11">#REF!</definedName>
    <definedName name="지하수">#REF!</definedName>
    <definedName name="지하수측정지점수" localSheetId="0">#REF!</definedName>
    <definedName name="지하수측정지점수" localSheetId="11">#REF!</definedName>
    <definedName name="지하수측정지점수">#REF!</definedName>
    <definedName name="지하주차장A">#N/A</definedName>
    <definedName name="지하주차장B">#N/A</definedName>
    <definedName name="지형지질" localSheetId="0">#REF!</definedName>
    <definedName name="지형지질" localSheetId="11">#REF!</definedName>
    <definedName name="지형지질">#REF!</definedName>
    <definedName name="직노" localSheetId="0">#REF!</definedName>
    <definedName name="직노" localSheetId="11">#REF!</definedName>
    <definedName name="직노">#REF!</definedName>
    <definedName name="직매54P" localSheetId="11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 localSheetId="0">#REF!</definedName>
    <definedName name="직영비" localSheetId="11">#REF!</definedName>
    <definedName name="직영비">#REF!</definedName>
    <definedName name="직원조직" localSheetId="11">{#N/A,#N/A,FALSE,"이태원철근"}</definedName>
    <definedName name="직원조직">{#N/A,#N/A,FALSE,"이태원철근"}</definedName>
    <definedName name="직원조직표" localSheetId="11">{#N/A,#N/A,FALSE,"이태원철근"}</definedName>
    <definedName name="직원조직표">{#N/A,#N/A,FALSE,"이태원철근"}</definedName>
    <definedName name="직원조직표1" localSheetId="11">{#N/A,#N/A,FALSE,"이태원철근"}</definedName>
    <definedName name="직원조직표1">{#N/A,#N/A,FALSE,"이태원철근"}</definedName>
    <definedName name="직재" localSheetId="0">#REF!</definedName>
    <definedName name="직재" localSheetId="11">#REF!</definedName>
    <definedName name="직재">#REF!</definedName>
    <definedName name="직접경비" localSheetId="0">#REF!</definedName>
    <definedName name="직접경비" localSheetId="11">#REF!</definedName>
    <definedName name="직접경비">#REF!</definedName>
    <definedName name="직접공사비계" localSheetId="0">#REF!</definedName>
    <definedName name="직접공사비계" localSheetId="11">#REF!</definedName>
    <definedName name="직접공사비계">#REF!</definedName>
    <definedName name="직접노무비" localSheetId="0">#REF!</definedName>
    <definedName name="직접노무비" localSheetId="11">#REF!</definedName>
    <definedName name="직접노무비">#REF!</definedName>
    <definedName name="직접노무비요율" localSheetId="0">#REF!</definedName>
    <definedName name="직접노무비요율" localSheetId="11">#REF!</definedName>
    <definedName name="직접노무비요율">#REF!</definedName>
    <definedName name="직접비총액">'[67]1단계 (2)'!$HA$19</definedName>
    <definedName name="직접인건비" localSheetId="0">#REF!</definedName>
    <definedName name="직접인건비" localSheetId="11">#REF!</definedName>
    <definedName name="직접인건비">#REF!</definedName>
    <definedName name="직접재료비합" localSheetId="0">#REF!</definedName>
    <definedName name="직접재료비합" localSheetId="11">#REF!</definedName>
    <definedName name="직접재료비합">#REF!</definedName>
    <definedName name="직종">OFFSET([37]참고사항!$G$2,0,0,COUNTA([37]참고사항!$G$2:$G$151),1)</definedName>
    <definedName name="직종별" localSheetId="0">#REF!</definedName>
    <definedName name="직종별" localSheetId="11">#REF!</definedName>
    <definedName name="직종별">#REF!</definedName>
    <definedName name="진동롤라경" localSheetId="0">#REF!</definedName>
    <definedName name="진동롤라경" localSheetId="11">#REF!</definedName>
    <definedName name="진동롤라경">#REF!</definedName>
    <definedName name="진동롤라노무" localSheetId="0">#REF!</definedName>
    <definedName name="진동롤라노무" localSheetId="11">#REF!</definedName>
    <definedName name="진동롤라노무">#REF!</definedName>
    <definedName name="진동롤라재료" localSheetId="0">#REF!</definedName>
    <definedName name="진동롤라재료" localSheetId="11">#REF!</definedName>
    <definedName name="진동롤라재료">#REF!</definedName>
    <definedName name="집" localSheetId="11">[18]!집</definedName>
    <definedName name="집">[0]!집</definedName>
    <definedName name="집계" localSheetId="11">[18]!집계</definedName>
    <definedName name="집계">[0]!집계</definedName>
    <definedName name="집계표" localSheetId="0">#REF!,#REF!,#REF!</definedName>
    <definedName name="집계표" localSheetId="11">#REF!,#REF!,#REF!</definedName>
    <definedName name="집계표">#REF!,#REF!,#REF!</definedName>
    <definedName name="집계표1" localSheetId="0">#REF!,#REF!,#REF!</definedName>
    <definedName name="집계표1" localSheetId="11">#REF!,#REF!,#REF!</definedName>
    <definedName name="집계표1">#REF!,#REF!,#REF!</definedName>
    <definedName name="집계표2" localSheetId="11">'여만단가 (전체)'!집</definedName>
    <definedName name="집계표2">집</definedName>
    <definedName name="집계표발행" localSheetId="0">#REF!</definedName>
    <definedName name="집계표발행" localSheetId="11">#REF!</definedName>
    <definedName name="집계표발행">#REF!</definedName>
    <definedName name="집구" localSheetId="0">#REF!</definedName>
    <definedName name="집구" localSheetId="11">#REF!</definedName>
    <definedName name="집구">#REF!</definedName>
    <definedName name="집수정" localSheetId="0" hidden="1">#REF!</definedName>
    <definedName name="집수정" localSheetId="10" hidden="1">#REF!</definedName>
    <definedName name="집수정" localSheetId="3" hidden="1">#REF!</definedName>
    <definedName name="집수정" localSheetId="6" hidden="1">#REF!</definedName>
    <definedName name="집수정" localSheetId="7" hidden="1">#REF!</definedName>
    <definedName name="집수정" localSheetId="9" hidden="1">#REF!</definedName>
    <definedName name="집수정" localSheetId="5" hidden="1">#REF!</definedName>
    <definedName name="집수정" localSheetId="8" hidden="1">#REF!</definedName>
    <definedName name="집수정" localSheetId="4" hidden="1">#REF!</definedName>
    <definedName name="집수정" localSheetId="11" hidden="1">#REF!</definedName>
    <definedName name="집수정" hidden="1">#REF!</definedName>
    <definedName name="ㅊ" localSheetId="11" hidden="1">{#N/A,#N/A,TRUE,"총괄"}</definedName>
    <definedName name="ㅊ" localSheetId="1" hidden="1">{#N/A,#N/A,TRUE,"총괄"}</definedName>
    <definedName name="ㅊ" hidden="1">{#N/A,#N/A,TRUE,"총괄"}</definedName>
    <definedName name="차선" localSheetId="0">#REF!</definedName>
    <definedName name="차선" localSheetId="11">#REF!</definedName>
    <definedName name="차선">#REF!</definedName>
    <definedName name="차선도" localSheetId="0">#REF!</definedName>
    <definedName name="차선도" localSheetId="11">#REF!</definedName>
    <definedName name="차선도">#REF!</definedName>
    <definedName name="차입금" localSheetId="0">#REF!</definedName>
    <definedName name="차입금" localSheetId="11">#REF!</definedName>
    <definedName name="차입금">#REF!</definedName>
    <definedName name="차장GROSS">#N/A</definedName>
    <definedName name="차ㅓㅇ" localSheetId="0">#REF!</definedName>
    <definedName name="차ㅓㅇ" localSheetId="11">#REF!</definedName>
    <definedName name="차ㅓㅇ">#REF!</definedName>
    <definedName name="착공월" localSheetId="0">#REF!</definedName>
    <definedName name="착공월" localSheetId="11">#REF!</definedName>
    <definedName name="착공월">#REF!</definedName>
    <definedName name="착정심도" localSheetId="0">#REF!</definedName>
    <definedName name="착정심도" localSheetId="11">#REF!</definedName>
    <definedName name="착정심도">#REF!</definedName>
    <definedName name="창호경비" localSheetId="0">#REF!</definedName>
    <definedName name="창호경비" localSheetId="11">#REF!</definedName>
    <definedName name="창호경비">#REF!</definedName>
    <definedName name="창호공사" localSheetId="0">#REF!</definedName>
    <definedName name="창호공사" localSheetId="11">#REF!</definedName>
    <definedName name="창호공사">#REF!</definedName>
    <definedName name="창호노무" localSheetId="0">#REF!</definedName>
    <definedName name="창호노무" localSheetId="11">#REF!</definedName>
    <definedName name="창호노무">#REF!</definedName>
    <definedName name="창호소계" localSheetId="0">#REF!</definedName>
    <definedName name="창호소계" localSheetId="11">#REF!</definedName>
    <definedName name="창호소계">#REF!</definedName>
    <definedName name="창호재료" localSheetId="0">#REF!</definedName>
    <definedName name="창호재료" localSheetId="11">#REF!</definedName>
    <definedName name="창호재료">#REF!</definedName>
    <definedName name="철" localSheetId="0">'[44]계장 집계'!#REF!</definedName>
    <definedName name="철" localSheetId="11">'[44]계장 집계'!#REF!</definedName>
    <definedName name="철">'[44]계장 집계'!#REF!</definedName>
    <definedName name="철2" localSheetId="11" hidden="1">{#N/A,#N/A,FALSE,"혼합골재"}</definedName>
    <definedName name="철2" localSheetId="1" hidden="1">{#N/A,#N/A,FALSE,"혼합골재"}</definedName>
    <definedName name="철2" hidden="1">{#N/A,#N/A,FALSE,"혼합골재"}</definedName>
    <definedName name="철거공사비">#N/A</definedName>
    <definedName name="철거공종집계" localSheetId="11" hidden="1">{#N/A,#N/A,FALSE,"골재소요량";#N/A,#N/A,FALSE,"골재소요량"}</definedName>
    <definedName name="철거공종집계" localSheetId="1" hidden="1">{#N/A,#N/A,FALSE,"골재소요량";#N/A,#N/A,FALSE,"골재소요량"}</definedName>
    <definedName name="철거공종집계" hidden="1">{#N/A,#N/A,FALSE,"골재소요량";#N/A,#N/A,FALSE,"골재소요량"}</definedName>
    <definedName name="철거총괄" localSheetId="11" hidden="1">{#N/A,#N/A,FALSE,"골재소요량";#N/A,#N/A,FALSE,"골재소요량"}</definedName>
    <definedName name="철거총괄" localSheetId="1" hidden="1">{#N/A,#N/A,FALSE,"골재소요량";#N/A,#N/A,FALSE,"골재소요량"}</definedName>
    <definedName name="철거총괄" hidden="1">{#N/A,#N/A,FALSE,"골재소요량";#N/A,#N/A,FALSE,"골재소요량"}</definedName>
    <definedName name="철골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경비" localSheetId="0">#REF!</definedName>
    <definedName name="철골경비" localSheetId="11">#REF!</definedName>
    <definedName name="철골경비">#REF!</definedName>
    <definedName name="철골공" localSheetId="0">#REF!</definedName>
    <definedName name="철골공" localSheetId="11">#REF!</definedName>
    <definedName name="철골공">#REF!</definedName>
    <definedName name="철골공사" localSheetId="0">#REF!</definedName>
    <definedName name="철골공사" localSheetId="11">#REF!</definedName>
    <definedName name="철골공사">#REF!</definedName>
    <definedName name="철골노무" localSheetId="0">#REF!</definedName>
    <definedName name="철골노무" localSheetId="11">#REF!</definedName>
    <definedName name="철골노무">#REF!</definedName>
    <definedName name="철골재료" localSheetId="0">#REF!</definedName>
    <definedName name="철골재료" localSheetId="11">#REF!</definedName>
    <definedName name="철골재료">#REF!</definedName>
    <definedName name="철공" localSheetId="0">#REF!</definedName>
    <definedName name="철공" localSheetId="11">#REF!</definedName>
    <definedName name="철공">#REF!</definedName>
    <definedName name="철근">56509</definedName>
    <definedName name="철근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공">56362</definedName>
    <definedName name="철근노" localSheetId="0">#REF!</definedName>
    <definedName name="철근노" localSheetId="11">#REF!</definedName>
    <definedName name="철근노">#REF!</definedName>
    <definedName name="철근용접노무" localSheetId="0">#REF!</definedName>
    <definedName name="철근용접노무" localSheetId="11">#REF!</definedName>
    <definedName name="철근용접노무">#REF!</definedName>
    <definedName name="철근용접재료" localSheetId="0">#REF!</definedName>
    <definedName name="철근용접재료" localSheetId="11">#REF!</definedName>
    <definedName name="철근용접재료">#REF!</definedName>
    <definedName name="철근재" localSheetId="0">#REF!</definedName>
    <definedName name="철근재" localSheetId="11">#REF!</definedName>
    <definedName name="철근재">#REF!</definedName>
    <definedName name="철근콘크리트_공사" localSheetId="0">#REF!</definedName>
    <definedName name="철근콘크리트_공사" localSheetId="11">#REF!</definedName>
    <definedName name="철근콘크리트_공사">#REF!</definedName>
    <definedName name="철근콘크리트공사" localSheetId="0">#REF!</definedName>
    <definedName name="철근콘크리트공사" localSheetId="11">#REF!</definedName>
    <definedName name="철근콘크리트공사">#REF!</definedName>
    <definedName name="철목1호" localSheetId="0">#REF!</definedName>
    <definedName name="철목1호" localSheetId="11">#REF!</definedName>
    <definedName name="철목1호">#REF!</definedName>
    <definedName name="철목2호" localSheetId="0">#REF!</definedName>
    <definedName name="철목2호" localSheetId="11">#REF!</definedName>
    <definedName name="철목2호">#REF!</definedName>
    <definedName name="철목3호" localSheetId="0">#REF!</definedName>
    <definedName name="철목3호" localSheetId="11">#REF!</definedName>
    <definedName name="철목3호">#REF!</definedName>
    <definedName name="철목4호" localSheetId="0">#REF!</definedName>
    <definedName name="철목4호" localSheetId="11">#REF!</definedName>
    <definedName name="철목4호">#REF!</definedName>
    <definedName name="철콘" localSheetId="0">#REF!</definedName>
    <definedName name="철콘" localSheetId="11">#REF!</definedName>
    <definedName name="철콘">#REF!</definedName>
    <definedName name="철콘견적" localSheetId="0">#REF!</definedName>
    <definedName name="철콘견적" localSheetId="11">#REF!</definedName>
    <definedName name="철콘견적">#REF!</definedName>
    <definedName name="철콘경비" localSheetId="0">#REF!</definedName>
    <definedName name="철콘경비" localSheetId="11">#REF!</definedName>
    <definedName name="철콘경비">#REF!</definedName>
    <definedName name="철콘노무" localSheetId="0">#REF!</definedName>
    <definedName name="철콘노무" localSheetId="11">#REF!</definedName>
    <definedName name="철콘노무">#REF!</definedName>
    <definedName name="철콘번호" localSheetId="0">#REF!</definedName>
    <definedName name="철콘번호" localSheetId="11">#REF!</definedName>
    <definedName name="철콘번호">#REF!</definedName>
    <definedName name="철콘재료" localSheetId="0">#REF!</definedName>
    <definedName name="철콘재료" localSheetId="11">#REF!</definedName>
    <definedName name="철콘재료">#REF!</definedName>
    <definedName name="청단풍" localSheetId="0">#REF!</definedName>
    <definedName name="청단풍" localSheetId="11">#REF!</definedName>
    <definedName name="청단풍">#REF!</definedName>
    <definedName name="청림1호" localSheetId="0">#REF!</definedName>
    <definedName name="청림1호" localSheetId="11">#REF!</definedName>
    <definedName name="청림1호">#REF!</definedName>
    <definedName name="청림2호" localSheetId="0">#REF!</definedName>
    <definedName name="청림2호" localSheetId="11">#REF!</definedName>
    <definedName name="청림2호">#REF!</definedName>
    <definedName name="청림3호" localSheetId="0">#REF!</definedName>
    <definedName name="청림3호" localSheetId="11">#REF!</definedName>
    <definedName name="청림3호">#REF!</definedName>
    <definedName name="청천200" localSheetId="0">'[68]200'!#REF!</definedName>
    <definedName name="청천200" localSheetId="11">'[68]200'!#REF!</definedName>
    <definedName name="청천200">'[68]200'!#REF!</definedName>
    <definedName name="체육시설" localSheetId="0">#REF!</definedName>
    <definedName name="체육시설" localSheetId="11">#REF!</definedName>
    <definedName name="체육시설">#REF!</definedName>
    <definedName name="체육시설번호" localSheetId="0">#REF!</definedName>
    <definedName name="체육시설번호" localSheetId="11">#REF!</definedName>
    <definedName name="체육시설번호">#REF!</definedName>
    <definedName name="초급단가" localSheetId="0">#REF!</definedName>
    <definedName name="초급단가" localSheetId="11">#REF!</definedName>
    <definedName name="초급단가">#REF!</definedName>
    <definedName name="초급전체" localSheetId="0">#REF!</definedName>
    <definedName name="초급전체" localSheetId="11">#REF!</definedName>
    <definedName name="초급전체">#REF!</definedName>
    <definedName name="초급할증" localSheetId="0">#REF!</definedName>
    <definedName name="초급할증" localSheetId="11">#REF!</definedName>
    <definedName name="초급할증">#REF!</definedName>
    <definedName name="총계" localSheetId="0">#REF!</definedName>
    <definedName name="총계" localSheetId="11">#REF!</definedName>
    <definedName name="총계">#REF!</definedName>
    <definedName name="총공" localSheetId="11" hidden="1">{#N/A,#N/A,FALSE,"운반시간"}</definedName>
    <definedName name="총공" localSheetId="1" hidden="1">{#N/A,#N/A,FALSE,"운반시간"}</definedName>
    <definedName name="총공" hidden="1">{#N/A,#N/A,FALSE,"운반시간"}</definedName>
    <definedName name="총공사비" localSheetId="11" hidden="1">{#N/A,#N/A,FALSE,"전력간선"}</definedName>
    <definedName name="총공사비" localSheetId="1" hidden="1">{#N/A,#N/A,FALSE,"전력간선"}</definedName>
    <definedName name="총공사비" hidden="1">{#N/A,#N/A,FALSE,"전력간선"}</definedName>
    <definedName name="총괄" localSheetId="0">#REF!</definedName>
    <definedName name="총괄" localSheetId="11">#REF!</definedName>
    <definedName name="총괄">#REF!</definedName>
    <definedName name="총괄공사예산서" localSheetId="0">#REF!</definedName>
    <definedName name="총괄공사예산서" localSheetId="11">#REF!</definedName>
    <definedName name="총괄공사예산서">#REF!</definedName>
    <definedName name="총괄표" localSheetId="11" hidden="1">{#N/A,#N/A,TRUE,"총괄"}</definedName>
    <definedName name="총괄표" localSheetId="1" hidden="1">{#N/A,#N/A,TRUE,"총괄"}</definedName>
    <definedName name="총괄표" hidden="1">{#N/A,#N/A,TRUE,"총괄"}</definedName>
    <definedName name="총괄표3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괄표9층" localSheetId="0">#REF!</definedName>
    <definedName name="총괄표9층" localSheetId="11">#REF!</definedName>
    <definedName name="총괄표9층">#REF!</definedName>
    <definedName name="총매출" localSheetId="0">#REF!</definedName>
    <definedName name="총매출" localSheetId="11">#REF!</definedName>
    <definedName name="총매출">#REF!</definedName>
    <definedName name="총매출액" localSheetId="0">#REF!</definedName>
    <definedName name="총매출액" localSheetId="11">#REF!</definedName>
    <definedName name="총매출액">#REF!</definedName>
    <definedName name="총매출액1" localSheetId="0">#REF!</definedName>
    <definedName name="총매출액1" localSheetId="11">#REF!</definedName>
    <definedName name="총매출액1">#REF!</definedName>
    <definedName name="총원가" localSheetId="0">#REF!</definedName>
    <definedName name="총원가" localSheetId="11">#REF!</definedName>
    <definedName name="총원가">#REF!</definedName>
    <definedName name="총원가2" localSheetId="0">#REF!</definedName>
    <definedName name="총원가2" localSheetId="11">#REF!</definedName>
    <definedName name="총원가2">#REF!</definedName>
    <definedName name="총자본" localSheetId="0">#REF!</definedName>
    <definedName name="총자본" localSheetId="11">#REF!</definedName>
    <definedName name="총자본">#REF!</definedName>
    <definedName name="총자산순이익" localSheetId="0">#REF!</definedName>
    <definedName name="총자산순이익" localSheetId="11">#REF!</definedName>
    <definedName name="총자산순이익">#REF!</definedName>
    <definedName name="추가_장비의_회선정비료_반영" localSheetId="0">'[69]3본사'!#REF!</definedName>
    <definedName name="추가_장비의_회선정비료_반영" localSheetId="11">'[69]3본사'!#REF!</definedName>
    <definedName name="추가_장비의_회선정비료_반영">'[69]3본사'!#REF!</definedName>
    <definedName name="추진현황" localSheetId="0">#REF!</definedName>
    <definedName name="추진현황" localSheetId="11">#REF!</definedName>
    <definedName name="추진현황">#REF!</definedName>
    <definedName name="출입문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장비" localSheetId="0">#REF!</definedName>
    <definedName name="출장비" localSheetId="11">#REF!</definedName>
    <definedName name="출장비">#REF!</definedName>
    <definedName name="충도리" localSheetId="0">#REF!</definedName>
    <definedName name="충도리" localSheetId="11">#REF!</definedName>
    <definedName name="충도리">#REF!</definedName>
    <definedName name="취하" localSheetId="11">{#N/A,#N/A,FALSE,"이태원철근"}</definedName>
    <definedName name="취하">{#N/A,#N/A,FALSE,"이태원철근"}</definedName>
    <definedName name="측구" localSheetId="11" hidden="1">{#N/A,#N/A,FALSE,"2~8번"}</definedName>
    <definedName name="측구" localSheetId="1" hidden="1">{#N/A,#N/A,FALSE,"2~8번"}</definedName>
    <definedName name="측구" hidden="1">{#N/A,#N/A,FALSE,"2~8번"}</definedName>
    <definedName name="측량" localSheetId="0">#REF!</definedName>
    <definedName name="측량" localSheetId="11">#REF!</definedName>
    <definedName name="측량">#REF!</definedName>
    <definedName name="측량사" localSheetId="0">#REF!</definedName>
    <definedName name="측량사" localSheetId="11">#REF!</definedName>
    <definedName name="측량사">#REF!</definedName>
    <definedName name="측정경비" localSheetId="0">#REF!</definedName>
    <definedName name="측정경비" localSheetId="11">#REF!</definedName>
    <definedName name="측정경비">#REF!</definedName>
    <definedName name="측정업무" localSheetId="0">#REF!</definedName>
    <definedName name="측정업무" localSheetId="11">#REF!</definedName>
    <definedName name="측정업무">#REF!</definedName>
    <definedName name="측정횟수" localSheetId="0">#REF!</definedName>
    <definedName name="측정횟수" localSheetId="11">#REF!</definedName>
    <definedName name="측정횟수">#REF!</definedName>
    <definedName name="층__별" localSheetId="0">#REF!</definedName>
    <definedName name="층__별" localSheetId="11">#REF!</definedName>
    <definedName name="층__별">#REF!</definedName>
    <definedName name="ㅋ" localSheetId="11" hidden="1">{#N/A,#N/A,FALSE,"조골재"}</definedName>
    <definedName name="ㅋ" localSheetId="1" hidden="1">{#N/A,#N/A,FALSE,"조골재"}</definedName>
    <definedName name="ㅋ" hidden="1">{#N/A,#N/A,FALSE,"조골재"}</definedName>
    <definedName name="ㅋ61" localSheetId="0">#REF!</definedName>
    <definedName name="ㅋ61" localSheetId="11">#REF!</definedName>
    <definedName name="ㅋ61">#REF!</definedName>
    <definedName name="ㅋㅋ" localSheetId="11" hidden="1">{#N/A,#N/A,FALSE,"조골재"}</definedName>
    <definedName name="ㅋㅋ" localSheetId="1" hidden="1">{#N/A,#N/A,FALSE,"조골재"}</definedName>
    <definedName name="ㅋㅋ" hidden="1">{#N/A,#N/A,FALSE,"조골재"}</definedName>
    <definedName name="ㅋㅋㅋ" localSheetId="0">#REF!</definedName>
    <definedName name="ㅋㅋㅋ" localSheetId="11">#REF!</definedName>
    <definedName name="ㅋㅋㅋ">#REF!</definedName>
    <definedName name="카메라" localSheetId="11" hidden="1">{#N/A,#N/A,FALSE,"지침";#N/A,#N/A,FALSE,"환경분석";#N/A,#N/A,FALSE,"Sheet16"}</definedName>
    <definedName name="카메라" localSheetId="1" hidden="1">{#N/A,#N/A,FALSE,"지침";#N/A,#N/A,FALSE,"환경분석";#N/A,#N/A,FALSE,"Sheet16"}</definedName>
    <definedName name="카메라" hidden="1">{#N/A,#N/A,FALSE,"지침";#N/A,#N/A,FALSE,"환경분석";#N/A,#N/A,FALSE,"Sheet16"}</definedName>
    <definedName name="카메라11" localSheetId="11" hidden="1">{#N/A,#N/A,FALSE,"지침";#N/A,#N/A,FALSE,"환경분석";#N/A,#N/A,FALSE,"Sheet16"}</definedName>
    <definedName name="카메라11" localSheetId="1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localSheetId="11" hidden="1">{#N/A,#N/A,FALSE,"지침";#N/A,#N/A,FALSE,"환경분석";#N/A,#N/A,FALSE,"Sheet16"}</definedName>
    <definedName name="카메라1212" localSheetId="1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케이블간지" localSheetId="11" hidden="1">{#N/A,#N/A,TRUE,"토적및재료집계";#N/A,#N/A,TRUE,"토적및재료집계";#N/A,#N/A,TRUE,"단위량"}</definedName>
    <definedName name="케이블간지" localSheetId="1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드표" localSheetId="0">#REF!</definedName>
    <definedName name="코드표" localSheetId="11">#REF!</definedName>
    <definedName name="코드표">#REF!</definedName>
    <definedName name="코아공" localSheetId="0">#REF!</definedName>
    <definedName name="코아공" localSheetId="11">#REF!</definedName>
    <definedName name="코아공">#REF!</definedName>
    <definedName name="코아공통" localSheetId="0">#REF!</definedName>
    <definedName name="코아공통" localSheetId="11">#REF!</definedName>
    <definedName name="코아공통">#REF!</definedName>
    <definedName name="코아공통비" localSheetId="0">#REF!</definedName>
    <definedName name="코아공통비" localSheetId="11">#REF!</definedName>
    <definedName name="코아공통비">#REF!</definedName>
    <definedName name="코아공통비네" localSheetId="0">#REF!</definedName>
    <definedName name="코아공통비네" localSheetId="11">#REF!</definedName>
    <definedName name="코아공통비네">#REF!</definedName>
    <definedName name="코아공통비다" localSheetId="0">#REF!</definedName>
    <definedName name="코아공통비다" localSheetId="11">#REF!</definedName>
    <definedName name="코아공통비다">#REF!</definedName>
    <definedName name="콘">55333</definedName>
    <definedName name="콘_크_리_트_진_동_기" localSheetId="0">#REF!</definedName>
    <definedName name="콘_크_리_트_진_동_기" localSheetId="11">#REF!</definedName>
    <definedName name="콘_크_리_트_진_동_기">#REF!</definedName>
    <definedName name="콘1" localSheetId="0">#REF!</definedName>
    <definedName name="콘1" localSheetId="11">#REF!</definedName>
    <definedName name="콘1">#REF!</definedName>
    <definedName name="콘노" localSheetId="0">#REF!</definedName>
    <definedName name="콘노" localSheetId="11">#REF!</definedName>
    <definedName name="콘노">#REF!</definedName>
    <definedName name="콘재" localSheetId="0">#REF!</definedName>
    <definedName name="콘재" localSheetId="11">#REF!</definedName>
    <definedName name="콘재">#REF!</definedName>
    <definedName name="콘크" localSheetId="0">#REF!</definedName>
    <definedName name="콘크" localSheetId="11">#REF!</definedName>
    <definedName name="콘크">#REF!</definedName>
    <definedName name="콘크리트" localSheetId="0">#REF!</definedName>
    <definedName name="콘크리트" localSheetId="11">#REF!</definedName>
    <definedName name="콘크리트">#REF!</definedName>
    <definedName name="콘크리트공" localSheetId="0">#REF!</definedName>
    <definedName name="콘크리트공" localSheetId="11">#REF!</definedName>
    <definedName name="콘크리트공">#REF!</definedName>
    <definedName name="콤팩터경비" localSheetId="0">#REF!</definedName>
    <definedName name="콤팩터경비" localSheetId="11">#REF!</definedName>
    <definedName name="콤팩터경비">#REF!</definedName>
    <definedName name="콤팩터노무비" localSheetId="0">#REF!</definedName>
    <definedName name="콤팩터노무비" localSheetId="11">#REF!</definedName>
    <definedName name="콤팩터노무비">#REF!</definedName>
    <definedName name="콤팩터재료비" localSheetId="0">#REF!</definedName>
    <definedName name="콤팩터재료비" localSheetId="11">#REF!</definedName>
    <definedName name="콤팩터재료비">#REF!</definedName>
    <definedName name="ㅌ" localSheetId="11" hidden="1">{#N/A,#N/A,FALSE,"2~8번"}</definedName>
    <definedName name="ㅌ" localSheetId="1" hidden="1">{#N/A,#N/A,FALSE,"2~8번"}</definedName>
    <definedName name="ㅌ" hidden="1">{#N/A,#N/A,FALSE,"2~8번"}</definedName>
    <definedName name="ㅌㅋ" localSheetId="0">#REF!</definedName>
    <definedName name="ㅌㅋ" localSheetId="11">#REF!</definedName>
    <definedName name="ㅌㅋ">#REF!</definedName>
    <definedName name="ㅌㅌㅌㅌㅌㅌㅌ" localSheetId="0">#REF!</definedName>
    <definedName name="ㅌㅌㅌㅌㅌㅌㅌ" localSheetId="11">#REF!</definedName>
    <definedName name="ㅌㅌㅌㅌㅌㅌㅌ">#REF!</definedName>
    <definedName name="타이어경" localSheetId="0">#REF!</definedName>
    <definedName name="타이어경" localSheetId="11">#REF!</definedName>
    <definedName name="타이어경">#REF!</definedName>
    <definedName name="타이어노무" localSheetId="0">#REF!</definedName>
    <definedName name="타이어노무" localSheetId="11">#REF!</definedName>
    <definedName name="타이어노무">#REF!</definedName>
    <definedName name="타이어재료" localSheetId="0">#REF!</definedName>
    <definedName name="타이어재료" localSheetId="11">#REF!</definedName>
    <definedName name="타이어재료">#REF!</definedName>
    <definedName name="타인자본" localSheetId="0">#REF!</definedName>
    <definedName name="타인자본" localSheetId="11">#REF!</definedName>
    <definedName name="타인자본">#REF!</definedName>
    <definedName name="타일A소계" localSheetId="0">#REF!</definedName>
    <definedName name="타일A소계" localSheetId="11">#REF!</definedName>
    <definedName name="타일A소계">#REF!</definedName>
    <definedName name="타일B소계" localSheetId="0">#REF!</definedName>
    <definedName name="타일B소계" localSheetId="11">#REF!</definedName>
    <definedName name="타일B소계">#REF!</definedName>
    <definedName name="타일경비" localSheetId="0">#REF!</definedName>
    <definedName name="타일경비" localSheetId="11">#REF!</definedName>
    <definedName name="타일경비">#REF!</definedName>
    <definedName name="타일공과잡비" localSheetId="0">#REF!</definedName>
    <definedName name="타일공과잡비" localSheetId="11">#REF!</definedName>
    <definedName name="타일공과잡비">#REF!</definedName>
    <definedName name="타일공사" localSheetId="0">#REF!</definedName>
    <definedName name="타일공사" localSheetId="11">#REF!</definedName>
    <definedName name="타일공사">#REF!</definedName>
    <definedName name="타일노무" localSheetId="0">#REF!</definedName>
    <definedName name="타일노무" localSheetId="11">#REF!</definedName>
    <definedName name="타일노무">#REF!</definedName>
    <definedName name="타일재료" localSheetId="0">#REF!</definedName>
    <definedName name="타일재료" localSheetId="11">#REF!</definedName>
    <definedName name="타일재료">#REF!</definedName>
    <definedName name="태산목10노무" localSheetId="0">#REF!</definedName>
    <definedName name="태산목10노무" localSheetId="11">#REF!</definedName>
    <definedName name="태산목10노무">#REF!</definedName>
    <definedName name="태산목10재료" localSheetId="0">#REF!</definedName>
    <definedName name="태산목10재료" localSheetId="11">#REF!</definedName>
    <definedName name="태산목10재료">#REF!</definedName>
    <definedName name="태산목12노무" localSheetId="0">#REF!</definedName>
    <definedName name="태산목12노무" localSheetId="11">#REF!</definedName>
    <definedName name="태산목12노무">#REF!</definedName>
    <definedName name="태산목12재료" localSheetId="0">#REF!</definedName>
    <definedName name="태산목12재료" localSheetId="11">#REF!</definedName>
    <definedName name="태산목12재료">#REF!</definedName>
    <definedName name="터" localSheetId="0">#REF!</definedName>
    <definedName name="터" localSheetId="11">#REF!</definedName>
    <definedName name="터">#REF!</definedName>
    <definedName name="터파기" localSheetId="0">#REF!</definedName>
    <definedName name="터파기" localSheetId="11">#REF!</definedName>
    <definedName name="터파기">#REF!</definedName>
    <definedName name="터파기고" localSheetId="0">#REF!</definedName>
    <definedName name="터파기고" localSheetId="11">#REF!</definedName>
    <definedName name="터파기고">#REF!</definedName>
    <definedName name="템플리트모듈1" localSheetId="0">BlankMacro1</definedName>
    <definedName name="템플리트모듈1" localSheetId="11">BlankMacro1</definedName>
    <definedName name="템플리트모듈1">BlankMacro1</definedName>
    <definedName name="템플리트모듈2" localSheetId="0">BlankMacro1</definedName>
    <definedName name="템플리트모듈2" localSheetId="11">BlankMacro1</definedName>
    <definedName name="템플리트모듈2">BlankMacro1</definedName>
    <definedName name="템플리트모듈3" localSheetId="0">BlankMacro1</definedName>
    <definedName name="템플리트모듈3" localSheetId="11">BlankMacro1</definedName>
    <definedName name="템플리트모듈3">BlankMacro1</definedName>
    <definedName name="템플리트모듈4" localSheetId="0">BlankMacro1</definedName>
    <definedName name="템플리트모듈4" localSheetId="11">BlankMacro1</definedName>
    <definedName name="템플리트모듈4">BlankMacro1</definedName>
    <definedName name="템플리트모듈5" localSheetId="0">BlankMacro1</definedName>
    <definedName name="템플리트모듈5" localSheetId="11">BlankMacro1</definedName>
    <definedName name="템플리트모듈5">BlankMacro1</definedName>
    <definedName name="템플리트모듈6" localSheetId="0">BlankMacro1</definedName>
    <definedName name="템플리트모듈6" localSheetId="11">BlankMacro1</definedName>
    <definedName name="템플리트모듈6">BlankMacro1</definedName>
    <definedName name="토" localSheetId="11" hidden="1">{#N/A,#N/A,FALSE,"배수2"}</definedName>
    <definedName name="토" localSheetId="1" hidden="1">{#N/A,#N/A,FALSE,"배수2"}</definedName>
    <definedName name="토" hidden="1">{#N/A,#N/A,FALSE,"배수2"}</definedName>
    <definedName name="토_________공" localSheetId="0">[51]내역!#REF!</definedName>
    <definedName name="토_________공" localSheetId="11">[51]내역!#REF!</definedName>
    <definedName name="토_________공">[51]내역!#REF!</definedName>
    <definedName name="토\40" localSheetId="11" hidden="1">{#N/A,#N/A,FALSE,"토공2"}</definedName>
    <definedName name="토\40" localSheetId="1" hidden="1">{#N/A,#N/A,FALSE,"토공2"}</definedName>
    <definedName name="토\40" hidden="1">{#N/A,#N/A,FALSE,"토공2"}</definedName>
    <definedName name="토1" localSheetId="11" hidden="1">{#N/A,#N/A,FALSE,"이정표"}</definedName>
    <definedName name="토1" localSheetId="1" hidden="1">{#N/A,#N/A,FALSE,"이정표"}</definedName>
    <definedName name="토1" hidden="1">{#N/A,#N/A,FALSE,"이정표"}</definedName>
    <definedName name="토2" localSheetId="11" hidden="1">{#N/A,#N/A,FALSE,"조골재"}</definedName>
    <definedName name="토2" localSheetId="1" hidden="1">{#N/A,#N/A,FALSE,"조골재"}</definedName>
    <definedName name="토2" hidden="1">{#N/A,#N/A,FALSE,"조골재"}</definedName>
    <definedName name="토3" localSheetId="11" hidden="1">{#N/A,#N/A,FALSE,"구조1"}</definedName>
    <definedName name="토3" localSheetId="1" hidden="1">{#N/A,#N/A,FALSE,"구조1"}</definedName>
    <definedName name="토3" hidden="1">{#N/A,#N/A,FALSE,"구조1"}</definedName>
    <definedName name="토공" localSheetId="0">[51]내역!#REF!</definedName>
    <definedName name="토공" localSheetId="11">[51]내역!#REF!</definedName>
    <definedName name="토공">[51]내역!#REF!</definedName>
    <definedName name="토공2" localSheetId="11" hidden="1">{#N/A,#N/A,FALSE,"2~8번"}</definedName>
    <definedName name="토공2" localSheetId="1" hidden="1">{#N/A,#N/A,FALSE,"2~8번"}</definedName>
    <definedName name="토공2" hidden="1">{#N/A,#N/A,FALSE,"2~8번"}</definedName>
    <definedName name="토공경비" localSheetId="0">#REF!</definedName>
    <definedName name="토공경비" localSheetId="11">#REF!</definedName>
    <definedName name="토공경비">#REF!</definedName>
    <definedName name="토공노무" localSheetId="0">#REF!</definedName>
    <definedName name="토공노무" localSheetId="11">#REF!</definedName>
    <definedName name="토공노무">#REF!</definedName>
    <definedName name="토공및흙막이공사비">#N/A</definedName>
    <definedName name="토공사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이수" localSheetId="0" hidden="1">#REF!</definedName>
    <definedName name="토공이수" localSheetId="10" hidden="1">#REF!</definedName>
    <definedName name="토공이수" localSheetId="3" hidden="1">#REF!</definedName>
    <definedName name="토공이수" localSheetId="6" hidden="1">#REF!</definedName>
    <definedName name="토공이수" localSheetId="7" hidden="1">#REF!</definedName>
    <definedName name="토공이수" localSheetId="9" hidden="1">#REF!</definedName>
    <definedName name="토공이수" localSheetId="5" hidden="1">#REF!</definedName>
    <definedName name="토공이수" localSheetId="8" hidden="1">#REF!</definedName>
    <definedName name="토공이수" localSheetId="4" hidden="1">#REF!</definedName>
    <definedName name="토공이수" localSheetId="11" hidden="1">#REF!</definedName>
    <definedName name="토공이수" hidden="1">#REF!</definedName>
    <definedName name="토공재료" localSheetId="0">#REF!</definedName>
    <definedName name="토공재료" localSheetId="11">#REF!</definedName>
    <definedName name="토공재료">#REF!</definedName>
    <definedName name="토공전체" localSheetId="11" hidden="1">{#N/A,#N/A,FALSE,"운반시간"}</definedName>
    <definedName name="토공전체" localSheetId="1" hidden="1">{#N/A,#N/A,FALSE,"운반시간"}</definedName>
    <definedName name="토공전체" hidden="1">{#N/A,#N/A,FALSE,"운반시간"}</definedName>
    <definedName name="토당초">[41]토공!$E$1:$E$65536,[41]토공!$G$1:$G$65536</definedName>
    <definedName name="토목" localSheetId="0">#REF!</definedName>
    <definedName name="토목" localSheetId="11">#REF!</definedName>
    <definedName name="토목">#REF!</definedName>
    <definedName name="토목p" localSheetId="0">#REF!</definedName>
    <definedName name="토목p" localSheetId="11">#REF!</definedName>
    <definedName name="토목p">#REF!</definedName>
    <definedName name="토목견적" localSheetId="11" hidden="1">{#N/A,#N/A,FALSE,"골재소요량";#N/A,#N/A,FALSE,"골재소요량"}</definedName>
    <definedName name="토목견적" localSheetId="1" hidden="1">{#N/A,#N/A,FALSE,"골재소요량";#N/A,#N/A,FALSE,"골재소요량"}</definedName>
    <definedName name="토목견적" hidden="1">{#N/A,#N/A,FALSE,"골재소요량";#N/A,#N/A,FALSE,"골재소요량"}</definedName>
    <definedName name="토목공사" localSheetId="11" hidden="1">{#N/A,#N/A,FALSE,"이태원철근"}</definedName>
    <definedName name="토목공사" localSheetId="1" hidden="1">{#N/A,#N/A,FALSE,"이태원철근"}</definedName>
    <definedName name="토목공사" hidden="1">{#N/A,#N/A,FALSE,"이태원철근"}</definedName>
    <definedName name="토목설계" localSheetId="11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실견적" localSheetId="11" hidden="1">{#N/A,#N/A,FALSE,"이태원철근"}</definedName>
    <definedName name="토목실견적" localSheetId="1" hidden="1">{#N/A,#N/A,FALSE,"이태원철근"}</definedName>
    <definedName name="토목실견적" hidden="1">{#N/A,#N/A,FALSE,"이태원철근"}</definedName>
    <definedName name="토목실행" localSheetId="11" hidden="1">{#N/A,#N/A,FALSE,"골재소요량";#N/A,#N/A,FALSE,"골재소요량"}</definedName>
    <definedName name="토목실행" localSheetId="1" hidden="1">{#N/A,#N/A,FALSE,"골재소요량";#N/A,#N/A,FALSE,"골재소요량"}</definedName>
    <definedName name="토목실행" hidden="1">{#N/A,#N/A,FALSE,"골재소요량";#N/A,#N/A,FALSE,"골재소요량"}</definedName>
    <definedName name="토목이월" localSheetId="0">#REF!</definedName>
    <definedName name="토목이월" localSheetId="11">#REF!</definedName>
    <definedName name="토목이월">#REF!</definedName>
    <definedName name="토목이월1" localSheetId="0">#REF!</definedName>
    <definedName name="토목이월1" localSheetId="11">#REF!</definedName>
    <definedName name="토목이월1">#REF!</definedName>
    <definedName name="토변경" localSheetId="0">[41]토공!#REF!,[41]토공!#REF!</definedName>
    <definedName name="토변경" localSheetId="11">[41]토공!#REF!,[41]토공!#REF!</definedName>
    <definedName name="토변경">[41]토공!#REF!,[41]토공!#REF!</definedName>
    <definedName name="토사변경" localSheetId="0">[45]토공!#REF!,[45]토공!#REF!</definedName>
    <definedName name="토사변경" localSheetId="11">[45]토공!#REF!,[45]토공!#REF!</definedName>
    <definedName name="토사변경">[45]토공!#REF!,[45]토공!#REF!</definedName>
    <definedName name="토양" localSheetId="0">#REF!</definedName>
    <definedName name="토양" localSheetId="11">#REF!</definedName>
    <definedName name="토양">#REF!</definedName>
    <definedName name="토양질" localSheetId="0">#REF!</definedName>
    <definedName name="토양질" localSheetId="11">#REF!</definedName>
    <definedName name="토양질">#REF!</definedName>
    <definedName name="토양측정지점수" localSheetId="0">#REF!</definedName>
    <definedName name="토양측정지점수" localSheetId="11">#REF!</definedName>
    <definedName name="토양측정지점수">#REF!</definedName>
    <definedName name="토적표" localSheetId="0" hidden="1">#REF!</definedName>
    <definedName name="토적표" localSheetId="10" hidden="1">#REF!</definedName>
    <definedName name="토적표" localSheetId="3" hidden="1">#REF!</definedName>
    <definedName name="토적표" localSheetId="6" hidden="1">#REF!</definedName>
    <definedName name="토적표" localSheetId="7" hidden="1">#REF!</definedName>
    <definedName name="토적표" localSheetId="9" hidden="1">#REF!</definedName>
    <definedName name="토적표" localSheetId="5" hidden="1">#REF!</definedName>
    <definedName name="토적표" localSheetId="8" hidden="1">#REF!</definedName>
    <definedName name="토적표" localSheetId="4" hidden="1">#REF!</definedName>
    <definedName name="토적표" localSheetId="11" hidden="1">#REF!</definedName>
    <definedName name="토적표" hidden="1">#REF!</definedName>
    <definedName name="토지이용" localSheetId="0">#REF!</definedName>
    <definedName name="토지이용" localSheetId="11">#REF!</definedName>
    <definedName name="토지이용">#REF!</definedName>
    <definedName name="톱밥퇴비" localSheetId="0">#REF!</definedName>
    <definedName name="톱밥퇴비" localSheetId="11">#REF!</definedName>
    <definedName name="톱밥퇴비">#REF!</definedName>
    <definedName name="통2" localSheetId="0">#REF!</definedName>
    <definedName name="통2" localSheetId="11">#REF!</definedName>
    <definedName name="통2">#REF!</definedName>
    <definedName name="통보1" localSheetId="0">[0]!BlankMacro1</definedName>
    <definedName name="통보1" localSheetId="11">[18]!BlankMacro1</definedName>
    <definedName name="통보1">[0]!BlankMacro1</definedName>
    <definedName name="통신기사1급" localSheetId="0">#REF!</definedName>
    <definedName name="통신기사1급" localSheetId="11">#REF!</definedName>
    <definedName name="통신기사1급">#REF!</definedName>
    <definedName name="통신기사2급" localSheetId="0">#REF!</definedName>
    <definedName name="통신기사2급" localSheetId="11">#REF!</definedName>
    <definedName name="통신기사2급">#REF!</definedName>
    <definedName name="통신내선공" localSheetId="0">#REF!</definedName>
    <definedName name="통신내선공" localSheetId="11">#REF!</definedName>
    <definedName name="통신내선공">#REF!</definedName>
    <definedName name="통신설비공" localSheetId="0">#REF!</definedName>
    <definedName name="통신설비공" localSheetId="11">#REF!</definedName>
    <definedName name="통신설비공">#REF!</definedName>
    <definedName name="통신외선공" localSheetId="0">#REF!</definedName>
    <definedName name="통신외선공" localSheetId="11">#REF!</definedName>
    <definedName name="통신외선공">#REF!</definedName>
    <definedName name="통신케이블공" localSheetId="0">#REF!</definedName>
    <definedName name="통신케이블공" localSheetId="11">#REF!</definedName>
    <definedName name="통신케이블공">#REF!</definedName>
    <definedName name="퇴직" localSheetId="0">#REF!</definedName>
    <definedName name="퇴직" localSheetId="11">#REF!</definedName>
    <definedName name="퇴직">#REF!</definedName>
    <definedName name="퇴직공제부금비" localSheetId="0">#REF!</definedName>
    <definedName name="퇴직공제부금비" localSheetId="11">#REF!</definedName>
    <definedName name="퇴직공제부금비">#REF!</definedName>
    <definedName name="퇴직부금비" localSheetId="0">#REF!</definedName>
    <definedName name="퇴직부금비" localSheetId="11">#REF!</definedName>
    <definedName name="퇴직부금비">#REF!</definedName>
    <definedName name="퇴직부금비_산식" localSheetId="0">#REF!</definedName>
    <definedName name="퇴직부금비_산식" localSheetId="11">#REF!</definedName>
    <definedName name="퇴직부금비_산식">#REF!</definedName>
    <definedName name="투자.2" localSheetId="0">'[70]98지급계획'!#REF!</definedName>
    <definedName name="투자.2" localSheetId="11">'[70]98지급계획'!#REF!</definedName>
    <definedName name="투자.2">'[70]98지급계획'!#REF!</definedName>
    <definedName name="투자액" localSheetId="0">#REF!</definedName>
    <definedName name="투자액" localSheetId="11">#REF!</definedName>
    <definedName name="투자액">#REF!</definedName>
    <definedName name="투찰">[71]도급!$B$1:$H$1053</definedName>
    <definedName name="투찰서_2" localSheetId="11">[18]!투찰서_2</definedName>
    <definedName name="투찰서_2">[0]!투찰서_2</definedName>
    <definedName name="투찰서_3" localSheetId="11">[18]!투찰서_3</definedName>
    <definedName name="투찰서_3">[0]!투찰서_3</definedName>
    <definedName name="투찰서2" localSheetId="11">[18]!투찰서2</definedName>
    <definedName name="투찰서2">[0]!투찰서2</definedName>
    <definedName name="트레이집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트레이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특고" localSheetId="0">#REF!</definedName>
    <definedName name="특고" localSheetId="11">#REF!</definedName>
    <definedName name="특고">#REF!</definedName>
    <definedName name="특급단가" localSheetId="0">#REF!</definedName>
    <definedName name="특급단가" localSheetId="11">#REF!</definedName>
    <definedName name="특급단가">#REF!</definedName>
    <definedName name="특급전체" localSheetId="0">#REF!</definedName>
    <definedName name="특급전체" localSheetId="11">#REF!</definedName>
    <definedName name="특급전체">#REF!</definedName>
    <definedName name="특급할증" localSheetId="0">#REF!</definedName>
    <definedName name="특급할증" localSheetId="11">#REF!</definedName>
    <definedName name="특급할증">#REF!</definedName>
    <definedName name="특별">44562</definedName>
    <definedName name="특별인부" localSheetId="0">#REF!</definedName>
    <definedName name="특별인부" localSheetId="11">#REF!</definedName>
    <definedName name="특별인부">#REF!</definedName>
    <definedName name="특수비계공" localSheetId="0">#REF!</definedName>
    <definedName name="특수비계공" localSheetId="11">#REF!</definedName>
    <definedName name="특수비계공">#REF!</definedName>
    <definedName name="특케" localSheetId="0">#REF!</definedName>
    <definedName name="특케" localSheetId="11">#REF!</definedName>
    <definedName name="특케">#REF!</definedName>
    <definedName name="ㅍ" localSheetId="11" hidden="1">{#N/A,#N/A,FALSE,"2~8번"}</definedName>
    <definedName name="ㅍ" localSheetId="1" hidden="1">{#N/A,#N/A,FALSE,"2~8번"}</definedName>
    <definedName name="ㅍ" hidden="1">{#N/A,#N/A,FALSE,"2~8번"}</definedName>
    <definedName name="ㅍㄹ" localSheetId="0">[29]내역서!#REF!</definedName>
    <definedName name="ㅍㄹ" localSheetId="11">[29]내역서!#REF!</definedName>
    <definedName name="ㅍㄹ">[29]내역서!#REF!</definedName>
    <definedName name="ㅍㅍ" localSheetId="11" hidden="1">{#N/A,#N/A,TRUE,"토적및재료집계";#N/A,#N/A,TRUE,"토적및재료집계";#N/A,#N/A,TRUE,"단위량"}</definedName>
    <definedName name="ㅍㅍ" localSheetId="1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노" localSheetId="0">#REF!</definedName>
    <definedName name="파고라노" localSheetId="11">#REF!</definedName>
    <definedName name="파고라노">#REF!</definedName>
    <definedName name="파고라재" localSheetId="0">#REF!</definedName>
    <definedName name="파고라재" localSheetId="11">#REF!</definedName>
    <definedName name="파고라재">#REF!</definedName>
    <definedName name="파일" localSheetId="0" hidden="1">#REF!</definedName>
    <definedName name="파일" localSheetId="10" hidden="1">#REF!</definedName>
    <definedName name="파일" localSheetId="3" hidden="1">#REF!</definedName>
    <definedName name="파일" localSheetId="6" hidden="1">#REF!</definedName>
    <definedName name="파일" localSheetId="7" hidden="1">#REF!</definedName>
    <definedName name="파일" localSheetId="9" hidden="1">#REF!</definedName>
    <definedName name="파일" localSheetId="5" hidden="1">#REF!</definedName>
    <definedName name="파일" localSheetId="8" hidden="1">#REF!</definedName>
    <definedName name="파일" localSheetId="4" hidden="1">#REF!</definedName>
    <definedName name="파일" localSheetId="11" hidden="1">#REF!</definedName>
    <definedName name="파일" hidden="1">#REF!</definedName>
    <definedName name="파일산출3" localSheetId="0" hidden="1">#REF!</definedName>
    <definedName name="파일산출3" localSheetId="10" hidden="1">#REF!</definedName>
    <definedName name="파일산출3" localSheetId="3" hidden="1">#REF!</definedName>
    <definedName name="파일산출3" localSheetId="6" hidden="1">#REF!</definedName>
    <definedName name="파일산출3" localSheetId="7" hidden="1">#REF!</definedName>
    <definedName name="파일산출3" localSheetId="9" hidden="1">#REF!</definedName>
    <definedName name="파일산출3" localSheetId="5" hidden="1">#REF!</definedName>
    <definedName name="파일산출3" localSheetId="8" hidden="1">#REF!</definedName>
    <definedName name="파일산출3" localSheetId="4" hidden="1">#REF!</definedName>
    <definedName name="파일산출3" localSheetId="11" hidden="1">#REF!</definedName>
    <definedName name="파일산출3" hidden="1">#REF!</definedName>
    <definedName name="판석노" localSheetId="0">#REF!</definedName>
    <definedName name="판석노" localSheetId="11">#REF!</definedName>
    <definedName name="판석노">#REF!</definedName>
    <definedName name="판석재" localSheetId="0">#REF!</definedName>
    <definedName name="판석재" localSheetId="11">#REF!</definedName>
    <definedName name="판석재">#REF!</definedName>
    <definedName name="펌프구경" localSheetId="0">#REF!</definedName>
    <definedName name="펌프구경" localSheetId="11">#REF!</definedName>
    <definedName name="펌프구경">#REF!</definedName>
    <definedName name="페이지" localSheetId="11" hidden="1">{"'Firr(선)'!$AS$1:$AY$62","'Firr(사)'!$AS$1:$AY$62","'Firr(회)'!$AS$1:$AY$62","'Firr(선)'!$L$1:$V$62","'Firr(사)'!$L$1:$V$62","'Firr(회)'!$L$1:$V$62"}</definedName>
    <definedName name="페이지" localSheetId="1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평가대기질" localSheetId="0">#REF!</definedName>
    <definedName name="평가대기질" localSheetId="11">#REF!</definedName>
    <definedName name="평가대기질">#REF!</definedName>
    <definedName name="평가소음진동" localSheetId="0">#REF!</definedName>
    <definedName name="평가소음진동" localSheetId="11">#REF!</definedName>
    <definedName name="평가소음진동">#REF!</definedName>
    <definedName name="평가항목" localSheetId="0">#REF!</definedName>
    <definedName name="평가항목" localSheetId="11">#REF!</definedName>
    <definedName name="평가항목">#REF!</definedName>
    <definedName name="평균N치" localSheetId="0">#REF!</definedName>
    <definedName name="평균N치" localSheetId="11">#REF!</definedName>
    <definedName name="평균N치">#REF!</definedName>
    <definedName name="평균높이" localSheetId="0">#REF!</definedName>
    <definedName name="평균높이" localSheetId="11">#REF!</definedName>
    <definedName name="평균높이">#REF!</definedName>
    <definedName name="평당가" localSheetId="0">#REF!</definedName>
    <definedName name="평당가" localSheetId="11">#REF!</definedName>
    <definedName name="평당가">#REF!</definedName>
    <definedName name="평의자노" localSheetId="0">#REF!</definedName>
    <definedName name="평의자노" localSheetId="11">#REF!</definedName>
    <definedName name="평의자노">#REF!</definedName>
    <definedName name="평의자재" localSheetId="0">#REF!</definedName>
    <definedName name="평의자재" localSheetId="11">#REF!</definedName>
    <definedName name="평의자재">#REF!</definedName>
    <definedName name="평형_48세대">#N/A</definedName>
    <definedName name="평화설비" localSheetId="0">#REF!</definedName>
    <definedName name="평화설비" localSheetId="11">#REF!</definedName>
    <definedName name="평화설비">#REF!</definedName>
    <definedName name="폐기물" localSheetId="0">#REF!</definedName>
    <definedName name="폐기물" localSheetId="11">#REF!</definedName>
    <definedName name="폐기물">#REF!</definedName>
    <definedName name="폐기물내역서">#N/A</definedName>
    <definedName name="폐기물수량산출서" localSheetId="0" hidden="1">#REF!</definedName>
    <definedName name="폐기물수량산출서" localSheetId="10" hidden="1">#REF!</definedName>
    <definedName name="폐기물수량산출서" localSheetId="3" hidden="1">#REF!</definedName>
    <definedName name="폐기물수량산출서" localSheetId="6" hidden="1">#REF!</definedName>
    <definedName name="폐기물수량산출서" localSheetId="7" hidden="1">#REF!</definedName>
    <definedName name="폐기물수량산출서" localSheetId="9" hidden="1">#REF!</definedName>
    <definedName name="폐기물수량산출서" localSheetId="5" hidden="1">#REF!</definedName>
    <definedName name="폐기물수량산출서" localSheetId="8" hidden="1">#REF!</definedName>
    <definedName name="폐기물수량산출서" localSheetId="4" hidden="1">#REF!</definedName>
    <definedName name="폐기물수량산출서" localSheetId="11" hidden="1">#REF!</definedName>
    <definedName name="폐기물수량산출서" localSheetId="1" hidden="1">#REF!</definedName>
    <definedName name="폐기물수량산출서" hidden="1">#REF!</definedName>
    <definedName name="폐기물수수료" localSheetId="0">#REF!</definedName>
    <definedName name="폐기물수수료" localSheetId="11">#REF!</definedName>
    <definedName name="폐기물수수료">#REF!</definedName>
    <definedName name="폐기물집계표" localSheetId="11">'여만단가 (전체)'!집</definedName>
    <definedName name="폐기물집계표">집</definedName>
    <definedName name="폐추니아" localSheetId="0">#REF!</definedName>
    <definedName name="폐추니아" localSheetId="11">#REF!</definedName>
    <definedName name="폐추니아">#REF!</definedName>
    <definedName name="포____장____공" localSheetId="0">[40]내역!#REF!</definedName>
    <definedName name="포____장____공" localSheetId="11">[40]내역!#REF!</definedName>
    <definedName name="포____장____공">[40]내역!#REF!</definedName>
    <definedName name="포당초">[41]포장공!$E$1:$E$65536,[41]포장공!$G$1:$G$65536</definedName>
    <definedName name="포변경" localSheetId="0">[41]포장공!#REF!,[41]포장공!#REF!</definedName>
    <definedName name="포변경" localSheetId="11">[41]포장공!#REF!,[41]포장공!#REF!</definedName>
    <definedName name="포변경">[41]포장공!#REF!,[41]포장공!#REF!</definedName>
    <definedName name="포장" localSheetId="0">#REF!</definedName>
    <definedName name="포장" localSheetId="11">#REF!</definedName>
    <definedName name="포장" localSheetId="1" hidden="1">{#N/A,#N/A,FALSE,"구조2"}</definedName>
    <definedName name="포장">#REF!</definedName>
    <definedName name="포장공" localSheetId="0">[55]내역서!#REF!</definedName>
    <definedName name="포장공" localSheetId="11">[55]내역서!#REF!</definedName>
    <definedName name="포장공">[55]내역서!#REF!</definedName>
    <definedName name="포장재" localSheetId="11" hidden="1">{#N/A,#N/A,FALSE,"골재소요량";#N/A,#N/A,FALSE,"골재소요량"}</definedName>
    <definedName name="포장재" localSheetId="1" hidden="1">{#N/A,#N/A,FALSE,"골재소요량";#N/A,#N/A,FALSE,"골재소요량"}</definedName>
    <definedName name="포장재" hidden="1">{#N/A,#N/A,FALSE,"골재소요량";#N/A,#N/A,FALSE,"골재소요량"}</definedName>
    <definedName name="포장재집계" localSheetId="11" hidden="1">{#N/A,#N/A,FALSE,"2~8번"}</definedName>
    <definedName name="포장재집계" localSheetId="1" hidden="1">{#N/A,#N/A,FALSE,"2~8번"}</definedName>
    <definedName name="포장재집계" hidden="1">{#N/A,#N/A,FALSE,"2~8번"}</definedName>
    <definedName name="포장증감단위수량" localSheetId="0">#REF!</definedName>
    <definedName name="포장증감단위수량" localSheetId="11">#REF!</definedName>
    <definedName name="포장증감단위수량">#REF!</definedName>
    <definedName name="포지머ㅗㄱㄷㅌ킹1" localSheetId="11" hidden="1">{#N/A,#N/A,FALSE,"표지목차"}</definedName>
    <definedName name="포지머ㅗㄱㄷㅌ킹1" localSheetId="1" hidden="1">{#N/A,#N/A,FALSE,"표지목차"}</definedName>
    <definedName name="포지머ㅗㄱㄷㅌ킹1" hidden="1">{#N/A,#N/A,FALSE,"표지목차"}</definedName>
    <definedName name="폽장2" localSheetId="11" hidden="1">{#N/A,#N/A,FALSE,"포장1";#N/A,#N/A,FALSE,"포장1"}</definedName>
    <definedName name="폽장2" localSheetId="1" hidden="1">{#N/A,#N/A,FALSE,"포장1";#N/A,#N/A,FALSE,"포장1"}</definedName>
    <definedName name="폽장2" hidden="1">{#N/A,#N/A,FALSE,"포장1";#N/A,#N/A,FALSE,"포장1"}</definedName>
    <definedName name="표" localSheetId="0">[72]내역서!#REF!</definedName>
    <definedName name="표" localSheetId="11">[72]내역서!#REF!</definedName>
    <definedName name="표">[72]내역서!#REF!</definedName>
    <definedName name="표면보호경비" localSheetId="0">#REF!</definedName>
    <definedName name="표면보호경비" localSheetId="11">#REF!</definedName>
    <definedName name="표면보호경비">#REF!</definedName>
    <definedName name="표면보호노무비" localSheetId="0">#REF!</definedName>
    <definedName name="표면보호노무비" localSheetId="11">#REF!</definedName>
    <definedName name="표면보호노무비">#REF!</definedName>
    <definedName name="표면보호재료비" localSheetId="0">#REF!</definedName>
    <definedName name="표면보호재료비" localSheetId="11">#REF!</definedName>
    <definedName name="표면보호재료비">#REF!</definedName>
    <definedName name="표지" localSheetId="0">[73]합의경상!#REF!</definedName>
    <definedName name="표지" localSheetId="11">[73]합의경상!#REF!</definedName>
    <definedName name="표지">[73]합의경상!#REF!</definedName>
    <definedName name="표지001">#N/A</definedName>
    <definedName name="표지01">#N/A</definedName>
    <definedName name="표지1" localSheetId="0">#REF!</definedName>
    <definedName name="표지1" localSheetId="11">#REF!</definedName>
    <definedName name="표지1">#REF!</definedName>
    <definedName name="표지2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표지2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표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표층">2.32</definedName>
    <definedName name="표품_통신_6_13" localSheetId="0">#REF!</definedName>
    <definedName name="표품_통신_6_13" localSheetId="11">#REF!</definedName>
    <definedName name="표품_통신_6_13">#REF!</definedName>
    <definedName name="품의개요" localSheetId="0">[74]목차!#REF!</definedName>
    <definedName name="품의개요" localSheetId="11">[74]목차!#REF!</definedName>
    <definedName name="품의개요">[74]목차!#REF!</definedName>
    <definedName name="품의서AB" localSheetId="0">#REF!</definedName>
    <definedName name="품의서AB" localSheetId="11">#REF!</definedName>
    <definedName name="품의서AB">#REF!</definedName>
    <definedName name="프랜트기계설치공" localSheetId="0">#REF!</definedName>
    <definedName name="프랜트기계설치공" localSheetId="11">#REF!</definedName>
    <definedName name="프랜트기계설치공">#REF!</definedName>
    <definedName name="플라타너스B8" localSheetId="0">#REF!</definedName>
    <definedName name="플라타너스B8" localSheetId="11">#REF!</definedName>
    <definedName name="플라타너스B8">#REF!</definedName>
    <definedName name="플랜배관공" localSheetId="0">#REF!</definedName>
    <definedName name="플랜배관공" localSheetId="11">#REF!</definedName>
    <definedName name="플랜배관공">#REF!</definedName>
    <definedName name="플랜트전공" localSheetId="0">#REF!</definedName>
    <definedName name="플랜트전공" localSheetId="11">#REF!</definedName>
    <definedName name="플랜트전공">#REF!</definedName>
    <definedName name="플랜트특수용접공" localSheetId="0">#REF!</definedName>
    <definedName name="플랜트특수용접공" localSheetId="11">#REF!</definedName>
    <definedName name="플랜트특수용접공">#REF!</definedName>
    <definedName name="피로티" localSheetId="11" hidden="1">{#N/A,#N/A,FALSE,"이태원철근"}</definedName>
    <definedName name="피로티" localSheetId="1" hidden="1">{#N/A,#N/A,FALSE,"이태원철근"}</definedName>
    <definedName name="피로티" hidden="1">{#N/A,#N/A,FALSE,"이태원철근"}</definedName>
    <definedName name="피로티1" localSheetId="11" hidden="1">{#N/A,#N/A,FALSE,"이태원철근"}</definedName>
    <definedName name="피로티1" localSheetId="1" hidden="1">{#N/A,#N/A,FALSE,"이태원철근"}</definedName>
    <definedName name="피로티1" hidden="1">{#N/A,#N/A,FALSE,"이태원철근"}</definedName>
    <definedName name="피복석" localSheetId="0">#REF!</definedName>
    <definedName name="피복석" localSheetId="11">#REF!</definedName>
    <definedName name="피복석">#REF!</definedName>
    <definedName name="필터석" localSheetId="0">#REF!</definedName>
    <definedName name="필터석" localSheetId="11">#REF!</definedName>
    <definedName name="필터석">#REF!</definedName>
    <definedName name="ㅎ" localSheetId="0">#REF!</definedName>
    <definedName name="ㅎ" localSheetId="11">#REF!</definedName>
    <definedName name="ㅎ">#REF!</definedName>
    <definedName name="ㅎ1" localSheetId="0">#REF!</definedName>
    <definedName name="ㅎ1" localSheetId="11">#REF!</definedName>
    <definedName name="ㅎ1">#REF!</definedName>
    <definedName name="ㅎ314" localSheetId="0">#REF!</definedName>
    <definedName name="ㅎ314" localSheetId="11">#REF!</definedName>
    <definedName name="ㅎ314">#REF!</definedName>
    <definedName name="ㅎ384" localSheetId="0">#REF!</definedName>
    <definedName name="ㅎ384" localSheetId="11">#REF!</definedName>
    <definedName name="ㅎ384">#REF!</definedName>
    <definedName name="ㅎ5" localSheetId="11" hidden="1">{#N/A,#N/A,FALSE,"골재소요량";#N/A,#N/A,FALSE,"골재소요량"}</definedName>
    <definedName name="ㅎ5" localSheetId="1" hidden="1">{#N/A,#N/A,FALSE,"골재소요량";#N/A,#N/A,FALSE,"골재소요량"}</definedName>
    <definedName name="ㅎ5" hidden="1">{#N/A,#N/A,FALSE,"골재소요량";#N/A,#N/A,FALSE,"골재소요량"}</definedName>
    <definedName name="ㅎㄹㄹㅇ" localSheetId="11">[18]!ㅎㄹㄹㅇ</definedName>
    <definedName name="ㅎㄹㄹㅇ">[0]!ㅎㄹㄹㅇ</definedName>
    <definedName name="ㅎ로낟안" localSheetId="11" hidden="1">{#N/A,#N/A,FALSE,"혼합골재"}</definedName>
    <definedName name="ㅎ로낟안" localSheetId="1" hidden="1">{#N/A,#N/A,FALSE,"혼합골재"}</definedName>
    <definedName name="ㅎ로낟안" hidden="1">{#N/A,#N/A,FALSE,"혼합골재"}</definedName>
    <definedName name="ㅎㅀㄹ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ㅀ" localSheetId="0" hidden="1">#REF!</definedName>
    <definedName name="ㅎㅀㅀ" localSheetId="10" hidden="1">#REF!</definedName>
    <definedName name="ㅎㅀㅀ" localSheetId="3" hidden="1">#REF!</definedName>
    <definedName name="ㅎㅀㅀ" localSheetId="6" hidden="1">#REF!</definedName>
    <definedName name="ㅎㅀㅀ" localSheetId="7" hidden="1">#REF!</definedName>
    <definedName name="ㅎㅀㅀ" localSheetId="9" hidden="1">#REF!</definedName>
    <definedName name="ㅎㅀㅀ" localSheetId="5" hidden="1">#REF!</definedName>
    <definedName name="ㅎㅀㅀ" localSheetId="8" hidden="1">#REF!</definedName>
    <definedName name="ㅎㅀㅀ" localSheetId="4" hidden="1">#REF!</definedName>
    <definedName name="ㅎㅀㅀ" localSheetId="11" hidden="1">#REF!</definedName>
    <definedName name="ㅎㅀㅀ" hidden="1">#REF!</definedName>
    <definedName name="ㅎㅀㅇ" localSheetId="0" hidden="1">#REF!</definedName>
    <definedName name="ㅎㅀㅇ" localSheetId="10" hidden="1">#REF!</definedName>
    <definedName name="ㅎㅀㅇ" localSheetId="3" hidden="1">#REF!</definedName>
    <definedName name="ㅎㅀㅇ" localSheetId="6" hidden="1">#REF!</definedName>
    <definedName name="ㅎㅀㅇ" localSheetId="7" hidden="1">#REF!</definedName>
    <definedName name="ㅎㅀㅇ" localSheetId="9" hidden="1">#REF!</definedName>
    <definedName name="ㅎㅀㅇ" localSheetId="5" hidden="1">#REF!</definedName>
    <definedName name="ㅎㅀㅇ" localSheetId="8" hidden="1">#REF!</definedName>
    <definedName name="ㅎㅀㅇ" localSheetId="4" hidden="1">#REF!</definedName>
    <definedName name="ㅎㅀㅇ" localSheetId="11" hidden="1">#REF!</definedName>
    <definedName name="ㅎㅀㅇ" hidden="1">#REF!</definedName>
    <definedName name="ㅎㅁㄴ" localSheetId="0" hidden="1">#REF!</definedName>
    <definedName name="ㅎㅁㄴ" localSheetId="10" hidden="1">#REF!</definedName>
    <definedName name="ㅎㅁㄴ" localSheetId="3" hidden="1">#REF!</definedName>
    <definedName name="ㅎㅁㄴ" localSheetId="6" hidden="1">#REF!</definedName>
    <definedName name="ㅎㅁㄴ" localSheetId="7" hidden="1">#REF!</definedName>
    <definedName name="ㅎㅁㄴ" localSheetId="9" hidden="1">#REF!</definedName>
    <definedName name="ㅎㅁㄴ" localSheetId="5" hidden="1">#REF!</definedName>
    <definedName name="ㅎㅁㄴ" localSheetId="8" hidden="1">#REF!</definedName>
    <definedName name="ㅎㅁㄴ" localSheetId="4" hidden="1">#REF!</definedName>
    <definedName name="ㅎㅁㄴ" localSheetId="11" hidden="1">#REF!</definedName>
    <definedName name="ㅎㅁㄴ" hidden="1">#REF!</definedName>
    <definedName name="ㅎㅎ" localSheetId="0">#REF!</definedName>
    <definedName name="ㅎㅎ" localSheetId="11">#REF!</definedName>
    <definedName name="ㅎㅎ">#REF!</definedName>
    <definedName name="ㅎㅎㅎ" localSheetId="0" hidden="1">#REF!</definedName>
    <definedName name="ㅎㅎㅎ" localSheetId="10" hidden="1">#REF!</definedName>
    <definedName name="ㅎㅎㅎ" localSheetId="3" hidden="1">#REF!</definedName>
    <definedName name="ㅎㅎㅎ" localSheetId="6" hidden="1">#REF!</definedName>
    <definedName name="ㅎㅎㅎ" localSheetId="7" hidden="1">#REF!</definedName>
    <definedName name="ㅎㅎㅎ" localSheetId="9" hidden="1">#REF!</definedName>
    <definedName name="ㅎㅎㅎ" localSheetId="5" hidden="1">#REF!</definedName>
    <definedName name="ㅎㅎㅎ" localSheetId="8" hidden="1">#REF!</definedName>
    <definedName name="ㅎㅎㅎ" localSheetId="4" hidden="1">#REF!</definedName>
    <definedName name="ㅎㅎㅎ" localSheetId="11" hidden="1">#REF!</definedName>
    <definedName name="ㅎㅎㅎ" hidden="1">#REF!</definedName>
    <definedName name="ㅎㅎㅎㅎ" localSheetId="0">#REF!</definedName>
    <definedName name="ㅎㅎㅎㅎ" localSheetId="11">#REF!</definedName>
    <definedName name="ㅎㅎㅎㅎ">#REF!</definedName>
    <definedName name="ㅎㅎㅎㅎㅎㅎ" localSheetId="0">#REF!</definedName>
    <definedName name="ㅎㅎㅎㅎㅎㅎ" localSheetId="11">#REF!</definedName>
    <definedName name="ㅎㅎㅎㅎㅎㅎ">#REF!</definedName>
    <definedName name="ㅎㅎㅎㅎㅎㅎㅎㅎㅎㅎㅎㅎㅎ" localSheetId="0">#REF!</definedName>
    <definedName name="ㅎㅎㅎㅎㅎㅎㅎㅎㅎㅎㅎㅎㅎ" localSheetId="11">#REF!</definedName>
    <definedName name="ㅎㅎㅎㅎㅎㅎㅎㅎㅎㅎㅎㅎㅎ">#REF!</definedName>
    <definedName name="하">'[75]DOWEL(SLAB하)'!$F$9</definedName>
    <definedName name="하기경">[62]하도급!$J$7</definedName>
    <definedName name="하기노">[62]하도급!$H$7</definedName>
    <definedName name="하기재">[62]하도급!$F$7</definedName>
    <definedName name="하늘" localSheetId="11" hidden="1">{#N/A,#N/A,FALSE,"전력간선"}</definedName>
    <definedName name="하늘" localSheetId="1" hidden="1">{#N/A,#N/A,FALSE,"전력간선"}</definedName>
    <definedName name="하늘" hidden="1">{#N/A,#N/A,FALSE,"전력간선"}</definedName>
    <definedName name="하도급계획서" localSheetId="0">#REF!</definedName>
    <definedName name="하도급계획서" localSheetId="11">#REF!</definedName>
    <definedName name="하도급계획서">#REF!</definedName>
    <definedName name="하도급사항">'[76]설 계'!$A$2:$F$617</definedName>
    <definedName name="하도내역" localSheetId="0">#REF!</definedName>
    <definedName name="하도내역" localSheetId="11">#REF!</definedName>
    <definedName name="하도내역">#REF!</definedName>
    <definedName name="하도분계" localSheetId="0">#REF!</definedName>
    <definedName name="하도분계" localSheetId="11">#REF!</definedName>
    <definedName name="하도분계">#REF!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자재비" localSheetId="0">#REF!</definedName>
    <definedName name="하도자재비" localSheetId="11">#REF!</definedName>
    <definedName name="하도자재비">#REF!</definedName>
    <definedName name="하도집계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도집계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도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론" localSheetId="0">#REF!</definedName>
    <definedName name="하론" localSheetId="11">#REF!</definedName>
    <definedName name="하론">#REF!</definedName>
    <definedName name="하복경">[62]하도급!$J$4</definedName>
    <definedName name="하복노">[62]하도급!$H$4</definedName>
    <definedName name="하복재">[62]하도급!$F$4</definedName>
    <definedName name="하상경">[62]하도급!$J$5</definedName>
    <definedName name="하상노">[62]하도급!$H$5</definedName>
    <definedName name="하상재">[62]하도급!$F$5</definedName>
    <definedName name="하수기전" localSheetId="0">[77]차집관로!#REF!</definedName>
    <definedName name="하수기전" localSheetId="11">[77]차집관로!#REF!</definedName>
    <definedName name="하수기전">[77]차집관로!#REF!</definedName>
    <definedName name="하아경">[62]하도급!$J$3</definedName>
    <definedName name="하아노">[62]하도급!$H$3</definedName>
    <definedName name="하아재">[62]하도급!$F$3</definedName>
    <definedName name="하이얀" localSheetId="11">{#N/A,#N/A,FALSE,"이태원철근"}</definedName>
    <definedName name="하이얀">{#N/A,#N/A,FALSE,"이태원철근"}</definedName>
    <definedName name="하중" localSheetId="0">#REF!</definedName>
    <definedName name="하중" localSheetId="11">#REF!</definedName>
    <definedName name="하중">#REF!</definedName>
    <definedName name="하지경">[62]하도급!$J$6</definedName>
    <definedName name="하지노">[62]하도급!$H$6</definedName>
    <definedName name="하지재">[62]하도급!$F$6</definedName>
    <definedName name="하할" localSheetId="0">#REF!</definedName>
    <definedName name="하할" localSheetId="11">#REF!</definedName>
    <definedName name="하할">#REF!</definedName>
    <definedName name="한" localSheetId="0" hidden="1">#REF!</definedName>
    <definedName name="한" localSheetId="10" hidden="1">#REF!</definedName>
    <definedName name="한" localSheetId="3" hidden="1">#REF!</definedName>
    <definedName name="한" localSheetId="6" hidden="1">#REF!</definedName>
    <definedName name="한" localSheetId="7" hidden="1">#REF!</definedName>
    <definedName name="한" localSheetId="9" hidden="1">#REF!</definedName>
    <definedName name="한" localSheetId="5" hidden="1">#REF!</definedName>
    <definedName name="한" localSheetId="8" hidden="1">#REF!</definedName>
    <definedName name="한" localSheetId="4" hidden="1">#REF!</definedName>
    <definedName name="한" localSheetId="11" hidden="1">#REF!</definedName>
    <definedName name="한" hidden="1">#REF!</definedName>
    <definedName name="한교1호" localSheetId="0">#REF!</definedName>
    <definedName name="한교1호" localSheetId="11">#REF!</definedName>
    <definedName name="한교1호">#REF!</definedName>
    <definedName name="한교2호" localSheetId="0">#REF!</definedName>
    <definedName name="한교2호" localSheetId="11">#REF!</definedName>
    <definedName name="한교2호">#REF!</definedName>
    <definedName name="한교3호" localSheetId="0">#REF!</definedName>
    <definedName name="한교3호" localSheetId="11">#REF!</definedName>
    <definedName name="한교3호">#REF!</definedName>
    <definedName name="한국타코닉" localSheetId="1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국타코닉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국타코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글노무비" localSheetId="0">#REF!</definedName>
    <definedName name="한글노무비" localSheetId="11">#REF!</definedName>
    <definedName name="한글노무비">#REF!</definedName>
    <definedName name="한라구절초" localSheetId="0">#REF!</definedName>
    <definedName name="한라구절초" localSheetId="11">#REF!</definedName>
    <definedName name="한라구절초">#REF!</definedName>
    <definedName name="한전" localSheetId="0">#REF!</definedName>
    <definedName name="한전" localSheetId="11">#REF!</definedName>
    <definedName name="한전">#REF!</definedName>
    <definedName name="한전수탁비" localSheetId="0">#REF!</definedName>
    <definedName name="한전수탁비" localSheetId="11">#REF!</definedName>
    <definedName name="한전수탁비">#REF!</definedName>
    <definedName name="할증율" localSheetId="0">#REF!</definedName>
    <definedName name="할증율" localSheetId="11">#REF!</definedName>
    <definedName name="할증율">#REF!</definedName>
    <definedName name="함석공" localSheetId="0">#REF!</definedName>
    <definedName name="함석공" localSheetId="11">#REF!</definedName>
    <definedName name="함석공">#REF!</definedName>
    <definedName name="합계" localSheetId="0">#REF!</definedName>
    <definedName name="합계" localSheetId="11">#REF!</definedName>
    <definedName name="합계">#REF!</definedName>
    <definedName name="합계표" localSheetId="1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판거푸집" localSheetId="0">#REF!</definedName>
    <definedName name="합판거푸집" localSheetId="11">#REF!</definedName>
    <definedName name="합판거푸집">#REF!</definedName>
    <definedName name="합판노" localSheetId="0">#REF!</definedName>
    <definedName name="합판노" localSheetId="11">#REF!</definedName>
    <definedName name="합판노">#REF!</definedName>
    <definedName name="합판재" localSheetId="0">#REF!</definedName>
    <definedName name="합판재" localSheetId="11">#REF!</definedName>
    <definedName name="합판재">#REF!</definedName>
    <definedName name="항목별평가" localSheetId="0">#REF!</definedName>
    <definedName name="항목별평가" localSheetId="11">#REF!</definedName>
    <definedName name="항목별평가">#REF!</definedName>
    <definedName name="해당화" localSheetId="0">#REF!</definedName>
    <definedName name="해당화" localSheetId="11">#REF!</definedName>
    <definedName name="해당화">#REF!</definedName>
    <definedName name="해머계수" localSheetId="0">#REF!</definedName>
    <definedName name="해머계수" localSheetId="11">#REF!</definedName>
    <definedName name="해머계수">#REF!</definedName>
    <definedName name="행삭제" localSheetId="0">#REF!</definedName>
    <definedName name="행삭제" localSheetId="11">#REF!</definedName>
    <definedName name="행삭제">#REF!</definedName>
    <definedName name="허용전류" localSheetId="0">#REF!</definedName>
    <definedName name="허용전류" localSheetId="11">#REF!</definedName>
    <definedName name="허용전류">#REF!</definedName>
    <definedName name="헌치1" localSheetId="0">#REF!</definedName>
    <definedName name="헌치1" localSheetId="11">#REF!</definedName>
    <definedName name="헌치1">#REF!</definedName>
    <definedName name="헌치2" localSheetId="0">#REF!</definedName>
    <definedName name="헌치2" localSheetId="11">#REF!</definedName>
    <definedName name="헌치2">#REF!</definedName>
    <definedName name="현" localSheetId="11">{#N/A,#N/A,FALSE,"이태원철근"}</definedName>
    <definedName name="현">{#N/A,#N/A,FALSE,"이태원철근"}</definedName>
    <definedName name="현경">[54]현경!$F$39</definedName>
    <definedName name="현남공사비" localSheetId="0">#REF!</definedName>
    <definedName name="현남공사비" localSheetId="11">#REF!</definedName>
    <definedName name="현남공사비">#REF!</definedName>
    <definedName name="현대건설" localSheetId="0">#REF!</definedName>
    <definedName name="현대건설" localSheetId="11">#REF!</definedName>
    <definedName name="현대건설">#REF!</definedName>
    <definedName name="현대산업" localSheetId="0">#REF!</definedName>
    <definedName name="현대산업" localSheetId="11">#REF!</definedName>
    <definedName name="현대산업">#REF!</definedName>
    <definedName name="現代綜合商事經由分" localSheetId="0">#REF!</definedName>
    <definedName name="現代綜合商事經由分" localSheetId="11">#REF!</definedName>
    <definedName name="現代綜合商事經由分">#REF!</definedName>
    <definedName name="현장" localSheetId="0" hidden="1">#REF!</definedName>
    <definedName name="현장" localSheetId="10" hidden="1">#REF!</definedName>
    <definedName name="현장" localSheetId="3" hidden="1">#REF!</definedName>
    <definedName name="현장" localSheetId="6" hidden="1">#REF!</definedName>
    <definedName name="현장" localSheetId="7" hidden="1">#REF!</definedName>
    <definedName name="현장" localSheetId="9" hidden="1">#REF!</definedName>
    <definedName name="현장" localSheetId="5" hidden="1">#REF!</definedName>
    <definedName name="현장" localSheetId="8" hidden="1">#REF!</definedName>
    <definedName name="현장" localSheetId="4" hidden="1">#REF!</definedName>
    <definedName name="현장" localSheetId="11" hidden="1">#REF!</definedName>
    <definedName name="현장" localSheetId="1" hidden="1">#REF!</definedName>
    <definedName name="현장" hidden="1">#REF!</definedName>
    <definedName name="현장명" localSheetId="0">#REF!</definedName>
    <definedName name="현장명" localSheetId="11">#REF!</definedName>
    <definedName name="현장명">#REF!</definedName>
    <definedName name="현재일자" localSheetId="0">#REF!</definedName>
    <definedName name="현재일자" localSheetId="11">#REF!</definedName>
    <definedName name="현재일자">#REF!</definedName>
    <definedName name="현천기자재비" localSheetId="0">#REF!</definedName>
    <definedName name="현천기자재비" localSheetId="11">#REF!</definedName>
    <definedName name="현천기자재비">#REF!</definedName>
    <definedName name="협의" localSheetId="0">[0]!BlankMacro1</definedName>
    <definedName name="협의" localSheetId="11">[18]!BlankMacro1</definedName>
    <definedName name="협의">[0]!BlankMacro1</definedName>
    <definedName name="형상" localSheetId="0">#REF!</definedName>
    <definedName name="형상" localSheetId="11">#REF!</definedName>
    <definedName name="형상">#REF!</definedName>
    <definedName name="형틀" localSheetId="0">#REF!</definedName>
    <definedName name="형틀" localSheetId="11">#REF!</definedName>
    <definedName name="형틀">#REF!</definedName>
    <definedName name="형틀목공" localSheetId="0">#REF!</definedName>
    <definedName name="형틀목공" localSheetId="11">#REF!</definedName>
    <definedName name="형틀목공">#REF!</definedName>
    <definedName name="호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" localSheetId="0">#REF!</definedName>
    <definedName name="호박" localSheetId="11">#REF!</definedName>
    <definedName name="호박">#REF!</definedName>
    <definedName name="호박노" localSheetId="0">#REF!</definedName>
    <definedName name="호박노" localSheetId="11">#REF!</definedName>
    <definedName name="호박노">#REF!</definedName>
    <definedName name="호박재" localSheetId="0">#REF!</definedName>
    <definedName name="호박재" localSheetId="11">#REF!</definedName>
    <definedName name="호박재">#REF!</definedName>
    <definedName name="호안수량" localSheetId="0">#REF!</definedName>
    <definedName name="호안수량" localSheetId="11">#REF!</definedName>
    <definedName name="호안수량">#REF!</definedName>
    <definedName name="호ㅎ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11" hidden="1">{#N/A,#N/A,FALSE,"포장1";#N/A,#N/A,FALSE,"포장1"}</definedName>
    <definedName name="호호" localSheetId="1" hidden="1">{#N/A,#N/A,FALSE,"포장1";#N/A,#N/A,FALSE,"포장1"}</definedName>
    <definedName name="호호" hidden="1">{#N/A,#N/A,FALSE,"포장1";#N/A,#N/A,FALSE,"포장1"}</definedName>
    <definedName name="홍" localSheetId="0">#REF!</definedName>
    <definedName name="홍" localSheetId="11">#REF!</definedName>
    <definedName name="홍">#REF!</definedName>
    <definedName name="홍단풍" localSheetId="0">#REF!</definedName>
    <definedName name="홍단풍" localSheetId="11">#REF!</definedName>
    <definedName name="홍단풍">#REF!</definedName>
    <definedName name="화강석두껍돌">15992</definedName>
    <definedName name="화강석두껍돌100">29319</definedName>
    <definedName name="화강석판석30">53306</definedName>
    <definedName name="화신1호" localSheetId="0">#REF!</definedName>
    <definedName name="화신1호" localSheetId="11">#REF!</definedName>
    <definedName name="화신1호">#REF!</definedName>
    <definedName name="화신2호" localSheetId="0">#REF!</definedName>
    <definedName name="화신2호" localSheetId="11">#REF!</definedName>
    <definedName name="화신2호">#REF!</definedName>
    <definedName name="화신기존1" localSheetId="0">#REF!</definedName>
    <definedName name="화신기존1" localSheetId="11">#REF!</definedName>
    <definedName name="화신기존1">#REF!</definedName>
    <definedName name="화신기존2" localSheetId="0">#REF!</definedName>
    <definedName name="화신기존2" localSheetId="11">#REF!</definedName>
    <definedName name="화신기존2">#REF!</definedName>
    <definedName name="화원고무교체" localSheetId="0">#REF!</definedName>
    <definedName name="화원고무교체" localSheetId="11">#REF!</definedName>
    <definedName name="화원고무교체">#REF!</definedName>
    <definedName name="화장실" localSheetId="0">#REF!</definedName>
    <definedName name="화장실" localSheetId="11">#REF!</definedName>
    <definedName name="화장실">#REF!</definedName>
    <definedName name="환" localSheetId="0">#REF!</definedName>
    <definedName name="환" localSheetId="11">#REF!</definedName>
    <definedName name="환">#REF!</definedName>
    <definedName name="환율" localSheetId="0">#REF!</definedName>
    <definedName name="환율" localSheetId="11">#REF!</definedName>
    <definedName name="환율">#REF!</definedName>
    <definedName name="황룡강배수개선사업" localSheetId="0">#REF!</definedName>
    <definedName name="황룡강배수개선사업" localSheetId="11">#REF!</definedName>
    <definedName name="황룡강배수개선사업">#REF!</definedName>
    <definedName name="황룡지구" localSheetId="0">#REF!</definedName>
    <definedName name="황룡지구" localSheetId="11">#REF!</definedName>
    <definedName name="황룡지구">#REF!</definedName>
    <definedName name="회사명" localSheetId="0">#REF!</definedName>
    <definedName name="회사명" localSheetId="11">#REF!</definedName>
    <definedName name="회사명">#REF!</definedName>
    <definedName name="회시1호" localSheetId="0">#REF!</definedName>
    <definedName name="회시1호" localSheetId="11">#REF!</definedName>
    <definedName name="회시1호">#REF!</definedName>
    <definedName name="회시2호" localSheetId="0">#REF!</definedName>
    <definedName name="회시2호" localSheetId="11">#REF!</definedName>
    <definedName name="회시2호">#REF!</definedName>
    <definedName name="횡배단계" localSheetId="0">#REF!</definedName>
    <definedName name="횡배단계" localSheetId="11">#REF!</definedName>
    <definedName name="횡배단계">#REF!</definedName>
    <definedName name="효" localSheetId="11">{#N/A,#N/A,FALSE,"이태원철근"}</definedName>
    <definedName name="효">{#N/A,#N/A,FALSE,"이태원철근"}</definedName>
    <definedName name="효구" localSheetId="0">Dlog_Show</definedName>
    <definedName name="효구" localSheetId="11">Dlog_Show</definedName>
    <definedName name="효구">Dlog_Show</definedName>
    <definedName name="효석" localSheetId="11" hidden="1">{"'Firr(선)'!$AS$1:$AY$62","'Firr(사)'!$AS$1:$AY$62","'Firr(회)'!$AS$1:$AY$62","'Firr(선)'!$L$1:$V$62","'Firr(사)'!$L$1:$V$62","'Firr(회)'!$L$1:$V$62"}</definedName>
    <definedName name="효석" localSheetId="1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다" localSheetId="11">[18]!후다</definedName>
    <definedName name="후다">[0]!후다</definedName>
    <definedName name="후다1" localSheetId="11">[18]!후다1</definedName>
    <definedName name="후다1">[0]!후다1</definedName>
    <definedName name="휘발유" localSheetId="0">#REF!</definedName>
    <definedName name="휘발유" localSheetId="11">#REF!</definedName>
    <definedName name="휘발유">#REF!</definedName>
    <definedName name="휴게소" localSheetId="0">#REF!</definedName>
    <definedName name="휴게소" localSheetId="11">#REF!</definedName>
    <definedName name="휴게소">#REF!</definedName>
    <definedName name="휴게소개소" localSheetId="0">#REF!</definedName>
    <definedName name="휴게소개소" localSheetId="11">#REF!</definedName>
    <definedName name="휴게소개소">#REF!</definedName>
    <definedName name="흫" localSheetId="0">Dlog_Show</definedName>
    <definedName name="흫" localSheetId="11">Dlog_Show</definedName>
    <definedName name="흫">Dlog_Show</definedName>
    <definedName name="히말라야시다6노무" localSheetId="0">#REF!</definedName>
    <definedName name="히말라야시다6노무" localSheetId="11">#REF!</definedName>
    <definedName name="히말라야시다6노무">#REF!</definedName>
    <definedName name="히말라야시다6재료" localSheetId="0">#REF!</definedName>
    <definedName name="히말라야시다6재료" localSheetId="11">#REF!</definedName>
    <definedName name="히말라야시다6재료">#REF!</definedName>
    <definedName name="히말라야시다8노무" localSheetId="0">#REF!</definedName>
    <definedName name="히말라야시다8노무" localSheetId="11">#REF!</definedName>
    <definedName name="히말라야시다8노무">#REF!</definedName>
    <definedName name="히말라야시다8재료" localSheetId="0">#REF!</definedName>
    <definedName name="히말라야시다8재료" localSheetId="11">#REF!</definedName>
    <definedName name="히말라야시다8재료">#REF!</definedName>
    <definedName name="ㅏ" localSheetId="11" hidden="1">{#N/A,#N/A,FALSE,"운반시간"}</definedName>
    <definedName name="ㅏ" localSheetId="1" hidden="1">{#N/A,#N/A,FALSE,"운반시간"}</definedName>
    <definedName name="ㅏ" hidden="1">{#N/A,#N/A,FALSE,"운반시간"}</definedName>
    <definedName name="ㅏ1" localSheetId="0" hidden="1">#REF!</definedName>
    <definedName name="ㅏ1" localSheetId="10" hidden="1">#REF!</definedName>
    <definedName name="ㅏ1" localSheetId="3" hidden="1">#REF!</definedName>
    <definedName name="ㅏ1" localSheetId="6" hidden="1">#REF!</definedName>
    <definedName name="ㅏ1" localSheetId="7" hidden="1">#REF!</definedName>
    <definedName name="ㅏ1" localSheetId="9" hidden="1">#REF!</definedName>
    <definedName name="ㅏ1" localSheetId="5" hidden="1">#REF!</definedName>
    <definedName name="ㅏ1" localSheetId="8" hidden="1">#REF!</definedName>
    <definedName name="ㅏ1" localSheetId="4" hidden="1">#REF!</definedName>
    <definedName name="ㅏ1" localSheetId="11" hidden="1">#REF!</definedName>
    <definedName name="ㅏ1" localSheetId="1" hidden="1">#REF!</definedName>
    <definedName name="ㅏ1" hidden="1">#REF!</definedName>
    <definedName name="ㅏㅏ" localSheetId="0">#REF!</definedName>
    <definedName name="ㅏㅏ" localSheetId="11">#REF!</definedName>
    <definedName name="ㅏㅏ">#REF!</definedName>
    <definedName name="ㅏㅏㅏ" localSheetId="0">'[78]98지급계획'!#REF!</definedName>
    <definedName name="ㅏㅏㅏ" localSheetId="11">'[78]98지급계획'!#REF!</definedName>
    <definedName name="ㅏㅏㅏ">'[78]98지급계획'!#REF!</definedName>
    <definedName name="ㅏㅓ" localSheetId="0">#REF!</definedName>
    <definedName name="ㅏㅓ" localSheetId="11">#REF!</definedName>
    <definedName name="ㅏㅓ">#REF!</definedName>
    <definedName name="ㅏㅣㅣㅣㅣ" localSheetId="0">[46]내역서!#REF!</definedName>
    <definedName name="ㅏㅣㅣㅣㅣ" localSheetId="11">[46]내역서!#REF!</definedName>
    <definedName name="ㅏㅣㅣㅣㅣ">[46]내역서!#REF!</definedName>
    <definedName name="ㅐ" localSheetId="11" hidden="1">{#N/A,#N/A,FALSE,"이태원철근"}</definedName>
    <definedName name="ㅐ" localSheetId="1" hidden="1">{#N/A,#N/A,FALSE,"이태원철근"}</definedName>
    <definedName name="ㅐ" hidden="1">{#N/A,#N/A,FALSE,"이태원철근"}</definedName>
    <definedName name="ㅐ520" localSheetId="0">#REF!</definedName>
    <definedName name="ㅐ520" localSheetId="11">#REF!</definedName>
    <definedName name="ㅐ520">#REF!</definedName>
    <definedName name="ㅑ" localSheetId="11" hidden="1">{#N/A,#N/A,FALSE,"조골재"}</definedName>
    <definedName name="ㅑ" localSheetId="1" hidden="1">{#N/A,#N/A,FALSE,"조골재"}</definedName>
    <definedName name="ㅑ" hidden="1">{#N/A,#N/A,FALSE,"조골재"}</definedName>
    <definedName name="ㅑㅑㅑㅅ" localSheetId="0">#REF!</definedName>
    <definedName name="ㅑㅑㅑㅅ" localSheetId="11">#REF!</definedName>
    <definedName name="ㅑㅑㅑㅅ">#REF!</definedName>
    <definedName name="ㅓ" localSheetId="11" hidden="1">{#N/A,#N/A,FALSE,"이태원철근"}</definedName>
    <definedName name="ㅓ" localSheetId="1" hidden="1">{#N/A,#N/A,FALSE,"이태원철근"}</definedName>
    <definedName name="ㅓ" hidden="1">{#N/A,#N/A,FALSE,"이태원철근"}</definedName>
    <definedName name="ㅓ16" localSheetId="0">#REF!</definedName>
    <definedName name="ㅓ16" localSheetId="11">#REF!</definedName>
    <definedName name="ㅓ16">#REF!</definedName>
    <definedName name="ㅓ224" localSheetId="0">#REF!</definedName>
    <definedName name="ㅓ224" localSheetId="11">#REF!</definedName>
    <definedName name="ㅓ224">#REF!</definedName>
    <definedName name="ㅓ52" localSheetId="0">#REF!</definedName>
    <definedName name="ㅓ52" localSheetId="11">#REF!</definedName>
    <definedName name="ㅓ52">#REF!</definedName>
    <definedName name="ㅓ54" localSheetId="0">#REF!</definedName>
    <definedName name="ㅓ54" localSheetId="11">#REF!</definedName>
    <definedName name="ㅓ54">#REF!</definedName>
    <definedName name="ㅓ7" localSheetId="11" hidden="1">{#N/A,#N/A,FALSE,"단가표지"}</definedName>
    <definedName name="ㅓ7" localSheetId="1" hidden="1">{#N/A,#N/A,FALSE,"단가표지"}</definedName>
    <definedName name="ㅓ7" hidden="1">{#N/A,#N/A,FALSE,"단가표지"}</definedName>
    <definedName name="ㅓㄴㅇ러" localSheetId="11" hidden="1">{#N/A,#N/A,FALSE,"골재소요량";#N/A,#N/A,FALSE,"골재소요량"}</definedName>
    <definedName name="ㅓㄴㅇ러" localSheetId="1" hidden="1">{#N/A,#N/A,FALSE,"골재소요량";#N/A,#N/A,FALSE,"골재소요량"}</definedName>
    <definedName name="ㅓㄴㅇ러" hidden="1">{#N/A,#N/A,FALSE,"골재소요량";#N/A,#N/A,FALSE,"골재소요량"}</definedName>
    <definedName name="ㅓㅓㅓ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ㅗㅎㄴㄹㅇ" localSheetId="11">[18]!ㅓㅗㅎㄴㄹㅇ</definedName>
    <definedName name="ㅓㅗㅎㄴㄹㅇ">[0]!ㅓㅗㅎㄴㄹㅇ</definedName>
    <definedName name="ㅔ" localSheetId="11" hidden="1">{#N/A,#N/A,FALSE,"골재소요량";#N/A,#N/A,FALSE,"골재소요량"}</definedName>
    <definedName name="ㅔ" localSheetId="1" hidden="1">{#N/A,#N/A,FALSE,"골재소요량";#N/A,#N/A,FALSE,"골재소요량"}</definedName>
    <definedName name="ㅔ" hidden="1">{#N/A,#N/A,FALSE,"골재소요량";#N/A,#N/A,FALSE,"골재소요량"}</definedName>
    <definedName name="ㅕ" localSheetId="0">#REF!</definedName>
    <definedName name="ㅕ" localSheetId="11">#REF!</definedName>
    <definedName name="ㅕ">#REF!</definedName>
    <definedName name="ㅗ" localSheetId="11">{#N/A,#N/A,FALSE,"이태원철근"}</definedName>
    <definedName name="ㅗ">{#N/A,#N/A,FALSE,"이태원철근"}</definedName>
    <definedName name="ㅗ1019" localSheetId="0">#REF!</definedName>
    <definedName name="ㅗ1019" localSheetId="11">#REF!</definedName>
    <definedName name="ㅗ1019">#REF!</definedName>
    <definedName name="ㅗㅗ" localSheetId="11" hidden="1">{#N/A,#N/A,FALSE,"지침";#N/A,#N/A,FALSE,"환경분석";#N/A,#N/A,FALSE,"Sheet16"}</definedName>
    <definedName name="ㅗㅗ" localSheetId="1" hidden="1">{#N/A,#N/A,FALSE,"지침";#N/A,#N/A,FALSE,"환경분석";#N/A,#N/A,FALSE,"Sheet16"}</definedName>
    <definedName name="ㅗㅗ" hidden="1">{#N/A,#N/A,FALSE,"지침";#N/A,#N/A,FALSE,"환경분석";#N/A,#N/A,FALSE,"Sheet16"}</definedName>
    <definedName name="ㅗㅗㅗ" localSheetId="0" hidden="1">#REF!</definedName>
    <definedName name="ㅗㅗㅗ" localSheetId="10" hidden="1">#REF!</definedName>
    <definedName name="ㅗㅗㅗ" localSheetId="3" hidden="1">#REF!</definedName>
    <definedName name="ㅗㅗㅗ" localSheetId="6" hidden="1">#REF!</definedName>
    <definedName name="ㅗㅗㅗ" localSheetId="7" hidden="1">#REF!</definedName>
    <definedName name="ㅗㅗㅗ" localSheetId="9" hidden="1">#REF!</definedName>
    <definedName name="ㅗㅗㅗ" localSheetId="5" hidden="1">#REF!</definedName>
    <definedName name="ㅗㅗㅗ" localSheetId="8" hidden="1">#REF!</definedName>
    <definedName name="ㅗㅗㅗ" localSheetId="4" hidden="1">#REF!</definedName>
    <definedName name="ㅗㅗㅗ" localSheetId="11" hidden="1">#REF!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#REF!</definedName>
    <definedName name="ㅛ" localSheetId="11" hidden="1">{#N/A,#N/A,FALSE,"이태원철근"}</definedName>
    <definedName name="ㅛ" hidden="1">{#N/A,#N/A,FALSE,"이태원철근"}</definedName>
    <definedName name="ㅛㅗㄹ호ㅓㅎㅅㄹ" localSheetId="11">{#N/A,#N/A,FALSE,"이태원철근"}</definedName>
    <definedName name="ㅛㅗㄹ호ㅓㅎㅅㄹ">{#N/A,#N/A,FALSE,"이태원철근"}</definedName>
    <definedName name="ㅜ" localSheetId="11" hidden="1">{#N/A,#N/A,FALSE,"조골재"}</definedName>
    <definedName name="ㅜ" localSheetId="1" hidden="1">{#N/A,#N/A,FALSE,"조골재"}</definedName>
    <definedName name="ㅜ" hidden="1">{#N/A,#N/A,FALSE,"조골재"}</definedName>
    <definedName name="ㅜn" localSheetId="0">#REF!</definedName>
    <definedName name="ㅜn" localSheetId="11">#REF!</definedName>
    <definedName name="ㅜn">#REF!</definedName>
    <definedName name="ㅠ" localSheetId="0">#REF!</definedName>
    <definedName name="ㅠ" localSheetId="11">#REF!</definedName>
    <definedName name="ㅠ">#REF!</definedName>
    <definedName name="ㅠ1" localSheetId="0">#REF!</definedName>
    <definedName name="ㅠ1" localSheetId="11">#REF!</definedName>
    <definedName name="ㅠ1">#REF!</definedName>
    <definedName name="ㅠ128" localSheetId="0">#REF!</definedName>
    <definedName name="ㅠ128" localSheetId="11">#REF!</definedName>
    <definedName name="ㅠ128">#REF!</definedName>
    <definedName name="ㅠ405" localSheetId="0">#REF!</definedName>
    <definedName name="ㅠ405" localSheetId="11">#REF!</definedName>
    <definedName name="ㅠ405">#REF!</definedName>
    <definedName name="ㅠ뮤ㅐ" localSheetId="0" hidden="1">#REF!</definedName>
    <definedName name="ㅠ뮤ㅐ" localSheetId="10" hidden="1">#REF!</definedName>
    <definedName name="ㅠ뮤ㅐ" localSheetId="3" hidden="1">#REF!</definedName>
    <definedName name="ㅠ뮤ㅐ" localSheetId="6" hidden="1">#REF!</definedName>
    <definedName name="ㅠ뮤ㅐ" localSheetId="7" hidden="1">#REF!</definedName>
    <definedName name="ㅠ뮤ㅐ" localSheetId="9" hidden="1">#REF!</definedName>
    <definedName name="ㅠ뮤ㅐ" localSheetId="5" hidden="1">#REF!</definedName>
    <definedName name="ㅠ뮤ㅐ" localSheetId="8" hidden="1">#REF!</definedName>
    <definedName name="ㅠ뮤ㅐ" localSheetId="4" hidden="1">#REF!</definedName>
    <definedName name="ㅠ뮤ㅐ" localSheetId="11" hidden="1">#REF!</definedName>
    <definedName name="ㅠ뮤ㅐ" hidden="1">#REF!</definedName>
    <definedName name="ㅠㅂ27" localSheetId="0">#REF!</definedName>
    <definedName name="ㅠㅂ27" localSheetId="11">#REF!</definedName>
    <definedName name="ㅠㅂ27">#REF!</definedName>
    <definedName name="ㅠㅍ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0" hidden="1">#REF!</definedName>
    <definedName name="ㅡ" localSheetId="10" hidden="1">#REF!</definedName>
    <definedName name="ㅡ" localSheetId="3" hidden="1">#REF!</definedName>
    <definedName name="ㅡ" localSheetId="6" hidden="1">#REF!</definedName>
    <definedName name="ㅡ" localSheetId="7" hidden="1">#REF!</definedName>
    <definedName name="ㅡ" localSheetId="9" hidden="1">#REF!</definedName>
    <definedName name="ㅡ" localSheetId="5" hidden="1">#REF!</definedName>
    <definedName name="ㅡ" localSheetId="8" hidden="1">#REF!</definedName>
    <definedName name="ㅡ" localSheetId="4" hidden="1">#REF!</definedName>
    <definedName name="ㅡ" localSheetId="11" hidden="1">#REF!</definedName>
    <definedName name="ㅡ" localSheetId="1" hidden="1">{#N/A,#N/A,FALSE,"2~8번"}</definedName>
    <definedName name="ㅡ" hidden="1">#REF!</definedName>
    <definedName name="ㅡㅠㅗㅠㅣㅏ">[45]포장공!$E$1:$E$65536,[45]포장공!$G$1:$G$65536</definedName>
    <definedName name="ㅣ35" localSheetId="0">#REF!</definedName>
    <definedName name="ㅣ35" localSheetId="11">#REF!</definedName>
    <definedName name="ㅣ35">#REF!</definedName>
    <definedName name="ㅣ394" localSheetId="0">#REF!</definedName>
    <definedName name="ㅣ394" localSheetId="11">#REF!</definedName>
    <definedName name="ㅣ394">#REF!</definedName>
    <definedName name="ㅣ650" localSheetId="0">[47]내역서!#REF!</definedName>
    <definedName name="ㅣ650" localSheetId="11">[47]내역서!#REF!</definedName>
    <definedName name="ㅣ650">[47]내역서!#REF!</definedName>
    <definedName name="ㅣㅑㅑ" localSheetId="11" hidden="1">{#N/A,#N/A,FALSE,"단가표지"}</definedName>
    <definedName name="ㅣㅑㅑ" localSheetId="1" hidden="1">{#N/A,#N/A,FALSE,"단가표지"}</definedName>
    <definedName name="ㅣㅑㅑ" hidden="1">{#N/A,#N/A,FALSE,"단가표지"}</definedName>
  </definedNames>
  <calcPr calcId="191029"/>
</workbook>
</file>

<file path=xl/calcChain.xml><?xml version="1.0" encoding="utf-8"?>
<calcChain xmlns="http://schemas.openxmlformats.org/spreadsheetml/2006/main">
  <c r="D6" i="32" l="1"/>
  <c r="F39" i="26" l="1"/>
  <c r="N39" i="26"/>
  <c r="K39" i="26"/>
  <c r="O39" i="26" s="1"/>
  <c r="N38" i="26"/>
  <c r="K38" i="26"/>
  <c r="O38" i="26" s="1"/>
  <c r="F38" i="26"/>
  <c r="N37" i="26"/>
  <c r="O37" i="26" s="1"/>
  <c r="N36" i="26"/>
  <c r="O36" i="26" s="1"/>
  <c r="N35" i="26"/>
  <c r="O35" i="26" s="1"/>
  <c r="N34" i="26"/>
  <c r="K34" i="26"/>
  <c r="O34" i="26" s="1"/>
  <c r="F34" i="26"/>
  <c r="N33" i="26"/>
  <c r="K33" i="26"/>
  <c r="O33" i="26" s="1"/>
  <c r="F33" i="26"/>
  <c r="N32" i="26"/>
  <c r="K32" i="26"/>
  <c r="F32" i="26"/>
  <c r="F35" i="26" s="1"/>
  <c r="N31" i="26"/>
  <c r="O31" i="26" s="1"/>
  <c r="N18" i="26"/>
  <c r="K18" i="26"/>
  <c r="F18" i="26"/>
  <c r="Q17" i="26"/>
  <c r="Q18" i="26" s="1"/>
  <c r="P17" i="26"/>
  <c r="P18" i="26" s="1"/>
  <c r="N17" i="26"/>
  <c r="K17" i="26"/>
  <c r="O17" i="26" s="1"/>
  <c r="F17" i="26"/>
  <c r="F37" i="26" l="1"/>
  <c r="O32" i="26"/>
  <c r="L35" i="26"/>
  <c r="O18" i="26"/>
  <c r="F31" i="26"/>
  <c r="F27" i="23" l="1"/>
  <c r="F27" i="22"/>
  <c r="F26" i="22"/>
  <c r="F63" i="26"/>
  <c r="F48" i="24"/>
  <c r="F26" i="23"/>
  <c r="F48" i="23"/>
  <c r="F50" i="22"/>
  <c r="F46" i="9"/>
  <c r="E31" i="29" l="1"/>
  <c r="F68" i="26" l="1"/>
  <c r="F54" i="24"/>
  <c r="F27" i="9"/>
  <c r="F56" i="9"/>
  <c r="F16" i="9"/>
  <c r="F15" i="9"/>
  <c r="F13" i="9"/>
  <c r="F8" i="9"/>
  <c r="F9" i="9"/>
  <c r="F10" i="9" l="1"/>
  <c r="F7" i="9" s="1"/>
  <c r="F38" i="29"/>
  <c r="K31" i="29" l="1"/>
  <c r="K30" i="29"/>
  <c r="K29" i="29"/>
  <c r="K28" i="29"/>
  <c r="K27" i="29"/>
  <c r="K26" i="29"/>
  <c r="K25" i="29"/>
  <c r="K24" i="29"/>
  <c r="K23" i="29"/>
  <c r="K22" i="29"/>
  <c r="K21" i="29"/>
  <c r="K20" i="29"/>
  <c r="O20" i="29" s="1"/>
  <c r="K19" i="29"/>
  <c r="K18" i="29"/>
  <c r="K17" i="29"/>
  <c r="K16" i="29"/>
  <c r="K15" i="29"/>
  <c r="K14" i="29"/>
  <c r="K13" i="29"/>
  <c r="K12" i="29"/>
  <c r="K11" i="29"/>
  <c r="K10" i="29"/>
  <c r="K8" i="29"/>
  <c r="K7" i="29"/>
  <c r="K9" i="29"/>
  <c r="F31" i="29"/>
  <c r="E30" i="29"/>
  <c r="F30" i="29" s="1"/>
  <c r="E29" i="29"/>
  <c r="F29" i="29" s="1"/>
  <c r="E28" i="29"/>
  <c r="F28" i="29" s="1"/>
  <c r="E27" i="29"/>
  <c r="F27" i="29" s="1"/>
  <c r="E26" i="29"/>
  <c r="F26" i="29" s="1"/>
  <c r="E25" i="29"/>
  <c r="F25" i="29" s="1"/>
  <c r="E24" i="29"/>
  <c r="F24" i="29" s="1"/>
  <c r="E23" i="29"/>
  <c r="F23" i="29" s="1"/>
  <c r="E22" i="29"/>
  <c r="F22" i="29" s="1"/>
  <c r="E21" i="29"/>
  <c r="F21" i="29" s="1"/>
  <c r="E20" i="29"/>
  <c r="F20" i="29" s="1"/>
  <c r="E19" i="29"/>
  <c r="F19" i="29" s="1"/>
  <c r="E18" i="29"/>
  <c r="F18" i="29" s="1"/>
  <c r="E17" i="29"/>
  <c r="F17" i="29" s="1"/>
  <c r="E16" i="29"/>
  <c r="F16" i="29" s="1"/>
  <c r="E15" i="29"/>
  <c r="F15" i="29" s="1"/>
  <c r="E14" i="29"/>
  <c r="F14" i="29" s="1"/>
  <c r="E13" i="29"/>
  <c r="F13" i="29" s="1"/>
  <c r="E12" i="29"/>
  <c r="F12" i="29" s="1"/>
  <c r="E11" i="29"/>
  <c r="F11" i="29" s="1"/>
  <c r="E10" i="29"/>
  <c r="F10" i="29" s="1"/>
  <c r="E9" i="29"/>
  <c r="F9" i="29" s="1"/>
  <c r="E8" i="29"/>
  <c r="F8" i="29" s="1"/>
  <c r="E7" i="29"/>
  <c r="F7" i="29" s="1"/>
  <c r="N33" i="29"/>
  <c r="O33" i="29" s="1"/>
  <c r="N32" i="29"/>
  <c r="O32" i="29" s="1"/>
  <c r="N31" i="29"/>
  <c r="O31" i="29" s="1"/>
  <c r="N30" i="29"/>
  <c r="O30" i="29" s="1"/>
  <c r="N29" i="29"/>
  <c r="N28" i="29"/>
  <c r="O28" i="29" s="1"/>
  <c r="N27" i="29"/>
  <c r="N26" i="29"/>
  <c r="N25" i="29"/>
  <c r="N24" i="29"/>
  <c r="N23" i="29"/>
  <c r="N22" i="29"/>
  <c r="N21" i="29"/>
  <c r="N20" i="29"/>
  <c r="N19" i="29"/>
  <c r="N17" i="29"/>
  <c r="N16" i="29"/>
  <c r="Q15" i="29"/>
  <c r="Q16" i="29" s="1"/>
  <c r="P15" i="29"/>
  <c r="P16" i="29" s="1"/>
  <c r="N15" i="29"/>
  <c r="N14" i="29"/>
  <c r="Q13" i="29"/>
  <c r="Q14" i="29" s="1"/>
  <c r="P13" i="29"/>
  <c r="P14" i="29" s="1"/>
  <c r="N13" i="29"/>
  <c r="N12" i="29"/>
  <c r="N10" i="29"/>
  <c r="N9" i="29"/>
  <c r="Q8" i="29"/>
  <c r="Q9" i="29" s="1"/>
  <c r="P8" i="29"/>
  <c r="P9" i="29" s="1"/>
  <c r="N8" i="29"/>
  <c r="N7" i="29"/>
  <c r="O14" i="29" l="1"/>
  <c r="O16" i="29"/>
  <c r="F32" i="29"/>
  <c r="F42" i="29" s="1"/>
  <c r="O17" i="29"/>
  <c r="O19" i="29"/>
  <c r="O27" i="29"/>
  <c r="O13" i="29"/>
  <c r="O9" i="29"/>
  <c r="O23" i="29"/>
  <c r="O24" i="29"/>
  <c r="O25" i="29"/>
  <c r="O12" i="29"/>
  <c r="O10" i="29"/>
  <c r="O29" i="29"/>
  <c r="O7" i="29"/>
  <c r="O22" i="29"/>
  <c r="O15" i="29"/>
  <c r="O21" i="29"/>
  <c r="O26" i="29"/>
  <c r="O8" i="29"/>
  <c r="L17" i="29"/>
  <c r="L10" i="29"/>
  <c r="L23" i="29"/>
  <c r="L32" i="29"/>
  <c r="F49" i="28"/>
  <c r="Q44" i="28"/>
  <c r="P44" i="28"/>
  <c r="N44" i="28"/>
  <c r="K44" i="28"/>
  <c r="O44" i="28" s="1"/>
  <c r="F44" i="28"/>
  <c r="F94" i="28"/>
  <c r="F97" i="28" s="1"/>
  <c r="F26" i="28"/>
  <c r="N92" i="28"/>
  <c r="O92" i="28" s="1"/>
  <c r="N91" i="28"/>
  <c r="O91" i="28" s="1"/>
  <c r="N90" i="28"/>
  <c r="K90" i="28"/>
  <c r="O90" i="28" s="1"/>
  <c r="F90" i="28"/>
  <c r="N89" i="28"/>
  <c r="O89" i="28" s="1"/>
  <c r="N88" i="28"/>
  <c r="O88" i="28" s="1"/>
  <c r="N87" i="28"/>
  <c r="O87" i="28" s="1"/>
  <c r="N86" i="28"/>
  <c r="K86" i="28"/>
  <c r="O86" i="28" s="1"/>
  <c r="F86" i="28"/>
  <c r="Q85" i="28"/>
  <c r="Q86" i="28" s="1"/>
  <c r="P85" i="28"/>
  <c r="P86" i="28" s="1"/>
  <c r="N85" i="28"/>
  <c r="K85" i="28"/>
  <c r="F85" i="28"/>
  <c r="F87" i="28" s="1"/>
  <c r="N84" i="28"/>
  <c r="O84" i="28" s="1"/>
  <c r="N82" i="28"/>
  <c r="O82" i="28" s="1"/>
  <c r="N81" i="28"/>
  <c r="K81" i="28"/>
  <c r="O81" i="28" s="1"/>
  <c r="F81" i="28"/>
  <c r="Q80" i="28"/>
  <c r="P80" i="28"/>
  <c r="N80" i="28"/>
  <c r="K80" i="28"/>
  <c r="O80" i="28" s="1"/>
  <c r="F80" i="28"/>
  <c r="Q79" i="28"/>
  <c r="Q81" i="28" s="1"/>
  <c r="P79" i="28"/>
  <c r="P81" i="28" s="1"/>
  <c r="N79" i="28"/>
  <c r="K79" i="28"/>
  <c r="F79" i="28"/>
  <c r="N78" i="28"/>
  <c r="O78" i="28" s="1"/>
  <c r="N76" i="28"/>
  <c r="O76" i="28" s="1"/>
  <c r="N75" i="28"/>
  <c r="K75" i="28"/>
  <c r="F75" i="28"/>
  <c r="Q74" i="28"/>
  <c r="Q75" i="28" s="1"/>
  <c r="P74" i="28"/>
  <c r="P75" i="28" s="1"/>
  <c r="N74" i="28"/>
  <c r="K74" i="28"/>
  <c r="F74" i="28"/>
  <c r="N73" i="28"/>
  <c r="O73" i="28" s="1"/>
  <c r="N71" i="28"/>
  <c r="O71" i="28" s="1"/>
  <c r="N70" i="28"/>
  <c r="K70" i="28"/>
  <c r="F70" i="28"/>
  <c r="K69" i="28"/>
  <c r="F69" i="28"/>
  <c r="K68" i="28"/>
  <c r="F68" i="28"/>
  <c r="K67" i="28"/>
  <c r="F67" i="28"/>
  <c r="K66" i="28"/>
  <c r="F66" i="28"/>
  <c r="K65" i="28"/>
  <c r="F65" i="28"/>
  <c r="K64" i="28"/>
  <c r="F64" i="28"/>
  <c r="K63" i="28"/>
  <c r="F63" i="28"/>
  <c r="K62" i="28"/>
  <c r="F62" i="28"/>
  <c r="K61" i="28"/>
  <c r="F61" i="28"/>
  <c r="K60" i="28"/>
  <c r="F60" i="28" s="1"/>
  <c r="Q59" i="28"/>
  <c r="Q70" i="28" s="1"/>
  <c r="P59" i="28"/>
  <c r="P70" i="28" s="1"/>
  <c r="N59" i="28"/>
  <c r="K59" i="28"/>
  <c r="F59" i="28"/>
  <c r="N58" i="28"/>
  <c r="O58" i="28" s="1"/>
  <c r="K56" i="28"/>
  <c r="F56" i="28"/>
  <c r="K55" i="28"/>
  <c r="F55" i="28"/>
  <c r="K54" i="28"/>
  <c r="F54" i="28"/>
  <c r="K53" i="28"/>
  <c r="F53" i="28"/>
  <c r="K52" i="28"/>
  <c r="F52" i="28"/>
  <c r="K51" i="28"/>
  <c r="F51" i="28"/>
  <c r="N50" i="28"/>
  <c r="K50" i="28"/>
  <c r="F50" i="28"/>
  <c r="N49" i="28"/>
  <c r="K49" i="28"/>
  <c r="N48" i="28"/>
  <c r="O48" i="28" s="1"/>
  <c r="N46" i="28"/>
  <c r="O46" i="28" s="1"/>
  <c r="N45" i="28"/>
  <c r="K45" i="28"/>
  <c r="F45" i="28"/>
  <c r="Q43" i="28"/>
  <c r="Q45" i="28" s="1"/>
  <c r="P43" i="28"/>
  <c r="P45" i="28" s="1"/>
  <c r="N43" i="28"/>
  <c r="K43" i="28"/>
  <c r="F43" i="28"/>
  <c r="F46" i="28" s="1"/>
  <c r="N42" i="28"/>
  <c r="O42" i="28" s="1"/>
  <c r="N40" i="28"/>
  <c r="O40" i="28" s="1"/>
  <c r="N39" i="28"/>
  <c r="K39" i="28"/>
  <c r="F39" i="28"/>
  <c r="N38" i="28"/>
  <c r="K38" i="28"/>
  <c r="O38" i="28" s="1"/>
  <c r="F38" i="28"/>
  <c r="N37" i="28"/>
  <c r="K37" i="28"/>
  <c r="O37" i="28" s="1"/>
  <c r="F37" i="28"/>
  <c r="N36" i="28"/>
  <c r="K36" i="28"/>
  <c r="F36" i="28"/>
  <c r="N35" i="28"/>
  <c r="K35" i="28"/>
  <c r="F35" i="28"/>
  <c r="N34" i="28"/>
  <c r="K34" i="28"/>
  <c r="O34" i="28" s="1"/>
  <c r="F34" i="28"/>
  <c r="N33" i="28"/>
  <c r="K33" i="28"/>
  <c r="F33" i="28"/>
  <c r="N32" i="28"/>
  <c r="K32" i="28"/>
  <c r="F32" i="28"/>
  <c r="N31" i="28"/>
  <c r="K31" i="28"/>
  <c r="F31" i="28"/>
  <c r="N30" i="28"/>
  <c r="K30" i="28"/>
  <c r="F30" i="28"/>
  <c r="N29" i="28"/>
  <c r="O29" i="28" s="1"/>
  <c r="N28" i="28"/>
  <c r="O28" i="28" s="1"/>
  <c r="N27" i="28"/>
  <c r="K27" i="28"/>
  <c r="F27" i="28"/>
  <c r="N26" i="28"/>
  <c r="K26" i="28"/>
  <c r="N25" i="28"/>
  <c r="O25" i="28" s="1"/>
  <c r="N24" i="28"/>
  <c r="O24" i="28" s="1"/>
  <c r="N23" i="28"/>
  <c r="O23" i="28" s="1"/>
  <c r="N22" i="28"/>
  <c r="K22" i="28"/>
  <c r="O22" i="28" s="1"/>
  <c r="F22" i="28"/>
  <c r="N21" i="28"/>
  <c r="K21" i="28"/>
  <c r="F21" i="28"/>
  <c r="N20" i="28"/>
  <c r="K20" i="28"/>
  <c r="F20" i="28"/>
  <c r="N19" i="28"/>
  <c r="O19" i="28" s="1"/>
  <c r="N17" i="28"/>
  <c r="O17" i="28" s="1"/>
  <c r="N16" i="28"/>
  <c r="K16" i="28"/>
  <c r="O16" i="28" s="1"/>
  <c r="F16" i="28"/>
  <c r="Q15" i="28"/>
  <c r="Q16" i="28" s="1"/>
  <c r="P15" i="28"/>
  <c r="P16" i="28" s="1"/>
  <c r="N15" i="28"/>
  <c r="K15" i="28"/>
  <c r="F15" i="28"/>
  <c r="N14" i="28"/>
  <c r="K14" i="28"/>
  <c r="O14" i="28" s="1"/>
  <c r="F14" i="28"/>
  <c r="Q13" i="28"/>
  <c r="Q14" i="28" s="1"/>
  <c r="P13" i="28"/>
  <c r="P14" i="28" s="1"/>
  <c r="N13" i="28"/>
  <c r="O13" i="28" s="1"/>
  <c r="K13" i="28"/>
  <c r="F13" i="28"/>
  <c r="N12" i="28"/>
  <c r="O12" i="28" s="1"/>
  <c r="O10" i="28"/>
  <c r="N10" i="28"/>
  <c r="N9" i="28"/>
  <c r="K9" i="28"/>
  <c r="F9" i="28"/>
  <c r="Q8" i="28"/>
  <c r="Q9" i="28" s="1"/>
  <c r="P8" i="28"/>
  <c r="P9" i="28" s="1"/>
  <c r="N8" i="28"/>
  <c r="K8" i="28"/>
  <c r="F8" i="28"/>
  <c r="F10" i="28" s="1"/>
  <c r="N7" i="28"/>
  <c r="O7" i="28" s="1"/>
  <c r="F55" i="27"/>
  <c r="F53" i="27"/>
  <c r="F52" i="27"/>
  <c r="F51" i="27"/>
  <c r="F50" i="27"/>
  <c r="F49" i="27"/>
  <c r="F67" i="26"/>
  <c r="F65" i="26"/>
  <c r="F62" i="26"/>
  <c r="F61" i="26"/>
  <c r="F66" i="26"/>
  <c r="F64" i="26"/>
  <c r="F60" i="26" s="1"/>
  <c r="F14" i="27"/>
  <c r="F13" i="27"/>
  <c r="F56" i="26"/>
  <c r="F55" i="26"/>
  <c r="F58" i="26" s="1"/>
  <c r="F44" i="26"/>
  <c r="F43" i="26"/>
  <c r="F42" i="26"/>
  <c r="F14" i="26"/>
  <c r="F13" i="26"/>
  <c r="F9" i="26"/>
  <c r="F8" i="26"/>
  <c r="F81" i="25"/>
  <c r="F80" i="25"/>
  <c r="F82" i="25" s="1"/>
  <c r="F13" i="25"/>
  <c r="F94" i="27"/>
  <c r="F96" i="27" s="1"/>
  <c r="N91" i="27"/>
  <c r="O91" i="27" s="1"/>
  <c r="N90" i="27"/>
  <c r="O90" i="27" s="1"/>
  <c r="N89" i="27"/>
  <c r="K89" i="27"/>
  <c r="F89" i="27"/>
  <c r="F88" i="27" s="1"/>
  <c r="F90" i="27" s="1"/>
  <c r="N88" i="27"/>
  <c r="O88" i="27" s="1"/>
  <c r="N87" i="27"/>
  <c r="O87" i="27" s="1"/>
  <c r="N86" i="27"/>
  <c r="O86" i="27" s="1"/>
  <c r="N85" i="27"/>
  <c r="K85" i="27"/>
  <c r="F85" i="27"/>
  <c r="Q84" i="27"/>
  <c r="Q85" i="27" s="1"/>
  <c r="P84" i="27"/>
  <c r="P85" i="27" s="1"/>
  <c r="N84" i="27"/>
  <c r="K84" i="27"/>
  <c r="F84" i="27"/>
  <c r="N83" i="27"/>
  <c r="O83" i="27" s="1"/>
  <c r="N81" i="27"/>
  <c r="O81" i="27" s="1"/>
  <c r="N80" i="27"/>
  <c r="K80" i="27"/>
  <c r="F80" i="27"/>
  <c r="Q79" i="27"/>
  <c r="P79" i="27"/>
  <c r="N79" i="27"/>
  <c r="K79" i="27"/>
  <c r="F79" i="27"/>
  <c r="Q78" i="27"/>
  <c r="Q80" i="27" s="1"/>
  <c r="P78" i="27"/>
  <c r="P80" i="27" s="1"/>
  <c r="N78" i="27"/>
  <c r="K78" i="27"/>
  <c r="O78" i="27" s="1"/>
  <c r="F78" i="27"/>
  <c r="N77" i="27"/>
  <c r="O77" i="27" s="1"/>
  <c r="N75" i="27"/>
  <c r="O75" i="27" s="1"/>
  <c r="N74" i="27"/>
  <c r="K74" i="27"/>
  <c r="F74" i="27"/>
  <c r="Q73" i="27"/>
  <c r="Q74" i="27" s="1"/>
  <c r="P73" i="27"/>
  <c r="P74" i="27" s="1"/>
  <c r="N73" i="27"/>
  <c r="K73" i="27"/>
  <c r="F73" i="27"/>
  <c r="N72" i="27"/>
  <c r="O72" i="27" s="1"/>
  <c r="N70" i="27"/>
  <c r="O70" i="27" s="1"/>
  <c r="N69" i="27"/>
  <c r="K69" i="27"/>
  <c r="F69" i="27"/>
  <c r="K68" i="27"/>
  <c r="F68" i="27"/>
  <c r="K67" i="27"/>
  <c r="F67" i="27"/>
  <c r="K66" i="27"/>
  <c r="F66" i="27"/>
  <c r="K65" i="27"/>
  <c r="F65" i="27"/>
  <c r="K64" i="27"/>
  <c r="F64" i="27"/>
  <c r="K63" i="27"/>
  <c r="F63" i="27"/>
  <c r="K62" i="27"/>
  <c r="F62" i="27"/>
  <c r="K61" i="27"/>
  <c r="F61" i="27"/>
  <c r="K60" i="27"/>
  <c r="F60" i="27"/>
  <c r="Q59" i="27"/>
  <c r="Q69" i="27" s="1"/>
  <c r="P59" i="27"/>
  <c r="P69" i="27" s="1"/>
  <c r="N59" i="27"/>
  <c r="K59" i="27"/>
  <c r="F59" i="27"/>
  <c r="N58" i="27"/>
  <c r="O58" i="27" s="1"/>
  <c r="K56" i="27"/>
  <c r="F56" i="27"/>
  <c r="K55" i="27"/>
  <c r="K54" i="27"/>
  <c r="F54" i="27"/>
  <c r="K53" i="27"/>
  <c r="K52" i="27"/>
  <c r="K51" i="27"/>
  <c r="N50" i="27"/>
  <c r="K50" i="27"/>
  <c r="N49" i="27"/>
  <c r="K49" i="27"/>
  <c r="N48" i="27"/>
  <c r="O48" i="27" s="1"/>
  <c r="N46" i="27"/>
  <c r="O46" i="27" s="1"/>
  <c r="N45" i="27"/>
  <c r="K45" i="27"/>
  <c r="F45" i="27"/>
  <c r="Q44" i="27"/>
  <c r="P44" i="27"/>
  <c r="N44" i="27"/>
  <c r="K44" i="27"/>
  <c r="F44" i="27"/>
  <c r="Q43" i="27"/>
  <c r="Q45" i="27" s="1"/>
  <c r="P43" i="27"/>
  <c r="P45" i="27" s="1"/>
  <c r="N43" i="27"/>
  <c r="K43" i="27"/>
  <c r="F43" i="27"/>
  <c r="N42" i="27"/>
  <c r="O42" i="27" s="1"/>
  <c r="N40" i="27"/>
  <c r="O40" i="27" s="1"/>
  <c r="N39" i="27"/>
  <c r="K39" i="27"/>
  <c r="F39" i="27"/>
  <c r="N38" i="27"/>
  <c r="K38" i="27"/>
  <c r="F38" i="27"/>
  <c r="N37" i="27"/>
  <c r="K37" i="27"/>
  <c r="O37" i="27" s="1"/>
  <c r="F37" i="27"/>
  <c r="N36" i="27"/>
  <c r="K36" i="27"/>
  <c r="F36" i="27"/>
  <c r="N35" i="27"/>
  <c r="K35" i="27"/>
  <c r="F35" i="27"/>
  <c r="N34" i="27"/>
  <c r="K34" i="27"/>
  <c r="F34" i="27"/>
  <c r="N33" i="27"/>
  <c r="K33" i="27"/>
  <c r="F33" i="27"/>
  <c r="N32" i="27"/>
  <c r="K32" i="27"/>
  <c r="F32" i="27"/>
  <c r="N31" i="27"/>
  <c r="K31" i="27"/>
  <c r="F31" i="27"/>
  <c r="N30" i="27"/>
  <c r="K30" i="27"/>
  <c r="F30" i="27"/>
  <c r="N29" i="27"/>
  <c r="O29" i="27" s="1"/>
  <c r="N28" i="27"/>
  <c r="O28" i="27" s="1"/>
  <c r="N27" i="27"/>
  <c r="K27" i="27"/>
  <c r="F27" i="27"/>
  <c r="N26" i="27"/>
  <c r="K26" i="27"/>
  <c r="F26" i="27"/>
  <c r="N25" i="27"/>
  <c r="O25" i="27" s="1"/>
  <c r="N24" i="27"/>
  <c r="O24" i="27" s="1"/>
  <c r="N23" i="27"/>
  <c r="O23" i="27" s="1"/>
  <c r="N22" i="27"/>
  <c r="K22" i="27"/>
  <c r="F22" i="27"/>
  <c r="N21" i="27"/>
  <c r="K21" i="27"/>
  <c r="F21" i="27"/>
  <c r="N20" i="27"/>
  <c r="K20" i="27"/>
  <c r="F20" i="27"/>
  <c r="N19" i="27"/>
  <c r="O19" i="27" s="1"/>
  <c r="N17" i="27"/>
  <c r="O17" i="27" s="1"/>
  <c r="N16" i="27"/>
  <c r="K16" i="27"/>
  <c r="F16" i="27"/>
  <c r="Q15" i="27"/>
  <c r="Q16" i="27" s="1"/>
  <c r="P15" i="27"/>
  <c r="P16" i="27" s="1"/>
  <c r="N15" i="27"/>
  <c r="K15" i="27"/>
  <c r="O15" i="27" s="1"/>
  <c r="F15" i="27"/>
  <c r="N14" i="27"/>
  <c r="K14" i="27"/>
  <c r="Q13" i="27"/>
  <c r="Q14" i="27" s="1"/>
  <c r="P13" i="27"/>
  <c r="P14" i="27" s="1"/>
  <c r="N13" i="27"/>
  <c r="K13" i="27"/>
  <c r="N12" i="27"/>
  <c r="O12" i="27" s="1"/>
  <c r="N10" i="27"/>
  <c r="O10" i="27" s="1"/>
  <c r="N9" i="27"/>
  <c r="K9" i="27"/>
  <c r="F9" i="27"/>
  <c r="Q8" i="27"/>
  <c r="Q9" i="27" s="1"/>
  <c r="P8" i="27"/>
  <c r="P9" i="27" s="1"/>
  <c r="N8" i="27"/>
  <c r="K8" i="27"/>
  <c r="F8" i="27"/>
  <c r="N7" i="27"/>
  <c r="O7" i="27" s="1"/>
  <c r="F106" i="26"/>
  <c r="F108" i="26" s="1"/>
  <c r="K57" i="26"/>
  <c r="K45" i="25"/>
  <c r="Q56" i="26"/>
  <c r="P56" i="26"/>
  <c r="N56" i="26"/>
  <c r="K56" i="26"/>
  <c r="F28" i="26"/>
  <c r="N103" i="26"/>
  <c r="O103" i="26" s="1"/>
  <c r="N102" i="26"/>
  <c r="O102" i="26" s="1"/>
  <c r="N101" i="26"/>
  <c r="K101" i="26"/>
  <c r="F101" i="26"/>
  <c r="N100" i="26"/>
  <c r="O100" i="26" s="1"/>
  <c r="N99" i="26"/>
  <c r="O99" i="26" s="1"/>
  <c r="N98" i="26"/>
  <c r="O98" i="26" s="1"/>
  <c r="N97" i="26"/>
  <c r="K97" i="26"/>
  <c r="F97" i="26"/>
  <c r="Q96" i="26"/>
  <c r="Q97" i="26" s="1"/>
  <c r="P96" i="26"/>
  <c r="P97" i="26" s="1"/>
  <c r="N96" i="26"/>
  <c r="K96" i="26"/>
  <c r="F96" i="26"/>
  <c r="N95" i="26"/>
  <c r="O95" i="26" s="1"/>
  <c r="N93" i="26"/>
  <c r="O93" i="26" s="1"/>
  <c r="N92" i="26"/>
  <c r="K92" i="26"/>
  <c r="F92" i="26"/>
  <c r="Q91" i="26"/>
  <c r="P91" i="26"/>
  <c r="N91" i="26"/>
  <c r="K91" i="26"/>
  <c r="F91" i="26"/>
  <c r="Q90" i="26"/>
  <c r="Q92" i="26" s="1"/>
  <c r="P90" i="26"/>
  <c r="P92" i="26" s="1"/>
  <c r="N90" i="26"/>
  <c r="K90" i="26"/>
  <c r="F90" i="26"/>
  <c r="F93" i="26" s="1"/>
  <c r="N89" i="26"/>
  <c r="O89" i="26" s="1"/>
  <c r="N87" i="26"/>
  <c r="O87" i="26" s="1"/>
  <c r="N86" i="26"/>
  <c r="K86" i="26"/>
  <c r="F86" i="26"/>
  <c r="Q85" i="26"/>
  <c r="Q86" i="26" s="1"/>
  <c r="P85" i="26"/>
  <c r="P86" i="26" s="1"/>
  <c r="N85" i="26"/>
  <c r="K85" i="26"/>
  <c r="F85" i="26"/>
  <c r="F87" i="26" s="1"/>
  <c r="F84" i="26" s="1"/>
  <c r="N84" i="26"/>
  <c r="O84" i="26" s="1"/>
  <c r="N82" i="26"/>
  <c r="O82" i="26" s="1"/>
  <c r="N81" i="26"/>
  <c r="K81" i="26"/>
  <c r="F81" i="26"/>
  <c r="K80" i="26"/>
  <c r="F80" i="26"/>
  <c r="K79" i="26"/>
  <c r="F79" i="26"/>
  <c r="K78" i="26"/>
  <c r="F78" i="26"/>
  <c r="K77" i="26"/>
  <c r="F77" i="26"/>
  <c r="K76" i="26"/>
  <c r="F76" i="26"/>
  <c r="K75" i="26"/>
  <c r="F75" i="26"/>
  <c r="K74" i="26"/>
  <c r="F74" i="26"/>
  <c r="K73" i="26"/>
  <c r="F73" i="26"/>
  <c r="K72" i="26"/>
  <c r="F72" i="26"/>
  <c r="Q71" i="26"/>
  <c r="Q81" i="26" s="1"/>
  <c r="P71" i="26"/>
  <c r="P81" i="26" s="1"/>
  <c r="N71" i="26"/>
  <c r="K71" i="26"/>
  <c r="F71" i="26"/>
  <c r="N70" i="26"/>
  <c r="O70" i="26" s="1"/>
  <c r="K68" i="26"/>
  <c r="K67" i="26"/>
  <c r="K66" i="26"/>
  <c r="K65" i="26"/>
  <c r="K64" i="26"/>
  <c r="K63" i="26"/>
  <c r="N62" i="26"/>
  <c r="K62" i="26"/>
  <c r="N61" i="26"/>
  <c r="K61" i="26"/>
  <c r="N60" i="26"/>
  <c r="O60" i="26" s="1"/>
  <c r="N58" i="26"/>
  <c r="O58" i="26" s="1"/>
  <c r="N57" i="26"/>
  <c r="F57" i="26"/>
  <c r="Q55" i="26"/>
  <c r="Q57" i="26" s="1"/>
  <c r="P55" i="26"/>
  <c r="P57" i="26" s="1"/>
  <c r="N55" i="26"/>
  <c r="K55" i="26"/>
  <c r="N54" i="26"/>
  <c r="O54" i="26" s="1"/>
  <c r="N52" i="26"/>
  <c r="O52" i="26" s="1"/>
  <c r="N51" i="26"/>
  <c r="K51" i="26"/>
  <c r="F51" i="26"/>
  <c r="N50" i="26"/>
  <c r="K50" i="26"/>
  <c r="F50" i="26"/>
  <c r="N49" i="26"/>
  <c r="K49" i="26"/>
  <c r="F49" i="26"/>
  <c r="N48" i="26"/>
  <c r="K48" i="26"/>
  <c r="F48" i="26"/>
  <c r="N47" i="26"/>
  <c r="K47" i="26"/>
  <c r="F47" i="26"/>
  <c r="N46" i="26"/>
  <c r="K46" i="26"/>
  <c r="F46" i="26"/>
  <c r="N45" i="26"/>
  <c r="K45" i="26"/>
  <c r="F45" i="26"/>
  <c r="N44" i="26"/>
  <c r="K44" i="26"/>
  <c r="N43" i="26"/>
  <c r="K43" i="26"/>
  <c r="N42" i="26"/>
  <c r="K42" i="26"/>
  <c r="N41" i="26"/>
  <c r="O41" i="26" s="1"/>
  <c r="N30" i="26"/>
  <c r="O30" i="26" s="1"/>
  <c r="N29" i="26"/>
  <c r="K29" i="26"/>
  <c r="F29" i="26"/>
  <c r="N28" i="26"/>
  <c r="K28" i="26"/>
  <c r="N27" i="26"/>
  <c r="O27" i="26" s="1"/>
  <c r="N26" i="26"/>
  <c r="O26" i="26" s="1"/>
  <c r="N25" i="26"/>
  <c r="O25" i="26" s="1"/>
  <c r="N24" i="26"/>
  <c r="K24" i="26"/>
  <c r="F24" i="26"/>
  <c r="N23" i="26"/>
  <c r="K23" i="26"/>
  <c r="F23" i="26"/>
  <c r="N22" i="26"/>
  <c r="K22" i="26"/>
  <c r="F22" i="26"/>
  <c r="N21" i="26"/>
  <c r="O21" i="26" s="1"/>
  <c r="N19" i="26"/>
  <c r="O19" i="26" s="1"/>
  <c r="N16" i="26"/>
  <c r="K16" i="26"/>
  <c r="F16" i="26"/>
  <c r="Q15" i="26"/>
  <c r="Q16" i="26" s="1"/>
  <c r="P15" i="26"/>
  <c r="P16" i="26" s="1"/>
  <c r="N15" i="26"/>
  <c r="K15" i="26"/>
  <c r="F15" i="26"/>
  <c r="N14" i="26"/>
  <c r="K14" i="26"/>
  <c r="Q13" i="26"/>
  <c r="Q14" i="26" s="1"/>
  <c r="P13" i="26"/>
  <c r="P14" i="26" s="1"/>
  <c r="N13" i="26"/>
  <c r="K13" i="26"/>
  <c r="N12" i="26"/>
  <c r="O12" i="26" s="1"/>
  <c r="N10" i="26"/>
  <c r="O10" i="26" s="1"/>
  <c r="N9" i="26"/>
  <c r="K9" i="26"/>
  <c r="Q8" i="26"/>
  <c r="Q9" i="26" s="1"/>
  <c r="P8" i="26"/>
  <c r="P9" i="26" s="1"/>
  <c r="N8" i="26"/>
  <c r="K8" i="26"/>
  <c r="N7" i="26"/>
  <c r="O7" i="26" s="1"/>
  <c r="F65" i="25"/>
  <c r="F64" i="25"/>
  <c r="F63" i="25"/>
  <c r="F62" i="25"/>
  <c r="F60" i="25"/>
  <c r="F49" i="25"/>
  <c r="Q44" i="25"/>
  <c r="P44" i="25"/>
  <c r="N44" i="25"/>
  <c r="K44" i="25"/>
  <c r="F44" i="25"/>
  <c r="F26" i="25"/>
  <c r="F92" i="25"/>
  <c r="N87" i="25"/>
  <c r="O87" i="25" s="1"/>
  <c r="N86" i="25"/>
  <c r="O86" i="25" s="1"/>
  <c r="N85" i="25"/>
  <c r="K85" i="25"/>
  <c r="F85" i="25"/>
  <c r="L86" i="25" s="1"/>
  <c r="N84" i="25"/>
  <c r="O84" i="25" s="1"/>
  <c r="N83" i="25"/>
  <c r="O83" i="25" s="1"/>
  <c r="N82" i="25"/>
  <c r="O82" i="25" s="1"/>
  <c r="N81" i="25"/>
  <c r="K81" i="25"/>
  <c r="Q80" i="25"/>
  <c r="Q81" i="25" s="1"/>
  <c r="P80" i="25"/>
  <c r="P81" i="25" s="1"/>
  <c r="N80" i="25"/>
  <c r="K80" i="25"/>
  <c r="N79" i="25"/>
  <c r="O79" i="25" s="1"/>
  <c r="N77" i="25"/>
  <c r="O77" i="25" s="1"/>
  <c r="N76" i="25"/>
  <c r="K76" i="25"/>
  <c r="F76" i="25"/>
  <c r="Q75" i="25"/>
  <c r="P75" i="25"/>
  <c r="N75" i="25"/>
  <c r="K75" i="25"/>
  <c r="F75" i="25"/>
  <c r="Q74" i="25"/>
  <c r="Q76" i="25" s="1"/>
  <c r="P74" i="25"/>
  <c r="P76" i="25" s="1"/>
  <c r="N74" i="25"/>
  <c r="K74" i="25"/>
  <c r="F74" i="25"/>
  <c r="N73" i="25"/>
  <c r="O73" i="25" s="1"/>
  <c r="N71" i="25"/>
  <c r="O71" i="25" s="1"/>
  <c r="N70" i="25"/>
  <c r="K70" i="25"/>
  <c r="F70" i="25"/>
  <c r="Q69" i="25"/>
  <c r="Q70" i="25" s="1"/>
  <c r="P69" i="25"/>
  <c r="P70" i="25" s="1"/>
  <c r="N69" i="25"/>
  <c r="K69" i="25"/>
  <c r="F69" i="25"/>
  <c r="N68" i="25"/>
  <c r="O68" i="25" s="1"/>
  <c r="N66" i="25"/>
  <c r="O66" i="25" s="1"/>
  <c r="K65" i="25"/>
  <c r="K64" i="25"/>
  <c r="K63" i="25"/>
  <c r="K62" i="25"/>
  <c r="K61" i="25"/>
  <c r="F61" i="25"/>
  <c r="K60" i="25"/>
  <c r="Q59" i="25"/>
  <c r="P59" i="25"/>
  <c r="N59" i="25"/>
  <c r="K59" i="25"/>
  <c r="F59" i="25"/>
  <c r="N58" i="25"/>
  <c r="O58" i="25" s="1"/>
  <c r="K56" i="25"/>
  <c r="F56" i="25"/>
  <c r="K55" i="25"/>
  <c r="F55" i="25"/>
  <c r="K54" i="25"/>
  <c r="F54" i="25"/>
  <c r="K53" i="25"/>
  <c r="F53" i="25"/>
  <c r="K52" i="25"/>
  <c r="F52" i="25"/>
  <c r="K51" i="25"/>
  <c r="F51" i="25"/>
  <c r="N50" i="25"/>
  <c r="K50" i="25"/>
  <c r="F50" i="25"/>
  <c r="N49" i="25"/>
  <c r="K49" i="25"/>
  <c r="N48" i="25"/>
  <c r="O48" i="25" s="1"/>
  <c r="N46" i="25"/>
  <c r="O46" i="25" s="1"/>
  <c r="N45" i="25"/>
  <c r="O45" i="25" s="1"/>
  <c r="F45" i="25"/>
  <c r="Q43" i="25"/>
  <c r="Q45" i="25" s="1"/>
  <c r="P43" i="25"/>
  <c r="P45" i="25" s="1"/>
  <c r="N43" i="25"/>
  <c r="K43" i="25"/>
  <c r="F43" i="25"/>
  <c r="N42" i="25"/>
  <c r="O42" i="25" s="1"/>
  <c r="N40" i="25"/>
  <c r="O40" i="25" s="1"/>
  <c r="N39" i="25"/>
  <c r="K39" i="25"/>
  <c r="F39" i="25"/>
  <c r="N38" i="25"/>
  <c r="K38" i="25"/>
  <c r="F38" i="25"/>
  <c r="N37" i="25"/>
  <c r="K37" i="25"/>
  <c r="F37" i="25"/>
  <c r="N36" i="25"/>
  <c r="K36" i="25"/>
  <c r="F36" i="25"/>
  <c r="N35" i="25"/>
  <c r="K35" i="25"/>
  <c r="F35" i="25"/>
  <c r="N34" i="25"/>
  <c r="K34" i="25"/>
  <c r="F34" i="25"/>
  <c r="N33" i="25"/>
  <c r="K33" i="25"/>
  <c r="F33" i="25"/>
  <c r="N32" i="25"/>
  <c r="K32" i="25"/>
  <c r="F32" i="25"/>
  <c r="N31" i="25"/>
  <c r="K31" i="25"/>
  <c r="F31" i="25"/>
  <c r="N30" i="25"/>
  <c r="K30" i="25"/>
  <c r="F30" i="25"/>
  <c r="N29" i="25"/>
  <c r="O29" i="25" s="1"/>
  <c r="N28" i="25"/>
  <c r="O28" i="25" s="1"/>
  <c r="N27" i="25"/>
  <c r="K27" i="25"/>
  <c r="F27" i="25"/>
  <c r="N26" i="25"/>
  <c r="K26" i="25"/>
  <c r="N25" i="25"/>
  <c r="O25" i="25" s="1"/>
  <c r="N24" i="25"/>
  <c r="O24" i="25" s="1"/>
  <c r="N23" i="25"/>
  <c r="O23" i="25" s="1"/>
  <c r="N22" i="25"/>
  <c r="K22" i="25"/>
  <c r="F22" i="25"/>
  <c r="N21" i="25"/>
  <c r="K21" i="25"/>
  <c r="F21" i="25"/>
  <c r="N20" i="25"/>
  <c r="K20" i="25"/>
  <c r="F20" i="25"/>
  <c r="N19" i="25"/>
  <c r="O19" i="25" s="1"/>
  <c r="N17" i="25"/>
  <c r="O17" i="25" s="1"/>
  <c r="N16" i="25"/>
  <c r="K16" i="25"/>
  <c r="F16" i="25"/>
  <c r="Q15" i="25"/>
  <c r="Q16" i="25" s="1"/>
  <c r="P15" i="25"/>
  <c r="P16" i="25" s="1"/>
  <c r="N15" i="25"/>
  <c r="K15" i="25"/>
  <c r="F15" i="25"/>
  <c r="N14" i="25"/>
  <c r="K14" i="25"/>
  <c r="F14" i="25"/>
  <c r="Q13" i="25"/>
  <c r="Q14" i="25" s="1"/>
  <c r="P13" i="25"/>
  <c r="P14" i="25" s="1"/>
  <c r="N13" i="25"/>
  <c r="K13" i="25"/>
  <c r="N12" i="25"/>
  <c r="O12" i="25" s="1"/>
  <c r="N10" i="25"/>
  <c r="O10" i="25" s="1"/>
  <c r="N9" i="25"/>
  <c r="K9" i="25"/>
  <c r="F9" i="25"/>
  <c r="Q8" i="25"/>
  <c r="Q9" i="25" s="1"/>
  <c r="P8" i="25"/>
  <c r="P9" i="25" s="1"/>
  <c r="N8" i="25"/>
  <c r="K8" i="25"/>
  <c r="O8" i="25" s="1"/>
  <c r="F8" i="25"/>
  <c r="N7" i="25"/>
  <c r="O7" i="25" s="1"/>
  <c r="F94" i="24"/>
  <c r="F93" i="24"/>
  <c r="F26" i="24"/>
  <c r="F13" i="24"/>
  <c r="N91" i="24"/>
  <c r="O91" i="24" s="1"/>
  <c r="N90" i="24"/>
  <c r="O90" i="24" s="1"/>
  <c r="N89" i="24"/>
  <c r="K89" i="24"/>
  <c r="F89" i="24"/>
  <c r="F90" i="24" s="1"/>
  <c r="N88" i="24"/>
  <c r="O88" i="24" s="1"/>
  <c r="N87" i="24"/>
  <c r="O87" i="24" s="1"/>
  <c r="N86" i="24"/>
  <c r="O86" i="24" s="1"/>
  <c r="N85" i="24"/>
  <c r="K85" i="24"/>
  <c r="F85" i="24"/>
  <c r="Q84" i="24"/>
  <c r="Q85" i="24" s="1"/>
  <c r="P84" i="24"/>
  <c r="P85" i="24" s="1"/>
  <c r="N84" i="24"/>
  <c r="K84" i="24"/>
  <c r="F84" i="24"/>
  <c r="N83" i="24"/>
  <c r="O83" i="24" s="1"/>
  <c r="N81" i="24"/>
  <c r="O81" i="24" s="1"/>
  <c r="N80" i="24"/>
  <c r="K80" i="24"/>
  <c r="F80" i="24"/>
  <c r="Q79" i="24"/>
  <c r="P79" i="24"/>
  <c r="N79" i="24"/>
  <c r="K79" i="24"/>
  <c r="F79" i="24"/>
  <c r="Q78" i="24"/>
  <c r="Q80" i="24" s="1"/>
  <c r="P78" i="24"/>
  <c r="P80" i="24" s="1"/>
  <c r="N78" i="24"/>
  <c r="K78" i="24"/>
  <c r="F78" i="24"/>
  <c r="F81" i="24" s="1"/>
  <c r="N77" i="24"/>
  <c r="O77" i="24" s="1"/>
  <c r="N75" i="24"/>
  <c r="O75" i="24" s="1"/>
  <c r="N74" i="24"/>
  <c r="K74" i="24"/>
  <c r="F74" i="24"/>
  <c r="Q73" i="24"/>
  <c r="Q74" i="24" s="1"/>
  <c r="P73" i="24"/>
  <c r="P74" i="24" s="1"/>
  <c r="N73" i="24"/>
  <c r="K73" i="24"/>
  <c r="O73" i="24" s="1"/>
  <c r="F73" i="24"/>
  <c r="N72" i="24"/>
  <c r="O72" i="24" s="1"/>
  <c r="N70" i="24"/>
  <c r="O70" i="24" s="1"/>
  <c r="N69" i="24"/>
  <c r="K69" i="24"/>
  <c r="F69" i="24"/>
  <c r="K68" i="24"/>
  <c r="F68" i="24"/>
  <c r="K67" i="24"/>
  <c r="F67" i="24"/>
  <c r="K66" i="24"/>
  <c r="F66" i="24"/>
  <c r="K65" i="24"/>
  <c r="F65" i="24"/>
  <c r="K64" i="24"/>
  <c r="F64" i="24"/>
  <c r="K63" i="24"/>
  <c r="F63" i="24"/>
  <c r="K62" i="24"/>
  <c r="F62" i="24"/>
  <c r="K61" i="24"/>
  <c r="F61" i="24"/>
  <c r="K60" i="24"/>
  <c r="F60" i="24"/>
  <c r="K59" i="24"/>
  <c r="F59" i="24"/>
  <c r="Q58" i="24"/>
  <c r="Q69" i="24" s="1"/>
  <c r="P58" i="24"/>
  <c r="P69" i="24" s="1"/>
  <c r="N58" i="24"/>
  <c r="K58" i="24"/>
  <c r="F58" i="24"/>
  <c r="N57" i="24"/>
  <c r="O57" i="24" s="1"/>
  <c r="K55" i="24"/>
  <c r="F55" i="24"/>
  <c r="K54" i="24"/>
  <c r="K53" i="24"/>
  <c r="F53" i="24"/>
  <c r="K52" i="24"/>
  <c r="F52" i="24"/>
  <c r="K51" i="24"/>
  <c r="F51" i="24"/>
  <c r="K50" i="24"/>
  <c r="F50" i="24"/>
  <c r="N49" i="24"/>
  <c r="K49" i="24"/>
  <c r="F49" i="24"/>
  <c r="N48" i="24"/>
  <c r="K48" i="24"/>
  <c r="O48" i="24" s="1"/>
  <c r="N47" i="24"/>
  <c r="O47" i="24" s="1"/>
  <c r="N45" i="24"/>
  <c r="O45" i="24" s="1"/>
  <c r="N44" i="24"/>
  <c r="K44" i="24"/>
  <c r="F44" i="24"/>
  <c r="Q43" i="24"/>
  <c r="Q44" i="24" s="1"/>
  <c r="P43" i="24"/>
  <c r="P44" i="24" s="1"/>
  <c r="N43" i="24"/>
  <c r="K43" i="24"/>
  <c r="O43" i="24" s="1"/>
  <c r="F43" i="24"/>
  <c r="N42" i="24"/>
  <c r="O42" i="24" s="1"/>
  <c r="N40" i="24"/>
  <c r="O40" i="24" s="1"/>
  <c r="N39" i="24"/>
  <c r="K39" i="24"/>
  <c r="F39" i="24"/>
  <c r="N38" i="24"/>
  <c r="K38" i="24"/>
  <c r="O38" i="24" s="1"/>
  <c r="F38" i="24"/>
  <c r="N37" i="24"/>
  <c r="K37" i="24"/>
  <c r="F37" i="24"/>
  <c r="N36" i="24"/>
  <c r="K36" i="24"/>
  <c r="F36" i="24"/>
  <c r="N35" i="24"/>
  <c r="K35" i="24"/>
  <c r="F35" i="24"/>
  <c r="N34" i="24"/>
  <c r="K34" i="24"/>
  <c r="O34" i="24" s="1"/>
  <c r="F34" i="24"/>
  <c r="N33" i="24"/>
  <c r="K33" i="24"/>
  <c r="F33" i="24"/>
  <c r="N32" i="24"/>
  <c r="K32" i="24"/>
  <c r="F32" i="24"/>
  <c r="N31" i="24"/>
  <c r="K31" i="24"/>
  <c r="F31" i="24"/>
  <c r="N30" i="24"/>
  <c r="K30" i="24"/>
  <c r="O30" i="24" s="1"/>
  <c r="F30" i="24"/>
  <c r="N29" i="24"/>
  <c r="O29" i="24" s="1"/>
  <c r="N28" i="24"/>
  <c r="O28" i="24" s="1"/>
  <c r="N27" i="24"/>
  <c r="K27" i="24"/>
  <c r="F27" i="24"/>
  <c r="N26" i="24"/>
  <c r="K26" i="24"/>
  <c r="O26" i="24" s="1"/>
  <c r="N25" i="24"/>
  <c r="O25" i="24" s="1"/>
  <c r="N24" i="24"/>
  <c r="O24" i="24" s="1"/>
  <c r="N23" i="24"/>
  <c r="O23" i="24" s="1"/>
  <c r="N22" i="24"/>
  <c r="K22" i="24"/>
  <c r="F22" i="24"/>
  <c r="N21" i="24"/>
  <c r="K21" i="24"/>
  <c r="F21" i="24"/>
  <c r="N20" i="24"/>
  <c r="K20" i="24"/>
  <c r="F20" i="24"/>
  <c r="F23" i="24" s="1"/>
  <c r="N19" i="24"/>
  <c r="O19" i="24" s="1"/>
  <c r="N17" i="24"/>
  <c r="O17" i="24" s="1"/>
  <c r="N16" i="24"/>
  <c r="K16" i="24"/>
  <c r="F16" i="24"/>
  <c r="Q15" i="24"/>
  <c r="Q16" i="24" s="1"/>
  <c r="P15" i="24"/>
  <c r="P16" i="24" s="1"/>
  <c r="N15" i="24"/>
  <c r="K15" i="24"/>
  <c r="F15" i="24"/>
  <c r="N14" i="24"/>
  <c r="K14" i="24"/>
  <c r="F14" i="24"/>
  <c r="Q13" i="24"/>
  <c r="Q14" i="24" s="1"/>
  <c r="P13" i="24"/>
  <c r="P14" i="24" s="1"/>
  <c r="N13" i="24"/>
  <c r="K13" i="24"/>
  <c r="N12" i="24"/>
  <c r="O12" i="24" s="1"/>
  <c r="N10" i="24"/>
  <c r="O10" i="24" s="1"/>
  <c r="N9" i="24"/>
  <c r="K9" i="24"/>
  <c r="F9" i="24"/>
  <c r="Q8" i="24"/>
  <c r="Q9" i="24" s="1"/>
  <c r="P8" i="24"/>
  <c r="P9" i="24" s="1"/>
  <c r="N8" i="24"/>
  <c r="K8" i="24"/>
  <c r="F8" i="24"/>
  <c r="F10" i="24" s="1"/>
  <c r="N7" i="24"/>
  <c r="O7" i="24" s="1"/>
  <c r="F80" i="23"/>
  <c r="F85" i="23"/>
  <c r="F84" i="23"/>
  <c r="F86" i="23" s="1"/>
  <c r="F89" i="23"/>
  <c r="F90" i="23" s="1"/>
  <c r="F79" i="23"/>
  <c r="F78" i="23"/>
  <c r="F81" i="23" s="1"/>
  <c r="F74" i="23"/>
  <c r="F73" i="23"/>
  <c r="F69" i="23"/>
  <c r="F68" i="23"/>
  <c r="F67" i="23"/>
  <c r="F66" i="23"/>
  <c r="F65" i="23"/>
  <c r="F64" i="23"/>
  <c r="F63" i="23"/>
  <c r="F62" i="23"/>
  <c r="F61" i="23"/>
  <c r="F60" i="23"/>
  <c r="F58" i="23"/>
  <c r="F70" i="23" s="1"/>
  <c r="K67" i="23"/>
  <c r="F94" i="23"/>
  <c r="F55" i="23"/>
  <c r="F54" i="23"/>
  <c r="F53" i="23"/>
  <c r="F52" i="23"/>
  <c r="F51" i="23"/>
  <c r="F50" i="23"/>
  <c r="F49" i="23"/>
  <c r="F44" i="23"/>
  <c r="F45" i="23" s="1"/>
  <c r="F43" i="23"/>
  <c r="F25" i="23"/>
  <c r="F22" i="23"/>
  <c r="F21" i="23"/>
  <c r="F20" i="23"/>
  <c r="F23" i="23" s="1"/>
  <c r="F16" i="23"/>
  <c r="F15" i="23"/>
  <c r="F14" i="23"/>
  <c r="F13" i="23"/>
  <c r="F17" i="23" s="1"/>
  <c r="F9" i="23"/>
  <c r="F8" i="23"/>
  <c r="F88" i="22"/>
  <c r="F89" i="22" s="1"/>
  <c r="F84" i="22"/>
  <c r="F83" i="22"/>
  <c r="F85" i="22" s="1"/>
  <c r="F79" i="22"/>
  <c r="F78" i="22"/>
  <c r="F77" i="22"/>
  <c r="F73" i="22"/>
  <c r="F72" i="22"/>
  <c r="F74" i="22" s="1"/>
  <c r="F68" i="22"/>
  <c r="F67" i="22"/>
  <c r="F66" i="22"/>
  <c r="F65" i="22"/>
  <c r="F64" i="22"/>
  <c r="F63" i="22"/>
  <c r="F62" i="22"/>
  <c r="F61" i="22"/>
  <c r="F60" i="22"/>
  <c r="F59" i="22"/>
  <c r="F58" i="22"/>
  <c r="F69" i="22" s="1"/>
  <c r="F55" i="22"/>
  <c r="F53" i="22"/>
  <c r="F51" i="22"/>
  <c r="F44" i="22"/>
  <c r="F43" i="22"/>
  <c r="F39" i="22"/>
  <c r="F38" i="22"/>
  <c r="F37" i="22"/>
  <c r="F36" i="22"/>
  <c r="F35" i="22"/>
  <c r="F34" i="22"/>
  <c r="F33" i="22"/>
  <c r="F32" i="22"/>
  <c r="F31" i="22"/>
  <c r="F30" i="22"/>
  <c r="F40" i="22" s="1"/>
  <c r="F25" i="22"/>
  <c r="F22" i="22"/>
  <c r="F21" i="22"/>
  <c r="F20" i="22"/>
  <c r="F23" i="22" s="1"/>
  <c r="F16" i="22"/>
  <c r="F15" i="22"/>
  <c r="F14" i="22"/>
  <c r="F13" i="22"/>
  <c r="F9" i="22"/>
  <c r="F8" i="22"/>
  <c r="F10" i="22" s="1"/>
  <c r="F84" i="9"/>
  <c r="F85" i="9" s="1"/>
  <c r="F80" i="9"/>
  <c r="F79" i="9"/>
  <c r="F75" i="9"/>
  <c r="F74" i="9"/>
  <c r="F73" i="9"/>
  <c r="F76" i="9" s="1"/>
  <c r="F69" i="9"/>
  <c r="F68" i="9"/>
  <c r="F70" i="9" s="1"/>
  <c r="F64" i="9"/>
  <c r="F63" i="9"/>
  <c r="F62" i="9"/>
  <c r="F61" i="9"/>
  <c r="F60" i="9"/>
  <c r="F59" i="9"/>
  <c r="F58" i="9"/>
  <c r="F57" i="9"/>
  <c r="F53" i="9"/>
  <c r="F52" i="9"/>
  <c r="F51" i="9"/>
  <c r="F50" i="9"/>
  <c r="F49" i="9"/>
  <c r="F48" i="9"/>
  <c r="F42" i="9"/>
  <c r="F41" i="9"/>
  <c r="F43" i="9" s="1"/>
  <c r="F37" i="9"/>
  <c r="F36" i="9"/>
  <c r="F35" i="9"/>
  <c r="F34" i="9"/>
  <c r="F33" i="9"/>
  <c r="F32" i="9"/>
  <c r="F31" i="9"/>
  <c r="F30" i="9"/>
  <c r="F38" i="9" s="1"/>
  <c r="F22" i="9"/>
  <c r="F21" i="9"/>
  <c r="F20" i="9"/>
  <c r="F23" i="9" s="1"/>
  <c r="F14" i="9"/>
  <c r="F17" i="9" s="1"/>
  <c r="F34" i="23"/>
  <c r="F93" i="23"/>
  <c r="N91" i="23"/>
  <c r="O91" i="23" s="1"/>
  <c r="N90" i="23"/>
  <c r="O90" i="23" s="1"/>
  <c r="N89" i="23"/>
  <c r="K89" i="23"/>
  <c r="N88" i="23"/>
  <c r="O88" i="23" s="1"/>
  <c r="N87" i="23"/>
  <c r="O87" i="23" s="1"/>
  <c r="N86" i="23"/>
  <c r="O86" i="23" s="1"/>
  <c r="N85" i="23"/>
  <c r="K85" i="23"/>
  <c r="Q84" i="23"/>
  <c r="Q85" i="23" s="1"/>
  <c r="P84" i="23"/>
  <c r="P85" i="23" s="1"/>
  <c r="N84" i="23"/>
  <c r="K84" i="23"/>
  <c r="N83" i="23"/>
  <c r="O83" i="23" s="1"/>
  <c r="N81" i="23"/>
  <c r="O81" i="23" s="1"/>
  <c r="N80" i="23"/>
  <c r="K80" i="23"/>
  <c r="Q79" i="23"/>
  <c r="P79" i="23"/>
  <c r="N79" i="23"/>
  <c r="K79" i="23"/>
  <c r="Q78" i="23"/>
  <c r="Q80" i="23" s="1"/>
  <c r="P78" i="23"/>
  <c r="P80" i="23" s="1"/>
  <c r="N78" i="23"/>
  <c r="K78" i="23"/>
  <c r="N77" i="23"/>
  <c r="O77" i="23" s="1"/>
  <c r="N75" i="23"/>
  <c r="O75" i="23" s="1"/>
  <c r="N74" i="23"/>
  <c r="K74" i="23"/>
  <c r="Q73" i="23"/>
  <c r="Q74" i="23" s="1"/>
  <c r="P73" i="23"/>
  <c r="P74" i="23" s="1"/>
  <c r="N73" i="23"/>
  <c r="K73" i="23"/>
  <c r="N72" i="23"/>
  <c r="O72" i="23" s="1"/>
  <c r="N70" i="23"/>
  <c r="O70" i="23" s="1"/>
  <c r="N69" i="23"/>
  <c r="K69" i="23"/>
  <c r="K68" i="23"/>
  <c r="K66" i="23"/>
  <c r="K65" i="23"/>
  <c r="K64" i="23"/>
  <c r="K63" i="23"/>
  <c r="K62" i="23"/>
  <c r="K61" i="23"/>
  <c r="K60" i="23"/>
  <c r="K59" i="23"/>
  <c r="F59" i="23"/>
  <c r="Q58" i="23"/>
  <c r="Q69" i="23" s="1"/>
  <c r="P58" i="23"/>
  <c r="P69" i="23" s="1"/>
  <c r="N58" i="23"/>
  <c r="K58" i="23"/>
  <c r="O58" i="23" s="1"/>
  <c r="N57" i="23"/>
  <c r="O57" i="23" s="1"/>
  <c r="K55" i="23"/>
  <c r="K54" i="23"/>
  <c r="K53" i="23"/>
  <c r="K52" i="23"/>
  <c r="K51" i="23"/>
  <c r="K50" i="23"/>
  <c r="N49" i="23"/>
  <c r="K49" i="23"/>
  <c r="N48" i="23"/>
  <c r="K48" i="23"/>
  <c r="N47" i="23"/>
  <c r="O47" i="23" s="1"/>
  <c r="N45" i="23"/>
  <c r="O45" i="23" s="1"/>
  <c r="N44" i="23"/>
  <c r="K44" i="23"/>
  <c r="O44" i="23" s="1"/>
  <c r="Q43" i="23"/>
  <c r="Q44" i="23" s="1"/>
  <c r="P43" i="23"/>
  <c r="P44" i="23" s="1"/>
  <c r="N43" i="23"/>
  <c r="K43" i="23"/>
  <c r="N42" i="23"/>
  <c r="O42" i="23" s="1"/>
  <c r="N40" i="23"/>
  <c r="O40" i="23" s="1"/>
  <c r="N39" i="23"/>
  <c r="K39" i="23"/>
  <c r="O39" i="23" s="1"/>
  <c r="F39" i="23"/>
  <c r="N38" i="23"/>
  <c r="K38" i="23"/>
  <c r="O38" i="23" s="1"/>
  <c r="F38" i="23"/>
  <c r="N37" i="23"/>
  <c r="K37" i="23"/>
  <c r="F37" i="23"/>
  <c r="N36" i="23"/>
  <c r="K36" i="23"/>
  <c r="F36" i="23"/>
  <c r="N35" i="23"/>
  <c r="K35" i="23"/>
  <c r="O35" i="23" s="1"/>
  <c r="F35" i="23"/>
  <c r="N34" i="23"/>
  <c r="K34" i="23"/>
  <c r="O34" i="23" s="1"/>
  <c r="N33" i="23"/>
  <c r="K33" i="23"/>
  <c r="F33" i="23"/>
  <c r="N32" i="23"/>
  <c r="K32" i="23"/>
  <c r="O32" i="23" s="1"/>
  <c r="F32" i="23"/>
  <c r="N31" i="23"/>
  <c r="K31" i="23"/>
  <c r="F31" i="23"/>
  <c r="N30" i="23"/>
  <c r="K30" i="23"/>
  <c r="F30" i="23"/>
  <c r="N29" i="23"/>
  <c r="O29" i="23" s="1"/>
  <c r="N28" i="23"/>
  <c r="O28" i="23" s="1"/>
  <c r="N27" i="23"/>
  <c r="K27" i="23"/>
  <c r="N26" i="23"/>
  <c r="K26" i="23"/>
  <c r="N25" i="23"/>
  <c r="O25" i="23" s="1"/>
  <c r="N24" i="23"/>
  <c r="O24" i="23" s="1"/>
  <c r="N23" i="23"/>
  <c r="O23" i="23" s="1"/>
  <c r="N22" i="23"/>
  <c r="K22" i="23"/>
  <c r="N21" i="23"/>
  <c r="K21" i="23"/>
  <c r="N20" i="23"/>
  <c r="K20" i="23"/>
  <c r="O20" i="23" s="1"/>
  <c r="N19" i="23"/>
  <c r="O19" i="23" s="1"/>
  <c r="N17" i="23"/>
  <c r="O17" i="23" s="1"/>
  <c r="N16" i="23"/>
  <c r="K16" i="23"/>
  <c r="Q15" i="23"/>
  <c r="Q16" i="23" s="1"/>
  <c r="P15" i="23"/>
  <c r="P16" i="23" s="1"/>
  <c r="N15" i="23"/>
  <c r="K15" i="23"/>
  <c r="N14" i="23"/>
  <c r="K14" i="23"/>
  <c r="Q13" i="23"/>
  <c r="Q14" i="23" s="1"/>
  <c r="P13" i="23"/>
  <c r="P14" i="23" s="1"/>
  <c r="N13" i="23"/>
  <c r="K13" i="23"/>
  <c r="N12" i="23"/>
  <c r="O12" i="23" s="1"/>
  <c r="N10" i="23"/>
  <c r="O10" i="23" s="1"/>
  <c r="N9" i="23"/>
  <c r="K9" i="23"/>
  <c r="Q8" i="23"/>
  <c r="Q9" i="23" s="1"/>
  <c r="P8" i="23"/>
  <c r="P9" i="23" s="1"/>
  <c r="N8" i="23"/>
  <c r="K8" i="23"/>
  <c r="N7" i="23"/>
  <c r="O7" i="23" s="1"/>
  <c r="K79" i="22"/>
  <c r="K67" i="22"/>
  <c r="K59" i="22"/>
  <c r="F93" i="22"/>
  <c r="N37" i="22"/>
  <c r="K37" i="22"/>
  <c r="N34" i="22"/>
  <c r="K34" i="22"/>
  <c r="F92" i="22"/>
  <c r="F95" i="22" s="1"/>
  <c r="N90" i="22"/>
  <c r="O90" i="22" s="1"/>
  <c r="N89" i="22"/>
  <c r="O89" i="22" s="1"/>
  <c r="N88" i="22"/>
  <c r="K88" i="22"/>
  <c r="N87" i="22"/>
  <c r="O87" i="22" s="1"/>
  <c r="N86" i="22"/>
  <c r="O86" i="22" s="1"/>
  <c r="N85" i="22"/>
  <c r="O85" i="22" s="1"/>
  <c r="N84" i="22"/>
  <c r="K84" i="22"/>
  <c r="Q83" i="22"/>
  <c r="Q84" i="22" s="1"/>
  <c r="P83" i="22"/>
  <c r="P84" i="22" s="1"/>
  <c r="N83" i="22"/>
  <c r="K83" i="22"/>
  <c r="N82" i="22"/>
  <c r="O82" i="22" s="1"/>
  <c r="N80" i="22"/>
  <c r="O80" i="22" s="1"/>
  <c r="N79" i="22"/>
  <c r="Q78" i="22"/>
  <c r="P78" i="22"/>
  <c r="N78" i="22"/>
  <c r="K78" i="22"/>
  <c r="Q77" i="22"/>
  <c r="Q79" i="22" s="1"/>
  <c r="P77" i="22"/>
  <c r="P79" i="22" s="1"/>
  <c r="N77" i="22"/>
  <c r="K77" i="22"/>
  <c r="N76" i="22"/>
  <c r="O76" i="22" s="1"/>
  <c r="N74" i="22"/>
  <c r="O74" i="22" s="1"/>
  <c r="N73" i="22"/>
  <c r="K73" i="22"/>
  <c r="Q72" i="22"/>
  <c r="Q73" i="22" s="1"/>
  <c r="P72" i="22"/>
  <c r="P73" i="22" s="1"/>
  <c r="N72" i="22"/>
  <c r="K72" i="22"/>
  <c r="O72" i="22" s="1"/>
  <c r="N71" i="22"/>
  <c r="O71" i="22" s="1"/>
  <c r="N69" i="22"/>
  <c r="O69" i="22" s="1"/>
  <c r="N68" i="22"/>
  <c r="K68" i="22"/>
  <c r="K66" i="22"/>
  <c r="K65" i="22"/>
  <c r="K64" i="22"/>
  <c r="K63" i="22"/>
  <c r="K62" i="22"/>
  <c r="K61" i="22"/>
  <c r="K60" i="22"/>
  <c r="Q58" i="22"/>
  <c r="Q68" i="22" s="1"/>
  <c r="P58" i="22"/>
  <c r="P68" i="22" s="1"/>
  <c r="N58" i="22"/>
  <c r="K58" i="22"/>
  <c r="N57" i="22"/>
  <c r="O57" i="22" s="1"/>
  <c r="K55" i="22"/>
  <c r="K54" i="22"/>
  <c r="F54" i="22" s="1"/>
  <c r="K53" i="22"/>
  <c r="K52" i="22"/>
  <c r="F52" i="22" s="1"/>
  <c r="K51" i="22"/>
  <c r="K50" i="22"/>
  <c r="N49" i="22"/>
  <c r="K49" i="22"/>
  <c r="N48" i="22"/>
  <c r="K48" i="22"/>
  <c r="N47" i="22"/>
  <c r="O47" i="22" s="1"/>
  <c r="N45" i="22"/>
  <c r="O45" i="22" s="1"/>
  <c r="N44" i="22"/>
  <c r="K44" i="22"/>
  <c r="Q43" i="22"/>
  <c r="Q44" i="22" s="1"/>
  <c r="P43" i="22"/>
  <c r="P44" i="22" s="1"/>
  <c r="N43" i="22"/>
  <c r="K43" i="22"/>
  <c r="O43" i="22" s="1"/>
  <c r="N42" i="22"/>
  <c r="O42" i="22" s="1"/>
  <c r="N40" i="22"/>
  <c r="O40" i="22" s="1"/>
  <c r="N39" i="22"/>
  <c r="K39" i="22"/>
  <c r="N38" i="22"/>
  <c r="K38" i="22"/>
  <c r="O38" i="22" s="1"/>
  <c r="N36" i="22"/>
  <c r="K36" i="22"/>
  <c r="N35" i="22"/>
  <c r="K35" i="22"/>
  <c r="N33" i="22"/>
  <c r="K33" i="22"/>
  <c r="N32" i="22"/>
  <c r="K32" i="22"/>
  <c r="N31" i="22"/>
  <c r="K31" i="22"/>
  <c r="N30" i="22"/>
  <c r="K30" i="22"/>
  <c r="N29" i="22"/>
  <c r="O29" i="22" s="1"/>
  <c r="N28" i="22"/>
  <c r="O28" i="22" s="1"/>
  <c r="N27" i="22"/>
  <c r="K27" i="22"/>
  <c r="O27" i="22" s="1"/>
  <c r="N26" i="22"/>
  <c r="K26" i="22"/>
  <c r="N25" i="22"/>
  <c r="O25" i="22" s="1"/>
  <c r="N24" i="22"/>
  <c r="O24" i="22" s="1"/>
  <c r="N23" i="22"/>
  <c r="O23" i="22" s="1"/>
  <c r="N22" i="22"/>
  <c r="K22" i="22"/>
  <c r="N21" i="22"/>
  <c r="K21" i="22"/>
  <c r="N20" i="22"/>
  <c r="K20" i="22"/>
  <c r="N19" i="22"/>
  <c r="O19" i="22" s="1"/>
  <c r="N17" i="22"/>
  <c r="O17" i="22" s="1"/>
  <c r="N16" i="22"/>
  <c r="K16" i="22"/>
  <c r="Q15" i="22"/>
  <c r="Q16" i="22" s="1"/>
  <c r="P15" i="22"/>
  <c r="P16" i="22" s="1"/>
  <c r="N15" i="22"/>
  <c r="K15" i="22"/>
  <c r="N14" i="22"/>
  <c r="K14" i="22"/>
  <c r="Q13" i="22"/>
  <c r="Q14" i="22" s="1"/>
  <c r="P13" i="22"/>
  <c r="P14" i="22" s="1"/>
  <c r="N13" i="22"/>
  <c r="K13" i="22"/>
  <c r="N12" i="22"/>
  <c r="O12" i="22" s="1"/>
  <c r="N10" i="22"/>
  <c r="O10" i="22" s="1"/>
  <c r="N9" i="22"/>
  <c r="K9" i="22"/>
  <c r="Q8" i="22"/>
  <c r="Q9" i="22" s="1"/>
  <c r="P8" i="22"/>
  <c r="P9" i="22" s="1"/>
  <c r="N8" i="22"/>
  <c r="K8" i="22"/>
  <c r="N7" i="22"/>
  <c r="O7" i="22" s="1"/>
  <c r="O75" i="28" l="1"/>
  <c r="L76" i="28"/>
  <c r="O57" i="26"/>
  <c r="O27" i="23"/>
  <c r="F81" i="9"/>
  <c r="F75" i="23"/>
  <c r="F72" i="23" s="1"/>
  <c r="O21" i="24"/>
  <c r="O49" i="24"/>
  <c r="O45" i="27"/>
  <c r="O49" i="22"/>
  <c r="F80" i="22"/>
  <c r="O85" i="26"/>
  <c r="F70" i="24"/>
  <c r="F45" i="22"/>
  <c r="F42" i="22" s="1"/>
  <c r="F23" i="28"/>
  <c r="F19" i="28" s="1"/>
  <c r="F71" i="28"/>
  <c r="F58" i="28" s="1"/>
  <c r="F75" i="24"/>
  <c r="F72" i="24" s="1"/>
  <c r="O22" i="27"/>
  <c r="O30" i="28"/>
  <c r="O79" i="22"/>
  <c r="F17" i="22"/>
  <c r="F17" i="24"/>
  <c r="F17" i="28"/>
  <c r="F12" i="28" s="1"/>
  <c r="F25" i="24"/>
  <c r="F98" i="26"/>
  <c r="F65" i="9"/>
  <c r="F10" i="23"/>
  <c r="F96" i="23"/>
  <c r="O15" i="24"/>
  <c r="F45" i="24"/>
  <c r="F42" i="24" s="1"/>
  <c r="O33" i="27"/>
  <c r="O21" i="28"/>
  <c r="O31" i="28"/>
  <c r="F88" i="23"/>
  <c r="O84" i="27"/>
  <c r="F42" i="23"/>
  <c r="F17" i="27"/>
  <c r="F12" i="27" s="1"/>
  <c r="F25" i="27"/>
  <c r="F86" i="27"/>
  <c r="F83" i="27" s="1"/>
  <c r="F17" i="25"/>
  <c r="O86" i="26"/>
  <c r="F10" i="26"/>
  <c r="F19" i="26"/>
  <c r="O46" i="26"/>
  <c r="O56" i="26"/>
  <c r="O43" i="26"/>
  <c r="O9" i="26"/>
  <c r="F82" i="26"/>
  <c r="F70" i="26" s="1"/>
  <c r="F52" i="26"/>
  <c r="F41" i="26" s="1"/>
  <c r="O13" i="26"/>
  <c r="L23" i="28"/>
  <c r="F7" i="26"/>
  <c r="F12" i="25"/>
  <c r="F7" i="24"/>
  <c r="F77" i="23"/>
  <c r="L90" i="23"/>
  <c r="F71" i="22"/>
  <c r="F19" i="22"/>
  <c r="F12" i="22"/>
  <c r="F29" i="9"/>
  <c r="O24" i="26"/>
  <c r="L87" i="28"/>
  <c r="F84" i="28"/>
  <c r="O39" i="22"/>
  <c r="O83" i="22"/>
  <c r="O14" i="23"/>
  <c r="O79" i="23"/>
  <c r="F7" i="23"/>
  <c r="O32" i="24"/>
  <c r="O36" i="24"/>
  <c r="O71" i="26"/>
  <c r="O92" i="26"/>
  <c r="O97" i="26"/>
  <c r="F12" i="26"/>
  <c r="L10" i="28"/>
  <c r="F7" i="28"/>
  <c r="F87" i="22"/>
  <c r="F89" i="26"/>
  <c r="O32" i="22"/>
  <c r="F83" i="9"/>
  <c r="F12" i="23"/>
  <c r="L90" i="27"/>
  <c r="F82" i="22"/>
  <c r="F19" i="24"/>
  <c r="L90" i="24"/>
  <c r="F88" i="24"/>
  <c r="F40" i="23"/>
  <c r="F29" i="23" s="1"/>
  <c r="F83" i="23"/>
  <c r="O33" i="24"/>
  <c r="F12" i="24"/>
  <c r="O9" i="25"/>
  <c r="O44" i="26"/>
  <c r="O79" i="27"/>
  <c r="F25" i="28"/>
  <c r="F55" i="9"/>
  <c r="O33" i="22"/>
  <c r="O84" i="22"/>
  <c r="O37" i="22"/>
  <c r="O9" i="23"/>
  <c r="L102" i="26"/>
  <c r="F102" i="26"/>
  <c r="F100" i="26" s="1"/>
  <c r="F40" i="28"/>
  <c r="F29" i="28" s="1"/>
  <c r="F57" i="22"/>
  <c r="O13" i="24"/>
  <c r="F40" i="24"/>
  <c r="F29" i="24" s="1"/>
  <c r="O85" i="24"/>
  <c r="L19" i="26"/>
  <c r="F95" i="26"/>
  <c r="F54" i="26"/>
  <c r="J6" i="32"/>
  <c r="F25" i="9"/>
  <c r="F76" i="22"/>
  <c r="F47" i="24"/>
  <c r="O20" i="28"/>
  <c r="L46" i="28"/>
  <c r="F42" i="28"/>
  <c r="O31" i="23"/>
  <c r="L10" i="24"/>
  <c r="F96" i="24"/>
  <c r="O74" i="25"/>
  <c r="L10" i="27"/>
  <c r="L17" i="28"/>
  <c r="F76" i="28"/>
  <c r="F73" i="28" s="1"/>
  <c r="F82" i="28"/>
  <c r="F78" i="28" s="1"/>
  <c r="F6" i="29"/>
  <c r="F5" i="29" s="1"/>
  <c r="L91" i="28"/>
  <c r="F91" i="28"/>
  <c r="F89" i="28" s="1"/>
  <c r="F57" i="23"/>
  <c r="O69" i="23"/>
  <c r="O84" i="23"/>
  <c r="F47" i="23"/>
  <c r="O8" i="24"/>
  <c r="F77" i="24"/>
  <c r="L10" i="26"/>
  <c r="O34" i="27"/>
  <c r="O59" i="27"/>
  <c r="O80" i="27"/>
  <c r="F79" i="25"/>
  <c r="O74" i="28"/>
  <c r="O20" i="22"/>
  <c r="O16" i="23"/>
  <c r="O9" i="28"/>
  <c r="O15" i="28"/>
  <c r="O36" i="28"/>
  <c r="O70" i="28"/>
  <c r="O13" i="22"/>
  <c r="O33" i="23"/>
  <c r="O36" i="23"/>
  <c r="L75" i="24"/>
  <c r="O8" i="27"/>
  <c r="O14" i="27"/>
  <c r="O21" i="27"/>
  <c r="O49" i="27"/>
  <c r="O43" i="28"/>
  <c r="O31" i="22"/>
  <c r="O36" i="22"/>
  <c r="O68" i="22"/>
  <c r="O78" i="22"/>
  <c r="O22" i="24"/>
  <c r="O27" i="24"/>
  <c r="O31" i="24"/>
  <c r="O39" i="24"/>
  <c r="L75" i="27"/>
  <c r="F48" i="28"/>
  <c r="O84" i="24"/>
  <c r="O37" i="25"/>
  <c r="O14" i="26"/>
  <c r="O16" i="26"/>
  <c r="O22" i="26"/>
  <c r="O47" i="26"/>
  <c r="O61" i="26"/>
  <c r="L87" i="26"/>
  <c r="L17" i="27"/>
  <c r="O30" i="27"/>
  <c r="O38" i="27"/>
  <c r="O73" i="27"/>
  <c r="O8" i="28"/>
  <c r="O26" i="28"/>
  <c r="O32" i="28"/>
  <c r="O39" i="28"/>
  <c r="O49" i="28"/>
  <c r="O34" i="22"/>
  <c r="O15" i="23"/>
  <c r="O37" i="23"/>
  <c r="O73" i="23"/>
  <c r="O78" i="23"/>
  <c r="O80" i="23"/>
  <c r="O37" i="24"/>
  <c r="O69" i="24"/>
  <c r="O78" i="24"/>
  <c r="O50" i="26"/>
  <c r="F42" i="27"/>
  <c r="F46" i="27" s="1"/>
  <c r="O9" i="22"/>
  <c r="O14" i="22"/>
  <c r="O35" i="28"/>
  <c r="O79" i="28"/>
  <c r="L45" i="24"/>
  <c r="O80" i="24"/>
  <c r="O8" i="26"/>
  <c r="O15" i="26"/>
  <c r="O23" i="26"/>
  <c r="O42" i="26"/>
  <c r="O48" i="26"/>
  <c r="O81" i="26"/>
  <c r="O90" i="26"/>
  <c r="O96" i="26"/>
  <c r="O20" i="27"/>
  <c r="O31" i="27"/>
  <c r="O69" i="27"/>
  <c r="O27" i="28"/>
  <c r="O33" i="28"/>
  <c r="O15" i="22"/>
  <c r="O58" i="22"/>
  <c r="O85" i="23"/>
  <c r="O85" i="28"/>
  <c r="L82" i="28"/>
  <c r="O59" i="28"/>
  <c r="L71" i="28"/>
  <c r="O50" i="28"/>
  <c r="O45" i="28"/>
  <c r="L40" i="28"/>
  <c r="O89" i="27"/>
  <c r="O85" i="27"/>
  <c r="L81" i="27"/>
  <c r="O74" i="27"/>
  <c r="F72" i="27"/>
  <c r="F75" i="27" s="1"/>
  <c r="F58" i="27"/>
  <c r="F70" i="27" s="1"/>
  <c r="L70" i="27"/>
  <c r="O50" i="27"/>
  <c r="O62" i="26"/>
  <c r="L46" i="27"/>
  <c r="O44" i="27"/>
  <c r="O43" i="27"/>
  <c r="L40" i="27"/>
  <c r="O39" i="27"/>
  <c r="O36" i="27"/>
  <c r="O35" i="27"/>
  <c r="O32" i="27"/>
  <c r="L23" i="27"/>
  <c r="O26" i="27"/>
  <c r="F29" i="27"/>
  <c r="F40" i="27" s="1"/>
  <c r="F19" i="27"/>
  <c r="F23" i="27" s="1"/>
  <c r="O27" i="27"/>
  <c r="F7" i="27"/>
  <c r="O13" i="27"/>
  <c r="O16" i="27"/>
  <c r="O9" i="27"/>
  <c r="L86" i="27"/>
  <c r="F77" i="27"/>
  <c r="F81" i="27" s="1"/>
  <c r="F48" i="27"/>
  <c r="F21" i="26"/>
  <c r="F25" i="26" s="1"/>
  <c r="O29" i="26"/>
  <c r="O101" i="26"/>
  <c r="O91" i="26"/>
  <c r="L82" i="26"/>
  <c r="O13" i="25"/>
  <c r="O14" i="25"/>
  <c r="O32" i="25"/>
  <c r="O55" i="26"/>
  <c r="L58" i="26"/>
  <c r="O49" i="26"/>
  <c r="O51" i="26"/>
  <c r="L52" i="26"/>
  <c r="O45" i="26"/>
  <c r="F27" i="26"/>
  <c r="O28" i="26"/>
  <c r="L93" i="26"/>
  <c r="L25" i="26"/>
  <c r="L98" i="26"/>
  <c r="O81" i="25"/>
  <c r="F68" i="25"/>
  <c r="F71" i="25" s="1"/>
  <c r="O69" i="25"/>
  <c r="O76" i="25"/>
  <c r="O49" i="25"/>
  <c r="F84" i="25"/>
  <c r="F86" i="25" s="1"/>
  <c r="F25" i="25"/>
  <c r="O36" i="25"/>
  <c r="L71" i="25"/>
  <c r="O21" i="25"/>
  <c r="O43" i="25"/>
  <c r="O85" i="25"/>
  <c r="O31" i="25"/>
  <c r="O35" i="25"/>
  <c r="O70" i="25"/>
  <c r="L10" i="25"/>
  <c r="O16" i="25"/>
  <c r="F48" i="25"/>
  <c r="O50" i="25"/>
  <c r="O44" i="25"/>
  <c r="O22" i="25"/>
  <c r="O30" i="25"/>
  <c r="O34" i="25"/>
  <c r="O38" i="25"/>
  <c r="L46" i="25"/>
  <c r="L77" i="25"/>
  <c r="F19" i="25"/>
  <c r="F23" i="25" s="1"/>
  <c r="L17" i="25"/>
  <c r="O26" i="25"/>
  <c r="O39" i="25"/>
  <c r="O59" i="25"/>
  <c r="O75" i="25"/>
  <c r="O80" i="25"/>
  <c r="O15" i="25"/>
  <c r="O33" i="25"/>
  <c r="L40" i="25"/>
  <c r="L23" i="25"/>
  <c r="O27" i="25"/>
  <c r="O20" i="25"/>
  <c r="F7" i="25"/>
  <c r="F10" i="25" s="1"/>
  <c r="L66" i="25"/>
  <c r="L82" i="25"/>
  <c r="F29" i="25"/>
  <c r="F40" i="25" s="1"/>
  <c r="F42" i="25"/>
  <c r="F46" i="25" s="1"/>
  <c r="F73" i="25"/>
  <c r="F77" i="25" s="1"/>
  <c r="F58" i="25"/>
  <c r="F66" i="25" s="1"/>
  <c r="O89" i="24"/>
  <c r="F83" i="24"/>
  <c r="F86" i="24" s="1"/>
  <c r="O79" i="24"/>
  <c r="O74" i="24"/>
  <c r="O58" i="24"/>
  <c r="L70" i="24"/>
  <c r="O44" i="24"/>
  <c r="O35" i="24"/>
  <c r="L23" i="24"/>
  <c r="O20" i="24"/>
  <c r="L17" i="24"/>
  <c r="O14" i="24"/>
  <c r="O16" i="24"/>
  <c r="O9" i="24"/>
  <c r="L40" i="24"/>
  <c r="L86" i="24"/>
  <c r="L81" i="24"/>
  <c r="O89" i="23"/>
  <c r="O48" i="23"/>
  <c r="O49" i="23"/>
  <c r="O43" i="23"/>
  <c r="O30" i="23"/>
  <c r="L40" i="23"/>
  <c r="O26" i="23"/>
  <c r="O21" i="23"/>
  <c r="O22" i="23"/>
  <c r="O13" i="23"/>
  <c r="L17" i="23"/>
  <c r="L10" i="23"/>
  <c r="L75" i="23"/>
  <c r="O8" i="23"/>
  <c r="L23" i="23"/>
  <c r="O74" i="23"/>
  <c r="L86" i="23"/>
  <c r="L81" i="23"/>
  <c r="O88" i="22"/>
  <c r="L89" i="22"/>
  <c r="O77" i="22"/>
  <c r="L69" i="22"/>
  <c r="F49" i="22"/>
  <c r="F48" i="22"/>
  <c r="F47" i="22" s="1"/>
  <c r="O48" i="22"/>
  <c r="O44" i="22"/>
  <c r="O35" i="22"/>
  <c r="O30" i="22"/>
  <c r="L40" i="22"/>
  <c r="O26" i="22"/>
  <c r="O21" i="22"/>
  <c r="O22" i="22"/>
  <c r="L17" i="22"/>
  <c r="O16" i="22"/>
  <c r="L10" i="22"/>
  <c r="L23" i="22"/>
  <c r="L74" i="22"/>
  <c r="L85" i="22"/>
  <c r="L45" i="22"/>
  <c r="O8" i="22"/>
  <c r="L80" i="22"/>
  <c r="O73" i="22"/>
  <c r="F89" i="9"/>
  <c r="F88" i="9"/>
  <c r="F91" i="9" s="1"/>
  <c r="N81" i="9"/>
  <c r="O81" i="9" s="1"/>
  <c r="N80" i="9"/>
  <c r="K80" i="9"/>
  <c r="Q79" i="9"/>
  <c r="Q80" i="9" s="1"/>
  <c r="P79" i="9"/>
  <c r="P80" i="9" s="1"/>
  <c r="N79" i="9"/>
  <c r="K79" i="9"/>
  <c r="N78" i="9"/>
  <c r="O78" i="9" s="1"/>
  <c r="Q74" i="9"/>
  <c r="P74" i="9"/>
  <c r="N74" i="9"/>
  <c r="K74" i="9"/>
  <c r="N76" i="9"/>
  <c r="O76" i="9" s="1"/>
  <c r="N75" i="9"/>
  <c r="K75" i="9"/>
  <c r="O75" i="9" s="1"/>
  <c r="Q73" i="9"/>
  <c r="Q75" i="9" s="1"/>
  <c r="P73" i="9"/>
  <c r="P75" i="9" s="1"/>
  <c r="N73" i="9"/>
  <c r="K73" i="9"/>
  <c r="N72" i="9"/>
  <c r="O72" i="9" s="1"/>
  <c r="N70" i="9"/>
  <c r="O70" i="9" s="1"/>
  <c r="N69" i="9"/>
  <c r="K69" i="9"/>
  <c r="Q68" i="9"/>
  <c r="Q69" i="9" s="1"/>
  <c r="P68" i="9"/>
  <c r="P69" i="9" s="1"/>
  <c r="N68" i="9"/>
  <c r="K68" i="9"/>
  <c r="N67" i="9"/>
  <c r="O67" i="9" s="1"/>
  <c r="K64" i="9"/>
  <c r="O64" i="9" s="1"/>
  <c r="K63" i="9"/>
  <c r="K62" i="9"/>
  <c r="K61" i="9"/>
  <c r="K60" i="9"/>
  <c r="K59" i="9"/>
  <c r="K58" i="9"/>
  <c r="K57" i="9"/>
  <c r="N65" i="9"/>
  <c r="O65" i="9" s="1"/>
  <c r="N64" i="9"/>
  <c r="Q56" i="9"/>
  <c r="Q64" i="9" s="1"/>
  <c r="P56" i="9"/>
  <c r="P64" i="9" s="1"/>
  <c r="N56" i="9"/>
  <c r="K56" i="9"/>
  <c r="O56" i="9" s="1"/>
  <c r="N55" i="9"/>
  <c r="O55" i="9" s="1"/>
  <c r="K53" i="9"/>
  <c r="K52" i="9"/>
  <c r="K51" i="9"/>
  <c r="K50" i="9"/>
  <c r="K49" i="9"/>
  <c r="K48" i="9"/>
  <c r="N47" i="9"/>
  <c r="K47" i="9"/>
  <c r="F47" i="9" s="1"/>
  <c r="F45" i="9" s="1"/>
  <c r="N46" i="9"/>
  <c r="K46" i="9"/>
  <c r="N45" i="9"/>
  <c r="O45" i="9" s="1"/>
  <c r="N43" i="9"/>
  <c r="O43" i="9" s="1"/>
  <c r="N42" i="9"/>
  <c r="K42" i="9"/>
  <c r="Q41" i="9"/>
  <c r="Q42" i="9" s="1"/>
  <c r="P41" i="9"/>
  <c r="P42" i="9" s="1"/>
  <c r="N41" i="9"/>
  <c r="K41" i="9"/>
  <c r="N40" i="9"/>
  <c r="O40" i="9" s="1"/>
  <c r="N37" i="9"/>
  <c r="K37" i="9"/>
  <c r="N36" i="9"/>
  <c r="K36" i="9"/>
  <c r="N35" i="9"/>
  <c r="K35" i="9"/>
  <c r="N33" i="9"/>
  <c r="K33" i="9"/>
  <c r="O33" i="9" s="1"/>
  <c r="N31" i="9"/>
  <c r="K31" i="9"/>
  <c r="N14" i="9"/>
  <c r="K14" i="9"/>
  <c r="Q13" i="9"/>
  <c r="Q14" i="9" s="1"/>
  <c r="P13" i="9"/>
  <c r="P14" i="9" s="1"/>
  <c r="N13" i="9"/>
  <c r="K13" i="9"/>
  <c r="O13" i="9" s="1"/>
  <c r="F6" i="26" l="1"/>
  <c r="F5" i="26" s="1"/>
  <c r="E12" i="12" s="1"/>
  <c r="F6" i="23"/>
  <c r="F19" i="23"/>
  <c r="F19" i="9"/>
  <c r="F78" i="9"/>
  <c r="F7" i="22"/>
  <c r="F67" i="9"/>
  <c r="F12" i="9"/>
  <c r="O74" i="9"/>
  <c r="J5" i="32"/>
  <c r="K5" i="32" s="1"/>
  <c r="K6" i="32"/>
  <c r="O69" i="9"/>
  <c r="F10" i="27"/>
  <c r="F6" i="27"/>
  <c r="F5" i="27" s="1"/>
  <c r="E13" i="12" s="1"/>
  <c r="F72" i="9"/>
  <c r="F40" i="9"/>
  <c r="O42" i="9"/>
  <c r="F29" i="22"/>
  <c r="F57" i="24"/>
  <c r="F6" i="24" s="1"/>
  <c r="F40" i="29"/>
  <c r="E17" i="12"/>
  <c r="E16" i="12" s="1"/>
  <c r="O14" i="9"/>
  <c r="O36" i="9"/>
  <c r="O68" i="9"/>
  <c r="O73" i="9"/>
  <c r="O80" i="9"/>
  <c r="O31" i="9"/>
  <c r="O37" i="9"/>
  <c r="O46" i="9"/>
  <c r="O35" i="9"/>
  <c r="P6" i="29"/>
  <c r="F6" i="28"/>
  <c r="P6" i="28" s="1"/>
  <c r="F6" i="25"/>
  <c r="L70" i="23"/>
  <c r="L45" i="23"/>
  <c r="L81" i="9"/>
  <c r="O79" i="9"/>
  <c r="O47" i="9"/>
  <c r="L70" i="9"/>
  <c r="O41" i="9"/>
  <c r="L43" i="9"/>
  <c r="P6" i="27" l="1"/>
  <c r="F110" i="26"/>
  <c r="F5" i="28"/>
  <c r="E14" i="12" s="1"/>
  <c r="P6" i="26"/>
  <c r="P6" i="25"/>
  <c r="F5" i="25"/>
  <c r="E11" i="12" s="1"/>
  <c r="P6" i="24"/>
  <c r="F5" i="24"/>
  <c r="E10" i="12" s="1"/>
  <c r="P6" i="23"/>
  <c r="L76" i="9"/>
  <c r="L65" i="9"/>
  <c r="F99" i="28" l="1"/>
  <c r="F98" i="27"/>
  <c r="F94" i="25"/>
  <c r="F98" i="24"/>
  <c r="F5" i="23"/>
  <c r="E9" i="12" s="1"/>
  <c r="F98" i="23" l="1"/>
  <c r="N10" i="9"/>
  <c r="O10" i="9" s="1"/>
  <c r="N9" i="9"/>
  <c r="K9" i="9"/>
  <c r="O9" i="9" s="1"/>
  <c r="Q8" i="9"/>
  <c r="Q9" i="9" s="1"/>
  <c r="P8" i="9"/>
  <c r="P9" i="9" s="1"/>
  <c r="N8" i="9"/>
  <c r="K8" i="9"/>
  <c r="N7" i="9"/>
  <c r="O7" i="9" s="1"/>
  <c r="O8" i="9" l="1"/>
  <c r="L10" i="9" l="1"/>
  <c r="N17" i="9" l="1"/>
  <c r="O17" i="9" s="1"/>
  <c r="N16" i="9"/>
  <c r="K16" i="9"/>
  <c r="Q15" i="9"/>
  <c r="Q16" i="9" s="1"/>
  <c r="P15" i="9"/>
  <c r="P16" i="9" s="1"/>
  <c r="N15" i="9"/>
  <c r="K15" i="9"/>
  <c r="N12" i="9"/>
  <c r="O12" i="9" s="1"/>
  <c r="K84" i="9"/>
  <c r="K30" i="9"/>
  <c r="O16" i="9" l="1"/>
  <c r="O15" i="9"/>
  <c r="L17" i="9"/>
  <c r="K34" i="9"/>
  <c r="K32" i="9"/>
  <c r="K27" i="9"/>
  <c r="K26" i="9"/>
  <c r="K22" i="9"/>
  <c r="K21" i="9"/>
  <c r="K20" i="9"/>
  <c r="N86" i="9" l="1"/>
  <c r="O86" i="9" s="1"/>
  <c r="N85" i="9"/>
  <c r="O85" i="9" s="1"/>
  <c r="N84" i="9"/>
  <c r="O84" i="9" s="1"/>
  <c r="N83" i="9"/>
  <c r="O83" i="9" s="1"/>
  <c r="N82" i="9"/>
  <c r="O82" i="9" s="1"/>
  <c r="N38" i="9"/>
  <c r="O38" i="9" s="1"/>
  <c r="N34" i="9"/>
  <c r="O34" i="9" s="1"/>
  <c r="N32" i="9"/>
  <c r="O32" i="9" s="1"/>
  <c r="N30" i="9"/>
  <c r="O30" i="9" s="1"/>
  <c r="N29" i="9"/>
  <c r="O29" i="9" s="1"/>
  <c r="N28" i="9"/>
  <c r="O28" i="9" s="1"/>
  <c r="N27" i="9"/>
  <c r="O27" i="9" s="1"/>
  <c r="N26" i="9"/>
  <c r="O26" i="9" s="1"/>
  <c r="N25" i="9"/>
  <c r="O25" i="9" s="1"/>
  <c r="N24" i="9"/>
  <c r="O24" i="9" s="1"/>
  <c r="N23" i="9"/>
  <c r="O23" i="9" s="1"/>
  <c r="N22" i="9"/>
  <c r="O22" i="9" s="1"/>
  <c r="N21" i="9"/>
  <c r="O21" i="9" s="1"/>
  <c r="N20" i="9"/>
  <c r="O20" i="9" s="1"/>
  <c r="N19" i="9"/>
  <c r="O19" i="9" s="1"/>
  <c r="L38" i="9" l="1"/>
  <c r="L85" i="9" l="1"/>
  <c r="L23" i="9"/>
  <c r="F6" i="9" l="1"/>
  <c r="F5" i="9" s="1"/>
  <c r="E7" i="12" s="1"/>
  <c r="F93" i="9" l="1"/>
  <c r="P6" i="9"/>
  <c r="F6" i="22"/>
  <c r="P6" i="22" s="1"/>
  <c r="F5" i="22" l="1"/>
  <c r="E8" i="12" s="1"/>
  <c r="E6" i="12" s="1"/>
  <c r="E5" i="12" s="1"/>
  <c r="F97" i="2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2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yang:</t>
        </r>
        <r>
          <rPr>
            <b/>
            <sz val="9"/>
            <color indexed="81"/>
            <rFont val="돋움"/>
            <family val="3"/>
            <charset val="129"/>
          </rPr>
          <t>진성산업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수의계약분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 799M</t>
        </r>
        <r>
          <rPr>
            <b/>
            <sz val="9"/>
            <color indexed="81"/>
            <rFont val="돋움"/>
            <family val="3"/>
            <charset val="129"/>
          </rPr>
          <t>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<sst xmlns="http://schemas.openxmlformats.org/spreadsheetml/2006/main" count="2278" uniqueCount="288">
  <si>
    <t>단위</t>
  </si>
  <si>
    <t/>
  </si>
  <si>
    <t>㎥</t>
  </si>
  <si>
    <t>EA</t>
  </si>
  <si>
    <t>M/T</t>
  </si>
  <si>
    <t>본</t>
  </si>
  <si>
    <t xml:space="preserve">   </t>
  </si>
  <si>
    <t>자재비의</t>
  </si>
  <si>
    <t>%</t>
  </si>
  <si>
    <t>품       명</t>
    <phoneticPr fontId="1" type="noConversion"/>
  </si>
  <si>
    <t>규       격</t>
    <phoneticPr fontId="1" type="noConversion"/>
  </si>
  <si>
    <t>(단위 :  원)</t>
    <phoneticPr fontId="1" type="noConversion"/>
  </si>
  <si>
    <t xml:space="preserve">   조달수수료</t>
    <phoneticPr fontId="1" type="noConversion"/>
  </si>
  <si>
    <t xml:space="preserve">   아스콘</t>
    <phoneticPr fontId="1" type="noConversion"/>
  </si>
  <si>
    <t xml:space="preserve">   아스콘(재생용)</t>
    <phoneticPr fontId="1" type="noConversion"/>
  </si>
  <si>
    <t>#467 기층용</t>
    <phoneticPr fontId="1" type="noConversion"/>
  </si>
  <si>
    <t>#467 기층용</t>
    <phoneticPr fontId="1" type="noConversion"/>
  </si>
  <si>
    <t xml:space="preserve">   보조기층</t>
    <phoneticPr fontId="1" type="noConversion"/>
  </si>
  <si>
    <t xml:space="preserve">   동상방지층</t>
    <phoneticPr fontId="1" type="noConversion"/>
  </si>
  <si>
    <t xml:space="preserve">   석분</t>
    <phoneticPr fontId="1" type="noConversion"/>
  </si>
  <si>
    <t xml:space="preserve">   보조기층(순환골재)</t>
    <phoneticPr fontId="1" type="noConversion"/>
  </si>
  <si>
    <t xml:space="preserve">   동상방지층(순환골재)</t>
    <phoneticPr fontId="1" type="noConversion"/>
  </si>
  <si>
    <t xml:space="preserve">   맨홀뚜껑</t>
    <phoneticPr fontId="1" type="noConversion"/>
  </si>
  <si>
    <t xml:space="preserve">   PVC 이중벽관</t>
    <phoneticPr fontId="1" type="noConversion"/>
  </si>
  <si>
    <t xml:space="preserve">   PVC 접합부속</t>
    <phoneticPr fontId="1" type="noConversion"/>
  </si>
  <si>
    <t xml:space="preserve">   PVC 접합부속(고무링)</t>
    <phoneticPr fontId="1" type="noConversion"/>
  </si>
  <si>
    <t>◈ 도급자 관급자재대</t>
    <phoneticPr fontId="1" type="noConversion"/>
  </si>
  <si>
    <t>8MM이하</t>
    <phoneticPr fontId="1" type="noConversion"/>
  </si>
  <si>
    <t>40mm</t>
    <phoneticPr fontId="1" type="noConversion"/>
  </si>
  <si>
    <t>75mm</t>
    <phoneticPr fontId="1" type="noConversion"/>
  </si>
  <si>
    <t>RSB-2</t>
    <phoneticPr fontId="1" type="noConversion"/>
  </si>
  <si>
    <t>RSB-2</t>
    <phoneticPr fontId="1" type="noConversion"/>
  </si>
  <si>
    <t>D200mm</t>
    <phoneticPr fontId="1" type="noConversion"/>
  </si>
  <si>
    <t>D200mm</t>
    <phoneticPr fontId="1" type="noConversion"/>
  </si>
  <si>
    <t>단  가</t>
    <phoneticPr fontId="1" type="noConversion"/>
  </si>
  <si>
    <t>금   액</t>
    <phoneticPr fontId="1" type="noConversion"/>
  </si>
  <si>
    <t>합 계</t>
    <phoneticPr fontId="1" type="noConversion"/>
  </si>
  <si>
    <t>맨홀
펌프장</t>
    <phoneticPr fontId="1" type="noConversion"/>
  </si>
  <si>
    <t>오수
관로</t>
    <phoneticPr fontId="1" type="noConversion"/>
  </si>
  <si>
    <t>배수
설비</t>
    <phoneticPr fontId="1" type="noConversion"/>
  </si>
  <si>
    <t>수        량</t>
    <phoneticPr fontId="1" type="noConversion"/>
  </si>
  <si>
    <t>수량</t>
    <phoneticPr fontId="1" type="noConversion"/>
  </si>
  <si>
    <t>비고          (납품기한)</t>
    <phoneticPr fontId="1" type="noConversion"/>
  </si>
  <si>
    <t xml:space="preserve"> □. 여만처리분구</t>
    <phoneticPr fontId="1" type="noConversion"/>
  </si>
  <si>
    <t xml:space="preserve"> ▣ 공사명: 여만처리분구 외 6개소 하수관로 정비사업(토목+기계) </t>
    <phoneticPr fontId="1" type="noConversion"/>
  </si>
  <si>
    <t xml:space="preserve">  1) 레미콘</t>
    <phoneticPr fontId="1" type="noConversion"/>
  </si>
  <si>
    <t xml:space="preserve">   레미콘</t>
    <phoneticPr fontId="1" type="noConversion"/>
  </si>
  <si>
    <t xml:space="preserve">   레미콘</t>
    <phoneticPr fontId="1" type="noConversion"/>
  </si>
  <si>
    <t>25-18-80</t>
    <phoneticPr fontId="1" type="noConversion"/>
  </si>
  <si>
    <t>25-21-80</t>
    <phoneticPr fontId="1" type="noConversion"/>
  </si>
  <si>
    <t>24년12월30일</t>
    <phoneticPr fontId="1" type="noConversion"/>
  </si>
  <si>
    <t xml:space="preserve">  2) 아스팔트콘크리트</t>
    <phoneticPr fontId="1" type="noConversion"/>
  </si>
  <si>
    <t>#78 표층용</t>
    <phoneticPr fontId="1" type="noConversion"/>
  </si>
  <si>
    <t>#787 표층용</t>
    <phoneticPr fontId="1" type="noConversion"/>
  </si>
  <si>
    <t xml:space="preserve">  3) 기층재</t>
    <phoneticPr fontId="1" type="noConversion"/>
  </si>
  <si>
    <t xml:space="preserve">  4) 기층재(순환골재)</t>
    <phoneticPr fontId="1" type="noConversion"/>
  </si>
  <si>
    <t xml:space="preserve">  5) PVC관</t>
    <phoneticPr fontId="1" type="noConversion"/>
  </si>
  <si>
    <t>D150mm</t>
    <phoneticPr fontId="1" type="noConversion"/>
  </si>
  <si>
    <t xml:space="preserve">   내충격PVC관</t>
    <phoneticPr fontId="1" type="noConversion"/>
  </si>
  <si>
    <t>D=100×6.0m</t>
    <phoneticPr fontId="1" type="noConversion"/>
  </si>
  <si>
    <t xml:space="preserve">   양수소켓</t>
    <phoneticPr fontId="1" type="noConversion"/>
  </si>
  <si>
    <t>D100mm</t>
    <phoneticPr fontId="1" type="noConversion"/>
  </si>
  <si>
    <t>본</t>
    <phoneticPr fontId="1" type="noConversion"/>
  </si>
  <si>
    <t xml:space="preserve">  6) PE수도관</t>
    <phoneticPr fontId="1" type="noConversion"/>
  </si>
  <si>
    <t xml:space="preserve">   PE수도관</t>
  </si>
  <si>
    <t xml:space="preserve">   PE수도관</t>
    <phoneticPr fontId="1" type="noConversion"/>
  </si>
  <si>
    <t>D100×6.0m(Φ110)</t>
    <phoneticPr fontId="1" type="noConversion"/>
  </si>
  <si>
    <t>D150×6.0m(Φ160)</t>
    <phoneticPr fontId="1" type="noConversion"/>
  </si>
  <si>
    <t>본</t>
    <phoneticPr fontId="1" type="noConversion"/>
  </si>
  <si>
    <t xml:space="preserve">  7) 이중보온관</t>
    <phoneticPr fontId="1" type="noConversion"/>
  </si>
  <si>
    <t xml:space="preserve">   단열이중보온관(노출용)</t>
    <phoneticPr fontId="1" type="noConversion"/>
  </si>
  <si>
    <t xml:space="preserve">   내관연결전자소켓</t>
    <phoneticPr fontId="1" type="noConversion"/>
  </si>
  <si>
    <t xml:space="preserve">   연결보온재</t>
    <phoneticPr fontId="1" type="noConversion"/>
  </si>
  <si>
    <t>강관, D150</t>
    <phoneticPr fontId="1" type="noConversion"/>
  </si>
  <si>
    <t>강관, D150 엘보</t>
    <phoneticPr fontId="1" type="noConversion"/>
  </si>
  <si>
    <t>강관, D100</t>
    <phoneticPr fontId="1" type="noConversion"/>
  </si>
  <si>
    <t>강관, D100 엘보</t>
    <phoneticPr fontId="1" type="noConversion"/>
  </si>
  <si>
    <t>D150</t>
    <phoneticPr fontId="1" type="noConversion"/>
  </si>
  <si>
    <t>D100</t>
    <phoneticPr fontId="1" type="noConversion"/>
  </si>
  <si>
    <t>M</t>
    <phoneticPr fontId="1" type="noConversion"/>
  </si>
  <si>
    <t>EA</t>
    <phoneticPr fontId="1" type="noConversion"/>
  </si>
  <si>
    <t>M</t>
    <phoneticPr fontId="1" type="noConversion"/>
  </si>
  <si>
    <t>EA</t>
    <phoneticPr fontId="1" type="noConversion"/>
  </si>
  <si>
    <t>EA</t>
    <phoneticPr fontId="1" type="noConversion"/>
  </si>
  <si>
    <t xml:space="preserve">  8) GRP맨홀</t>
    <phoneticPr fontId="1" type="noConversion"/>
  </si>
  <si>
    <t xml:space="preserve">   GRP맨홀</t>
    <phoneticPr fontId="1" type="noConversion"/>
  </si>
  <si>
    <t xml:space="preserve">   GRP연결지관</t>
    <phoneticPr fontId="1" type="noConversion"/>
  </si>
  <si>
    <t xml:space="preserve">   GRP연결지관</t>
    <phoneticPr fontId="1" type="noConversion"/>
  </si>
  <si>
    <t xml:space="preserve">   GRP맨홀, 높이조절단관</t>
    <phoneticPr fontId="1" type="noConversion"/>
  </si>
  <si>
    <t xml:space="preserve">   GRP맨홀, 높이조절단관</t>
    <phoneticPr fontId="1" type="noConversion"/>
  </si>
  <si>
    <t xml:space="preserve">   GRP맨홀펌프장</t>
    <phoneticPr fontId="1" type="noConversion"/>
  </si>
  <si>
    <t xml:space="preserve">   GRP맨홀펌프장</t>
    <phoneticPr fontId="1" type="noConversion"/>
  </si>
  <si>
    <t xml:space="preserve">   GRP맨홀펌프장</t>
    <phoneticPr fontId="1" type="noConversion"/>
  </si>
  <si>
    <t>D900×1350mm</t>
    <phoneticPr fontId="1" type="noConversion"/>
  </si>
  <si>
    <t>D150mm</t>
    <phoneticPr fontId="1" type="noConversion"/>
  </si>
  <si>
    <t>D200mm</t>
    <phoneticPr fontId="1" type="noConversion"/>
  </si>
  <si>
    <t>D900×10mm</t>
    <phoneticPr fontId="1" type="noConversion"/>
  </si>
  <si>
    <t>D1200×2100mm</t>
    <phoneticPr fontId="1" type="noConversion"/>
  </si>
  <si>
    <t>D1200×10mm</t>
    <phoneticPr fontId="1" type="noConversion"/>
  </si>
  <si>
    <t>D1800×4800mm</t>
    <phoneticPr fontId="1" type="noConversion"/>
  </si>
  <si>
    <t>D1800×6840mm</t>
    <phoneticPr fontId="1" type="noConversion"/>
  </si>
  <si>
    <t>D1800×4460mm</t>
    <phoneticPr fontId="1" type="noConversion"/>
  </si>
  <si>
    <t xml:space="preserve">  9) 맨홀류</t>
    <phoneticPr fontId="1" type="noConversion"/>
  </si>
  <si>
    <t xml:space="preserve">   소형맨홀</t>
    <phoneticPr fontId="1" type="noConversion"/>
  </si>
  <si>
    <t xml:space="preserve">   오수받이</t>
    <phoneticPr fontId="1" type="noConversion"/>
  </si>
  <si>
    <t>D300</t>
    <phoneticPr fontId="1" type="noConversion"/>
  </si>
  <si>
    <t>D300</t>
    <phoneticPr fontId="1" type="noConversion"/>
  </si>
  <si>
    <t xml:space="preserve">  10) 맨홀뚜껑</t>
    <phoneticPr fontId="1" type="noConversion"/>
  </si>
  <si>
    <t>Φ375mm, 오수</t>
    <phoneticPr fontId="1" type="noConversion"/>
  </si>
  <si>
    <t>Φ648mm, 오수</t>
    <phoneticPr fontId="1" type="noConversion"/>
  </si>
  <si>
    <t>Φ766mm, 오수</t>
    <phoneticPr fontId="1" type="noConversion"/>
  </si>
  <si>
    <t>조</t>
    <phoneticPr fontId="1" type="noConversion"/>
  </si>
  <si>
    <t xml:space="preserve">  11) 휀스 및 출입문</t>
    <phoneticPr fontId="1" type="noConversion"/>
  </si>
  <si>
    <t xml:space="preserve">   메쉬휀스</t>
    <phoneticPr fontId="1" type="noConversion"/>
  </si>
  <si>
    <t xml:space="preserve">   출입문</t>
    <phoneticPr fontId="1" type="noConversion"/>
  </si>
  <si>
    <t>W=2.0, H1.5</t>
    <phoneticPr fontId="1" type="noConversion"/>
  </si>
  <si>
    <t>W=1.0, H1.5</t>
    <phoneticPr fontId="1" type="noConversion"/>
  </si>
  <si>
    <t>경간</t>
    <phoneticPr fontId="1" type="noConversion"/>
  </si>
  <si>
    <t>개소</t>
    <phoneticPr fontId="1" type="noConversion"/>
  </si>
  <si>
    <t xml:space="preserve">  12) 와이어메쉬</t>
    <phoneticPr fontId="1" type="noConversion"/>
  </si>
  <si>
    <t xml:space="preserve">   와이어메쉬</t>
    <phoneticPr fontId="1" type="noConversion"/>
  </si>
  <si>
    <t>#8×150×150</t>
    <phoneticPr fontId="1" type="noConversion"/>
  </si>
  <si>
    <t>㎡</t>
    <phoneticPr fontId="1" type="noConversion"/>
  </si>
  <si>
    <t>순환골재</t>
    <phoneticPr fontId="1" type="noConversion"/>
  </si>
  <si>
    <t>이중보온관</t>
    <phoneticPr fontId="1" type="noConversion"/>
  </si>
  <si>
    <t>합계</t>
    <phoneticPr fontId="1" type="noConversion"/>
  </si>
  <si>
    <t>관급자재 구입 내역서</t>
    <phoneticPr fontId="1" type="noConversion"/>
  </si>
  <si>
    <t>D100mm</t>
    <phoneticPr fontId="1" type="noConversion"/>
  </si>
  <si>
    <t>D100mm</t>
    <phoneticPr fontId="1" type="noConversion"/>
  </si>
  <si>
    <t>D1800×4300mm</t>
    <phoneticPr fontId="1" type="noConversion"/>
  </si>
  <si>
    <t>D1800×5360mm</t>
    <phoneticPr fontId="1" type="noConversion"/>
  </si>
  <si>
    <t>D1800×5620mm</t>
    <phoneticPr fontId="1" type="noConversion"/>
  </si>
  <si>
    <t xml:space="preserve"> □. 후평처리분구</t>
    <phoneticPr fontId="1" type="noConversion"/>
  </si>
  <si>
    <t>D2500×9710mm</t>
    <phoneticPr fontId="1" type="noConversion"/>
  </si>
  <si>
    <t>D2500×8050mm</t>
    <phoneticPr fontId="1" type="noConversion"/>
  </si>
  <si>
    <t>D3000×7050mm</t>
    <phoneticPr fontId="1" type="noConversion"/>
  </si>
  <si>
    <t>D3000×4520mm</t>
    <phoneticPr fontId="1" type="noConversion"/>
  </si>
  <si>
    <t>D3000×4720mm</t>
    <phoneticPr fontId="1" type="noConversion"/>
  </si>
  <si>
    <t>D1800×6630mm</t>
    <phoneticPr fontId="1" type="noConversion"/>
  </si>
  <si>
    <t xml:space="preserve"> □. 주진처리분구</t>
    <phoneticPr fontId="1" type="noConversion"/>
  </si>
  <si>
    <t xml:space="preserve">  11) 와이어메쉬</t>
    <phoneticPr fontId="1" type="noConversion"/>
  </si>
  <si>
    <t xml:space="preserve"> □. 용항처리분구</t>
    <phoneticPr fontId="1" type="noConversion"/>
  </si>
  <si>
    <t>계약완료</t>
    <phoneticPr fontId="1" type="noConversion"/>
  </si>
  <si>
    <t>계약완료</t>
    <phoneticPr fontId="1" type="noConversion"/>
  </si>
  <si>
    <t>계약완료</t>
    <phoneticPr fontId="1" type="noConversion"/>
  </si>
  <si>
    <t>D80×6.0m(Φ90)</t>
    <phoneticPr fontId="1" type="noConversion"/>
  </si>
  <si>
    <t>D1800×4100mm</t>
    <phoneticPr fontId="1" type="noConversion"/>
  </si>
  <si>
    <t>D1800×4800mm</t>
    <phoneticPr fontId="1" type="noConversion"/>
  </si>
  <si>
    <t>계약완료</t>
    <phoneticPr fontId="1" type="noConversion"/>
  </si>
  <si>
    <t xml:space="preserve">  1) 아스팔트콘크리트</t>
    <phoneticPr fontId="1" type="noConversion"/>
  </si>
  <si>
    <t xml:space="preserve">  2) 휀스 및 출입문</t>
    <phoneticPr fontId="1" type="noConversion"/>
  </si>
  <si>
    <t xml:space="preserve"> □. 임하처리분구</t>
    <phoneticPr fontId="1" type="noConversion"/>
  </si>
  <si>
    <t>계약완료</t>
    <phoneticPr fontId="1" type="noConversion"/>
  </si>
  <si>
    <t>계약완료</t>
    <phoneticPr fontId="1" type="noConversion"/>
  </si>
  <si>
    <t>D80×6.0m(Φ90)</t>
    <phoneticPr fontId="1" type="noConversion"/>
  </si>
  <si>
    <t>D1800×3900mm</t>
    <phoneticPr fontId="1" type="noConversion"/>
  </si>
  <si>
    <t>D2500×8010mm</t>
    <phoneticPr fontId="1" type="noConversion"/>
  </si>
  <si>
    <t>D1800×4130mm</t>
    <phoneticPr fontId="1" type="noConversion"/>
  </si>
  <si>
    <t>D1800×6550mm</t>
    <phoneticPr fontId="1" type="noConversion"/>
  </si>
  <si>
    <t xml:space="preserve">  3) PVC관</t>
    <phoneticPr fontId="1" type="noConversion"/>
  </si>
  <si>
    <t xml:space="preserve">  4) PE수도관</t>
    <phoneticPr fontId="1" type="noConversion"/>
  </si>
  <si>
    <t xml:space="preserve">  5) 이중보온관</t>
    <phoneticPr fontId="1" type="noConversion"/>
  </si>
  <si>
    <t xml:space="preserve">  6) GRP맨홀</t>
    <phoneticPr fontId="1" type="noConversion"/>
  </si>
  <si>
    <t xml:space="preserve">  7) 맨홀류</t>
    <phoneticPr fontId="1" type="noConversion"/>
  </si>
  <si>
    <t xml:space="preserve">  8) 맨홀뚜껑</t>
    <phoneticPr fontId="1" type="noConversion"/>
  </si>
  <si>
    <t xml:space="preserve">  9) 휀스 및 출입문</t>
    <phoneticPr fontId="1" type="noConversion"/>
  </si>
  <si>
    <t xml:space="preserve">  10) 와이어메쉬</t>
    <phoneticPr fontId="1" type="noConversion"/>
  </si>
  <si>
    <t xml:space="preserve"> □. 하일처리분구</t>
    <phoneticPr fontId="1" type="noConversion"/>
  </si>
  <si>
    <t xml:space="preserve">  1) 아스팔트콘크리트</t>
    <phoneticPr fontId="1" type="noConversion"/>
  </si>
  <si>
    <t>D80×6.0m(Φ90)</t>
    <phoneticPr fontId="1" type="noConversion"/>
  </si>
  <si>
    <t xml:space="preserve">  7) GRP맨홀</t>
    <phoneticPr fontId="1" type="noConversion"/>
  </si>
  <si>
    <t>D1800×3900mm</t>
    <phoneticPr fontId="1" type="noConversion"/>
  </si>
  <si>
    <t xml:space="preserve">  8) 맨홀류</t>
    <phoneticPr fontId="1" type="noConversion"/>
  </si>
  <si>
    <t xml:space="preserve">  9) 맨홀뚜껑</t>
    <phoneticPr fontId="1" type="noConversion"/>
  </si>
  <si>
    <t xml:space="preserve">  10) 휀스 및 출입문</t>
    <phoneticPr fontId="1" type="noConversion"/>
  </si>
  <si>
    <t xml:space="preserve">  11) 와이어메쉬</t>
    <phoneticPr fontId="1" type="noConversion"/>
  </si>
  <si>
    <t xml:space="preserve"> □. 기계공사</t>
    <phoneticPr fontId="1" type="noConversion"/>
  </si>
  <si>
    <t>M-SL-001 맨홀펌프 상리1(자동탈착식 포함)</t>
  </si>
  <si>
    <t>수중 스프르트펌프, 0.2㎥/min x 8mH x 0.75kW</t>
  </si>
  <si>
    <t>M-SL-002 맨홀펌프 상리2(자동탈착식 포함)</t>
  </si>
  <si>
    <t>M-SL-003 맨홀펌프 상리3(자동탈착식 포함)</t>
  </si>
  <si>
    <t>수중 스프르트펌프, 0.2㎥/min x 11mH x 1.5kW</t>
  </si>
  <si>
    <t>M-SL-004 맨홀펌프 상리4(자동탈착식 포함)</t>
  </si>
  <si>
    <t>수중 스프르트펌프, 0.2㎥/min x 10mH x 1.5kW</t>
  </si>
  <si>
    <t>M-YM-001 맨홀펌프 여만1(자동탈착식 포함)</t>
  </si>
  <si>
    <t>수중 스프르트펌프, 0.2㎥/min x 12mH x 2.2kW</t>
  </si>
  <si>
    <t>M-YM-002 맨홀펌프 여만2(자동탈착식 포함)</t>
  </si>
  <si>
    <t>수중 스프르트펌프, 0.2㎥/min x 13mH x 2.2kW</t>
  </si>
  <si>
    <t>M-YM-003 맨홀펌프 여만3(자동탈착식 포함)</t>
  </si>
  <si>
    <t>M-HP-001 맨홀펌프 후평1(자동탈착식 포함)</t>
  </si>
  <si>
    <t>수중 스프르트펌프, 0.3㎥/min x 11mH x 2.2kW</t>
  </si>
  <si>
    <t>M-HP-002 맨홀펌프 후평2(자동탈착식 포함)</t>
  </si>
  <si>
    <t>수중 스프르트펌프, 0.3㎥/min x 9mH x 1.5kW</t>
  </si>
  <si>
    <t>M-HP1-001 맨홀펌프 후평11(자동탈착식 포함)</t>
  </si>
  <si>
    <t>수중 스프르트펌프, 0.5㎥/min x 14mH x 3.7kW</t>
  </si>
  <si>
    <t>M-HD2-001 맨홀펌프 향동2(자동탈착식 포함)</t>
  </si>
  <si>
    <t>수중 스프르트펌프, 0.5㎥/min x 8mH x 2.2kW</t>
  </si>
  <si>
    <t>M-HD3-001 맨홀펌프 향동3(자동탈착식 포함)</t>
  </si>
  <si>
    <t>수중 스프르트펌프, 0.6㎥/min x 9mH x 3.7kW</t>
  </si>
  <si>
    <t>M-YH-001 맨홀펌프 용항1(자동탈착식 포함)</t>
  </si>
  <si>
    <t>M-YH-002 맨홀펌프 용항2(자동탈착식 포함)</t>
  </si>
  <si>
    <t>수중 스프르트펌프, 0.2㎥/min x 14mH x 3.7kW</t>
  </si>
  <si>
    <t>M-YH-003 맨홀펌프 용항3(자동탈착식 포함)</t>
  </si>
  <si>
    <t>M-EJJ-001 맨홀펌프 주진개량(자동탈착식 포함)</t>
  </si>
  <si>
    <t>수중 스프르트펌프, 0.25㎥/min x 9mH x 1.5kW</t>
  </si>
  <si>
    <t>M-IH-001 맨홀펌프 임하1(자동탈착식 포함)</t>
  </si>
  <si>
    <t>M-IH-002 맨홀펌프 임하2(자동탈착식 포함)</t>
  </si>
  <si>
    <t>M-IH-003 맨홀펌프 임하3(자동탈착식 포함)</t>
  </si>
  <si>
    <t>수중 스프르트펌프, 0.2㎥/min x 9mH x 1.5kW</t>
  </si>
  <si>
    <t>M-IH-004 맨홀펌프 임하4(자동탈착식 포함)</t>
  </si>
  <si>
    <t>수중 스프르트펌프, 0.2㎥/min x 53mH x 15kW</t>
  </si>
  <si>
    <t>M-IH-005 맨홀펌프 임하5(자동탈착식 포함)</t>
  </si>
  <si>
    <t>수중 스프르트펌프, 0.2㎥/min x 7mH x 0.75kW</t>
  </si>
  <si>
    <t>M-EHI-001 맨홀펌프 하일개량(자동탈착식 포함)</t>
  </si>
  <si>
    <t>M-HI-001 맨홀펌프 하일1(자동탈착식 포함)</t>
  </si>
  <si>
    <t>M-JB-001 맨홀펌프 종부1(자동탈착식 포함)</t>
  </si>
  <si>
    <t>M-PC-001 맨홀펌프 평창1(자동탈착식 포함)</t>
  </si>
  <si>
    <t>수중 스프르트펌프, 2.3㎥/min x 20mH x 22kW</t>
  </si>
  <si>
    <t>대</t>
  </si>
  <si>
    <t>대</t>
    <phoneticPr fontId="1" type="noConversion"/>
  </si>
  <si>
    <t>펌프</t>
    <phoneticPr fontId="1" type="noConversion"/>
  </si>
  <si>
    <r>
      <t xml:space="preserve">1. </t>
    </r>
    <r>
      <rPr>
        <sz val="20"/>
        <color rgb="FF000000"/>
        <rFont val="HY헤드라인M"/>
        <family val="1"/>
        <charset val="129"/>
      </rPr>
      <t>레미콘</t>
    </r>
    <phoneticPr fontId="1" type="noConversion"/>
  </si>
  <si>
    <r>
      <t xml:space="preserve">2. </t>
    </r>
    <r>
      <rPr>
        <sz val="20"/>
        <color rgb="FF000000"/>
        <rFont val="HY헤드라인M"/>
        <family val="1"/>
        <charset val="129"/>
      </rPr>
      <t>아스콘</t>
    </r>
    <phoneticPr fontId="1" type="noConversion"/>
  </si>
  <si>
    <r>
      <t xml:space="preserve">3. </t>
    </r>
    <r>
      <rPr>
        <sz val="20"/>
        <color rgb="FF000000"/>
        <rFont val="HY헤드라인M"/>
        <family val="1"/>
        <charset val="129"/>
      </rPr>
      <t>기층재</t>
    </r>
    <phoneticPr fontId="1" type="noConversion"/>
  </si>
  <si>
    <r>
      <t xml:space="preserve">4. </t>
    </r>
    <r>
      <rPr>
        <sz val="20"/>
        <color rgb="FF000000"/>
        <rFont val="HY헤드라인M"/>
        <family val="1"/>
        <charset val="129"/>
      </rPr>
      <t>순환골재</t>
    </r>
    <phoneticPr fontId="1" type="noConversion"/>
  </si>
  <si>
    <r>
      <t xml:space="preserve">5. </t>
    </r>
    <r>
      <rPr>
        <sz val="20"/>
        <color rgb="FF000000"/>
        <rFont val="HY헤드라인M"/>
        <family val="1"/>
        <charset val="129"/>
      </rPr>
      <t>관자재</t>
    </r>
    <phoneticPr fontId="1" type="noConversion"/>
  </si>
  <si>
    <r>
      <t xml:space="preserve">6. </t>
    </r>
    <r>
      <rPr>
        <sz val="20"/>
        <color rgb="FF000000"/>
        <rFont val="HY헤드라인M"/>
        <family val="1"/>
        <charset val="129"/>
      </rPr>
      <t>PE수도관</t>
    </r>
    <phoneticPr fontId="1" type="noConversion"/>
  </si>
  <si>
    <t>관급자재 집계표</t>
    <phoneticPr fontId="1" type="noConversion"/>
  </si>
  <si>
    <t>규격</t>
    <phoneticPr fontId="1" type="noConversion"/>
  </si>
  <si>
    <t>단위</t>
    <phoneticPr fontId="1" type="noConversion"/>
  </si>
  <si>
    <t>금액</t>
    <phoneticPr fontId="1" type="noConversion"/>
  </si>
  <si>
    <t>비고</t>
    <phoneticPr fontId="1" type="noConversion"/>
  </si>
  <si>
    <t>1.여만처리분구</t>
    <phoneticPr fontId="1" type="noConversion"/>
  </si>
  <si>
    <t>2.상리처리분구</t>
    <phoneticPr fontId="1" type="noConversion"/>
  </si>
  <si>
    <t>3.후평처리분구</t>
    <phoneticPr fontId="1" type="noConversion"/>
  </si>
  <si>
    <t>4.주진처리분구</t>
    <phoneticPr fontId="1" type="noConversion"/>
  </si>
  <si>
    <t>5.용항처리분구</t>
    <phoneticPr fontId="1" type="noConversion"/>
  </si>
  <si>
    <t>6.임하처리분구</t>
    <phoneticPr fontId="1" type="noConversion"/>
  </si>
  <si>
    <t>7.하일처리분구</t>
    <phoneticPr fontId="1" type="noConversion"/>
  </si>
  <si>
    <t>8.종부처리분구</t>
    <phoneticPr fontId="1" type="noConversion"/>
  </si>
  <si>
    <t>A.관로공사</t>
    <phoneticPr fontId="1" type="noConversion"/>
  </si>
  <si>
    <t>B.기계공사</t>
    <phoneticPr fontId="1" type="noConversion"/>
  </si>
  <si>
    <t>1.기계공사</t>
    <phoneticPr fontId="1" type="noConversion"/>
  </si>
  <si>
    <t>현장명 : 여만처리분구외 6개소 하수관로 정비사업(토목+기계)</t>
    <phoneticPr fontId="1" type="noConversion"/>
  </si>
  <si>
    <t>단위:원,VAT포함</t>
    <phoneticPr fontId="1" type="noConversion"/>
  </si>
  <si>
    <t>구   분</t>
    <phoneticPr fontId="1" type="noConversion"/>
  </si>
  <si>
    <t>식</t>
    <phoneticPr fontId="1" type="noConversion"/>
  </si>
  <si>
    <t>관급자재대(A+B)</t>
    <phoneticPr fontId="1" type="noConversion"/>
  </si>
  <si>
    <t xml:space="preserve"> □. 상리처리분구</t>
    <phoneticPr fontId="1" type="noConversion"/>
  </si>
  <si>
    <t xml:space="preserve"> □. 종부처리분구 </t>
    <phoneticPr fontId="1" type="noConversion"/>
  </si>
  <si>
    <t>용항처리분구</t>
    <phoneticPr fontId="1" type="noConversion"/>
  </si>
  <si>
    <t>구분</t>
    <phoneticPr fontId="1" type="noConversion"/>
  </si>
  <si>
    <t>상리처리분구</t>
    <phoneticPr fontId="1" type="noConversion"/>
  </si>
  <si>
    <t>합계</t>
    <phoneticPr fontId="1" type="noConversion"/>
  </si>
  <si>
    <t>∴  PVC이중벽관 : 1621.1m ÷ 6m = 271본</t>
    <phoneticPr fontId="1" type="noConversion"/>
  </si>
  <si>
    <t xml:space="preserve">     PVC이중벽관 접합부속(고무링) : 542EA</t>
    <phoneticPr fontId="1" type="noConversion"/>
  </si>
  <si>
    <t xml:space="preserve">     PVC이중벽관 접합부속(소켓) : 271EA</t>
    <phoneticPr fontId="1" type="noConversion"/>
  </si>
  <si>
    <t>당초</t>
    <phoneticPr fontId="1" type="noConversion"/>
  </si>
  <si>
    <t>변경</t>
    <phoneticPr fontId="1" type="noConversion"/>
  </si>
  <si>
    <t>비고</t>
    <phoneticPr fontId="1" type="noConversion"/>
  </si>
  <si>
    <t>D150</t>
    <phoneticPr fontId="1" type="noConversion"/>
  </si>
  <si>
    <t>D200</t>
    <phoneticPr fontId="1" type="noConversion"/>
  </si>
  <si>
    <t>YH-Y01, L=394.3m</t>
    <phoneticPr fontId="1" type="noConversion"/>
  </si>
  <si>
    <t>YH-Y02, L=531.0m</t>
    <phoneticPr fontId="1" type="noConversion"/>
  </si>
  <si>
    <t>L=925.3m</t>
    <phoneticPr fontId="1" type="noConversion"/>
  </si>
  <si>
    <t>SL-Y01, L=695.8m</t>
    <phoneticPr fontId="1" type="noConversion"/>
  </si>
  <si>
    <t>1621.1m</t>
    <phoneticPr fontId="1" type="noConversion"/>
  </si>
  <si>
    <t>용항처리분구 D150mm를 상리처리분구 배수설비로 전용하고</t>
    <phoneticPr fontId="1" type="noConversion"/>
  </si>
  <si>
    <t xml:space="preserve">용항처리분구에 기사용된 D200mm는 상리처리분구 배수설비 </t>
    <phoneticPr fontId="1" type="noConversion"/>
  </si>
  <si>
    <t xml:space="preserve"> 수량(D150mm)을 D200mm로 청구함.</t>
  </si>
  <si>
    <t>PVC이중벽관 관경 변경사항</t>
    <phoneticPr fontId="1" type="noConversion"/>
  </si>
  <si>
    <t>D150mm</t>
    <phoneticPr fontId="1" type="noConversion"/>
  </si>
  <si>
    <t xml:space="preserve">  4) PVC관</t>
    <phoneticPr fontId="1" type="noConversion"/>
  </si>
  <si>
    <t xml:space="preserve">  6) 이중보온관</t>
    <phoneticPr fontId="1" type="noConversion"/>
  </si>
  <si>
    <t xml:space="preserve">  5) PE수도관</t>
    <phoneticPr fontId="1" type="noConversion"/>
  </si>
  <si>
    <t xml:space="preserve"> </t>
    <phoneticPr fontId="1" type="noConversion"/>
  </si>
  <si>
    <t>25년2월9일</t>
  </si>
  <si>
    <t xml:space="preserve">                         </t>
    <phoneticPr fontId="1" type="noConversion"/>
  </si>
  <si>
    <t>7. GRP맨홀</t>
    <phoneticPr fontId="1" type="noConversion"/>
  </si>
  <si>
    <t>8. 맨홀류</t>
    <phoneticPr fontId="1" type="noConversion"/>
  </si>
  <si>
    <r>
      <t xml:space="preserve">9. </t>
    </r>
    <r>
      <rPr>
        <sz val="20"/>
        <color rgb="FF000000"/>
        <rFont val="HY헤드라인M"/>
        <family val="1"/>
        <charset val="129"/>
      </rPr>
      <t>맨홀뚜껑</t>
    </r>
    <phoneticPr fontId="1" type="noConversion"/>
  </si>
  <si>
    <r>
      <t xml:space="preserve">10 </t>
    </r>
    <r>
      <rPr>
        <sz val="20"/>
        <color rgb="FF000000"/>
        <rFont val="HY헤드라인M"/>
        <family val="1"/>
        <charset val="129"/>
      </rPr>
      <t>와이어메쉬</t>
    </r>
    <phoneticPr fontId="1" type="noConversion"/>
  </si>
  <si>
    <t>구입수량</t>
    <phoneticPr fontId="1" type="noConversion"/>
  </si>
  <si>
    <t xml:space="preserve">비고         </t>
    <phoneticPr fontId="1" type="noConversion"/>
  </si>
  <si>
    <t>레미콘</t>
    <phoneticPr fontId="1" type="noConversion"/>
  </si>
  <si>
    <t>㎥</t>
    <phoneticPr fontId="1" type="noConversion"/>
  </si>
  <si>
    <t xml:space="preserve"> ▣ 공사명: 청옥산 은하수 산악관광 허브 구축사업(건축) 관급자재(레미콘) 구입</t>
    <phoneticPr fontId="1" type="noConversion"/>
  </si>
  <si>
    <t>20-30-180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</si>
</sst>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;\-General\,&quot;&quot;;@"/>
    <numFmt numFmtId="177" formatCode="#,###.######;\-#,###.######;&quot;&quot;;@"/>
    <numFmt numFmtId="178" formatCode="#,##0_ "/>
    <numFmt numFmtId="179" formatCode="#,##0.00_ "/>
  </numFmts>
  <fonts count="25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name val="굴림체"/>
      <family val="3"/>
      <charset val="129"/>
    </font>
    <font>
      <b/>
      <u/>
      <sz val="25"/>
      <name val="굴림체"/>
      <family val="3"/>
      <charset val="129"/>
    </font>
    <font>
      <b/>
      <u/>
      <sz val="25"/>
      <color indexed="8"/>
      <name val="굴림체"/>
      <family val="3"/>
      <charset val="129"/>
    </font>
    <font>
      <b/>
      <sz val="14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4"/>
      <name val="굴림체"/>
      <family val="3"/>
      <charset val="129"/>
    </font>
    <font>
      <sz val="10"/>
      <color indexed="8"/>
      <name val="Arial"/>
      <family val="2"/>
    </font>
    <font>
      <sz val="14"/>
      <color theme="1"/>
      <name val="굴림체"/>
      <family val="3"/>
      <charset val="129"/>
    </font>
    <font>
      <sz val="20"/>
      <color indexed="8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b/>
      <sz val="12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41" fontId="14" fillId="0" borderId="0" applyFont="0" applyFill="0" applyBorder="0" applyAlignment="0" applyProtection="0">
      <alignment vertical="center"/>
    </xf>
    <xf numFmtId="0" fontId="2" fillId="0" borderId="0"/>
  </cellStyleXfs>
  <cellXfs count="146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4" fillId="5" borderId="0" xfId="0" applyFont="1" applyFill="1"/>
    <xf numFmtId="0" fontId="6" fillId="4" borderId="0" xfId="0" applyFont="1" applyFill="1"/>
    <xf numFmtId="0" fontId="6" fillId="2" borderId="0" xfId="0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shrinkToFit="1"/>
    </xf>
    <xf numFmtId="0" fontId="6" fillId="3" borderId="0" xfId="0" applyFont="1" applyFill="1"/>
    <xf numFmtId="0" fontId="4" fillId="0" borderId="2" xfId="0" applyFont="1" applyBorder="1" applyAlignment="1">
      <alignment horizontal="right" vertical="center"/>
    </xf>
    <xf numFmtId="176" fontId="6" fillId="6" borderId="1" xfId="0" applyNumberFormat="1" applyFont="1" applyFill="1" applyBorder="1" applyAlignment="1">
      <alignment vertical="center"/>
    </xf>
    <xf numFmtId="176" fontId="4" fillId="6" borderId="1" xfId="0" applyNumberFormat="1" applyFont="1" applyFill="1" applyBorder="1" applyAlignment="1">
      <alignment vertical="center"/>
    </xf>
    <xf numFmtId="178" fontId="5" fillId="6" borderId="1" xfId="0" applyNumberFormat="1" applyFont="1" applyFill="1" applyBorder="1" applyAlignment="1">
      <alignment vertical="center"/>
    </xf>
    <xf numFmtId="177" fontId="5" fillId="6" borderId="1" xfId="0" applyNumberFormat="1" applyFont="1" applyFill="1" applyBorder="1" applyAlignment="1">
      <alignment horizontal="center" vertical="center"/>
    </xf>
    <xf numFmtId="176" fontId="5" fillId="6" borderId="1" xfId="0" applyNumberFormat="1" applyFont="1" applyFill="1" applyBorder="1" applyAlignment="1">
      <alignment horizontal="center" vertical="center" shrinkToFit="1"/>
    </xf>
    <xf numFmtId="177" fontId="7" fillId="6" borderId="1" xfId="0" applyNumberFormat="1" applyFont="1" applyFill="1" applyBorder="1" applyAlignment="1">
      <alignment horizontal="center" vertical="center"/>
    </xf>
    <xf numFmtId="178" fontId="7" fillId="6" borderId="1" xfId="0" applyNumberFormat="1" applyFont="1" applyFill="1" applyBorder="1" applyAlignment="1">
      <alignment vertical="center"/>
    </xf>
    <xf numFmtId="178" fontId="4" fillId="6" borderId="1" xfId="0" applyNumberFormat="1" applyFont="1" applyFill="1" applyBorder="1" applyAlignment="1">
      <alignment vertical="center"/>
    </xf>
    <xf numFmtId="176" fontId="7" fillId="6" borderId="1" xfId="0" applyNumberFormat="1" applyFont="1" applyFill="1" applyBorder="1" applyAlignment="1">
      <alignment vertical="center" shrinkToFit="1"/>
    </xf>
    <xf numFmtId="179" fontId="7" fillId="6" borderId="1" xfId="0" applyNumberFormat="1" applyFont="1" applyFill="1" applyBorder="1" applyAlignment="1">
      <alignment vertical="center"/>
    </xf>
    <xf numFmtId="178" fontId="4" fillId="6" borderId="1" xfId="0" applyNumberFormat="1" applyFont="1" applyFill="1" applyBorder="1" applyAlignment="1">
      <alignment horizontal="center" vertical="center"/>
    </xf>
    <xf numFmtId="176" fontId="4" fillId="6" borderId="1" xfId="0" applyNumberFormat="1" applyFont="1" applyFill="1" applyBorder="1" applyAlignment="1">
      <alignment horizontal="center" vertical="center"/>
    </xf>
    <xf numFmtId="176" fontId="7" fillId="6" borderId="1" xfId="0" applyNumberFormat="1" applyFont="1" applyFill="1" applyBorder="1" applyAlignment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vertical="center" wrapText="1"/>
    </xf>
    <xf numFmtId="0" fontId="3" fillId="6" borderId="1" xfId="0" quotePrefix="1" applyFont="1" applyFill="1" applyBorder="1" applyAlignment="1">
      <alignment horizontal="center" vertical="center" wrapText="1"/>
    </xf>
    <xf numFmtId="178" fontId="3" fillId="6" borderId="1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178" fontId="4" fillId="6" borderId="0" xfId="0" applyNumberFormat="1" applyFont="1" applyFill="1" applyAlignment="1">
      <alignment vertical="center"/>
    </xf>
    <xf numFmtId="178" fontId="4" fillId="0" borderId="0" xfId="0" applyNumberFormat="1" applyFont="1"/>
    <xf numFmtId="0" fontId="6" fillId="0" borderId="2" xfId="0" applyFont="1" applyBorder="1" applyAlignment="1">
      <alignment horizontal="left" vertical="center"/>
    </xf>
    <xf numFmtId="0" fontId="11" fillId="5" borderId="0" xfId="0" applyFont="1" applyFill="1"/>
    <xf numFmtId="176" fontId="10" fillId="6" borderId="8" xfId="0" applyNumberFormat="1" applyFont="1" applyFill="1" applyBorder="1" applyAlignment="1">
      <alignment horizontal="center" vertical="center" wrapText="1"/>
    </xf>
    <xf numFmtId="176" fontId="10" fillId="6" borderId="9" xfId="0" applyNumberFormat="1" applyFont="1" applyFill="1" applyBorder="1" applyAlignment="1">
      <alignment horizontal="center" vertical="center" wrapText="1"/>
    </xf>
    <xf numFmtId="176" fontId="10" fillId="6" borderId="10" xfId="0" applyNumberFormat="1" applyFont="1" applyFill="1" applyBorder="1" applyAlignment="1">
      <alignment horizontal="center" vertical="center"/>
    </xf>
    <xf numFmtId="176" fontId="12" fillId="6" borderId="1" xfId="0" applyNumberFormat="1" applyFont="1" applyFill="1" applyBorder="1" applyAlignment="1">
      <alignment vertical="center"/>
    </xf>
    <xf numFmtId="176" fontId="11" fillId="6" borderId="1" xfId="0" applyNumberFormat="1" applyFont="1" applyFill="1" applyBorder="1" applyAlignment="1">
      <alignment vertical="center"/>
    </xf>
    <xf numFmtId="176" fontId="10" fillId="6" borderId="1" xfId="0" applyNumberFormat="1" applyFont="1" applyFill="1" applyBorder="1" applyAlignment="1">
      <alignment horizontal="center" vertical="center"/>
    </xf>
    <xf numFmtId="178" fontId="10" fillId="0" borderId="1" xfId="0" applyNumberFormat="1" applyFont="1" applyBorder="1" applyAlignment="1">
      <alignment vertical="center"/>
    </xf>
    <xf numFmtId="178" fontId="10" fillId="6" borderId="1" xfId="0" applyNumberFormat="1" applyFont="1" applyFill="1" applyBorder="1" applyAlignment="1">
      <alignment vertical="center"/>
    </xf>
    <xf numFmtId="176" fontId="10" fillId="6" borderId="1" xfId="0" applyNumberFormat="1" applyFont="1" applyFill="1" applyBorder="1" applyAlignment="1">
      <alignment vertical="center" shrinkToFit="1"/>
    </xf>
    <xf numFmtId="176" fontId="10" fillId="6" borderId="8" xfId="0" applyNumberFormat="1" applyFont="1" applyFill="1" applyBorder="1" applyAlignment="1">
      <alignment horizontal="center" vertical="center"/>
    </xf>
    <xf numFmtId="176" fontId="10" fillId="6" borderId="9" xfId="0" applyNumberFormat="1" applyFont="1" applyFill="1" applyBorder="1" applyAlignment="1">
      <alignment horizontal="center" vertical="center"/>
    </xf>
    <xf numFmtId="178" fontId="10" fillId="6" borderId="10" xfId="0" applyNumberFormat="1" applyFont="1" applyFill="1" applyBorder="1" applyAlignment="1">
      <alignment vertical="center"/>
    </xf>
    <xf numFmtId="0" fontId="12" fillId="4" borderId="0" xfId="0" applyFont="1" applyFill="1"/>
    <xf numFmtId="177" fontId="10" fillId="6" borderId="1" xfId="0" applyNumberFormat="1" applyFont="1" applyFill="1" applyBorder="1" applyAlignment="1">
      <alignment horizontal="center" vertical="center"/>
    </xf>
    <xf numFmtId="178" fontId="12" fillId="0" borderId="0" xfId="0" applyNumberFormat="1" applyFont="1"/>
    <xf numFmtId="178" fontId="12" fillId="6" borderId="1" xfId="0" applyNumberFormat="1" applyFont="1" applyFill="1" applyBorder="1" applyAlignment="1">
      <alignment vertical="center"/>
    </xf>
    <xf numFmtId="176" fontId="10" fillId="6" borderId="1" xfId="0" applyNumberFormat="1" applyFont="1" applyFill="1" applyBorder="1" applyAlignment="1">
      <alignment horizontal="center" vertical="center" shrinkToFit="1"/>
    </xf>
    <xf numFmtId="177" fontId="10" fillId="6" borderId="8" xfId="0" applyNumberFormat="1" applyFont="1" applyFill="1" applyBorder="1" applyAlignment="1">
      <alignment horizontal="center" vertical="center"/>
    </xf>
    <xf numFmtId="177" fontId="10" fillId="6" borderId="9" xfId="0" applyNumberFormat="1" applyFont="1" applyFill="1" applyBorder="1" applyAlignment="1">
      <alignment horizontal="center" vertical="center"/>
    </xf>
    <xf numFmtId="0" fontId="12" fillId="2" borderId="0" xfId="0" applyFont="1" applyFill="1"/>
    <xf numFmtId="178" fontId="12" fillId="0" borderId="1" xfId="0" applyNumberFormat="1" applyFont="1" applyBorder="1" applyAlignment="1">
      <alignment horizontal="center" vertical="center"/>
    </xf>
    <xf numFmtId="0" fontId="12" fillId="3" borderId="0" xfId="0" applyFont="1" applyFill="1"/>
    <xf numFmtId="177" fontId="13" fillId="6" borderId="1" xfId="0" applyNumberFormat="1" applyFont="1" applyFill="1" applyBorder="1" applyAlignment="1">
      <alignment horizontal="center" vertical="center"/>
    </xf>
    <xf numFmtId="178" fontId="13" fillId="6" borderId="10" xfId="0" applyNumberFormat="1" applyFont="1" applyFill="1" applyBorder="1" applyAlignment="1">
      <alignment vertical="center"/>
    </xf>
    <xf numFmtId="178" fontId="11" fillId="0" borderId="1" xfId="0" applyNumberFormat="1" applyFont="1" applyBorder="1" applyAlignment="1">
      <alignment vertical="center"/>
    </xf>
    <xf numFmtId="178" fontId="11" fillId="6" borderId="1" xfId="0" applyNumberFormat="1" applyFont="1" applyFill="1" applyBorder="1" applyAlignment="1">
      <alignment vertical="center"/>
    </xf>
    <xf numFmtId="176" fontId="13" fillId="6" borderId="1" xfId="0" applyNumberFormat="1" applyFont="1" applyFill="1" applyBorder="1" applyAlignment="1">
      <alignment vertical="center" shrinkToFit="1"/>
    </xf>
    <xf numFmtId="178" fontId="13" fillId="6" borderId="8" xfId="0" applyNumberFormat="1" applyFont="1" applyFill="1" applyBorder="1" applyAlignment="1">
      <alignment vertical="center"/>
    </xf>
    <xf numFmtId="178" fontId="13" fillId="6" borderId="9" xfId="0" applyNumberFormat="1" applyFont="1" applyFill="1" applyBorder="1" applyAlignment="1">
      <alignment vertical="center"/>
    </xf>
    <xf numFmtId="0" fontId="11" fillId="0" borderId="0" xfId="0" applyFont="1"/>
    <xf numFmtId="179" fontId="13" fillId="6" borderId="10" xfId="0" applyNumberFormat="1" applyFont="1" applyFill="1" applyBorder="1" applyAlignment="1">
      <alignment vertical="center"/>
    </xf>
    <xf numFmtId="178" fontId="11" fillId="0" borderId="1" xfId="0" applyNumberFormat="1" applyFont="1" applyBorder="1" applyAlignment="1">
      <alignment horizontal="center" vertical="center"/>
    </xf>
    <xf numFmtId="0" fontId="12" fillId="0" borderId="0" xfId="0" applyFont="1"/>
    <xf numFmtId="177" fontId="10" fillId="6" borderId="7" xfId="0" applyNumberFormat="1" applyFont="1" applyFill="1" applyBorder="1" applyAlignment="1">
      <alignment horizontal="center" vertical="center"/>
    </xf>
    <xf numFmtId="178" fontId="11" fillId="6" borderId="0" xfId="0" applyNumberFormat="1" applyFont="1" applyFill="1" applyAlignment="1">
      <alignment vertical="center"/>
    </xf>
    <xf numFmtId="178" fontId="7" fillId="6" borderId="1" xfId="0" applyNumberFormat="1" applyFont="1" applyFill="1" applyBorder="1" applyAlignment="1">
      <alignment horizontal="center" vertical="center"/>
    </xf>
    <xf numFmtId="178" fontId="4" fillId="6" borderId="0" xfId="0" applyNumberFormat="1" applyFont="1" applyFill="1" applyAlignment="1">
      <alignment horizontal="center" vertical="center"/>
    </xf>
    <xf numFmtId="41" fontId="15" fillId="0" borderId="1" xfId="2" applyFont="1" applyBorder="1">
      <alignment vertical="center"/>
    </xf>
    <xf numFmtId="41" fontId="11" fillId="0" borderId="1" xfId="0" applyNumberFormat="1" applyFont="1" applyBorder="1" applyAlignment="1">
      <alignment vertical="center"/>
    </xf>
    <xf numFmtId="41" fontId="11" fillId="0" borderId="1" xfId="2" applyFont="1" applyBorder="1">
      <alignment vertical="center"/>
    </xf>
    <xf numFmtId="176" fontId="11" fillId="6" borderId="1" xfId="0" applyNumberFormat="1" applyFont="1" applyFill="1" applyBorder="1" applyAlignment="1">
      <alignment vertical="center" wrapText="1"/>
    </xf>
    <xf numFmtId="0" fontId="16" fillId="0" borderId="0" xfId="0" applyFont="1"/>
    <xf numFmtId="0" fontId="2" fillId="0" borderId="0" xfId="1" applyAlignment="1">
      <alignment vertical="center"/>
    </xf>
    <xf numFmtId="41" fontId="18" fillId="0" borderId="0" xfId="2" applyFont="1" applyAlignment="1">
      <alignment vertical="center"/>
    </xf>
    <xf numFmtId="41" fontId="20" fillId="0" borderId="1" xfId="2" applyFont="1" applyBorder="1" applyAlignment="1">
      <alignment vertical="center"/>
    </xf>
    <xf numFmtId="41" fontId="18" fillId="0" borderId="1" xfId="2" applyFont="1" applyBorder="1" applyAlignment="1">
      <alignment vertical="center"/>
    </xf>
    <xf numFmtId="41" fontId="20" fillId="0" borderId="1" xfId="2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41" fontId="18" fillId="0" borderId="1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10" fillId="6" borderId="11" xfId="0" applyNumberFormat="1" applyFont="1" applyFill="1" applyBorder="1" applyAlignment="1">
      <alignment horizontal="center" vertical="center" wrapText="1"/>
    </xf>
    <xf numFmtId="176" fontId="10" fillId="6" borderId="0" xfId="0" applyNumberFormat="1" applyFont="1" applyFill="1" applyAlignment="1">
      <alignment horizontal="center" vertical="center" wrapText="1"/>
    </xf>
    <xf numFmtId="176" fontId="10" fillId="6" borderId="0" xfId="0" applyNumberFormat="1" applyFont="1" applyFill="1" applyAlignment="1">
      <alignment horizontal="center" vertical="center"/>
    </xf>
    <xf numFmtId="178" fontId="10" fillId="6" borderId="0" xfId="0" applyNumberFormat="1" applyFont="1" applyFill="1" applyAlignment="1">
      <alignment vertical="center"/>
    </xf>
    <xf numFmtId="178" fontId="13" fillId="6" borderId="11" xfId="0" applyNumberFormat="1" applyFont="1" applyFill="1" applyBorder="1" applyAlignment="1">
      <alignment vertical="center"/>
    </xf>
    <xf numFmtId="178" fontId="13" fillId="6" borderId="0" xfId="0" applyNumberFormat="1" applyFont="1" applyFill="1" applyAlignment="1">
      <alignment vertical="center"/>
    </xf>
    <xf numFmtId="0" fontId="18" fillId="0" borderId="0" xfId="1" applyFont="1" applyAlignment="1">
      <alignment vertical="center"/>
    </xf>
    <xf numFmtId="0" fontId="18" fillId="0" borderId="1" xfId="1" applyFont="1" applyBorder="1" applyAlignment="1">
      <alignment horizontal="center" vertical="center"/>
    </xf>
    <xf numFmtId="1" fontId="18" fillId="0" borderId="1" xfId="1" applyNumberFormat="1" applyFont="1" applyBorder="1" applyAlignment="1">
      <alignment horizontal="center" vertical="center"/>
    </xf>
    <xf numFmtId="0" fontId="2" fillId="0" borderId="12" xfId="1" applyBorder="1" applyAlignment="1">
      <alignment vertical="center"/>
    </xf>
    <xf numFmtId="0" fontId="18" fillId="0" borderId="13" xfId="1" applyFont="1" applyBorder="1" applyAlignment="1">
      <alignment vertical="center"/>
    </xf>
    <xf numFmtId="0" fontId="2" fillId="0" borderId="13" xfId="1" applyBorder="1" applyAlignment="1">
      <alignment vertical="center"/>
    </xf>
    <xf numFmtId="0" fontId="2" fillId="0" borderId="14" xfId="1" applyBorder="1" applyAlignment="1">
      <alignment vertical="center"/>
    </xf>
    <xf numFmtId="0" fontId="2" fillId="0" borderId="11" xfId="1" applyBorder="1" applyAlignment="1">
      <alignment vertical="center"/>
    </xf>
    <xf numFmtId="0" fontId="18" fillId="0" borderId="15" xfId="1" applyFont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16" xfId="1" applyBorder="1" applyAlignment="1">
      <alignment vertical="center"/>
    </xf>
    <xf numFmtId="0" fontId="2" fillId="0" borderId="17" xfId="1" applyBorder="1" applyAlignment="1">
      <alignment vertical="center"/>
    </xf>
    <xf numFmtId="0" fontId="18" fillId="0" borderId="3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/>
    </xf>
    <xf numFmtId="41" fontId="18" fillId="0" borderId="12" xfId="2" applyFont="1" applyBorder="1" applyAlignment="1">
      <alignment vertical="center"/>
    </xf>
    <xf numFmtId="41" fontId="18" fillId="0" borderId="13" xfId="2" applyFont="1" applyBorder="1" applyAlignment="1">
      <alignment vertical="center"/>
    </xf>
    <xf numFmtId="41" fontId="18" fillId="0" borderId="14" xfId="2" applyFont="1" applyBorder="1" applyAlignment="1">
      <alignment vertical="center"/>
    </xf>
    <xf numFmtId="41" fontId="18" fillId="0" borderId="11" xfId="2" applyFont="1" applyBorder="1" applyAlignment="1">
      <alignment vertical="center"/>
    </xf>
    <xf numFmtId="41" fontId="18" fillId="0" borderId="0" xfId="2" applyFont="1" applyBorder="1" applyAlignment="1">
      <alignment vertical="center"/>
    </xf>
    <xf numFmtId="41" fontId="18" fillId="0" borderId="15" xfId="2" applyFont="1" applyBorder="1" applyAlignment="1">
      <alignment vertical="center"/>
    </xf>
    <xf numFmtId="0" fontId="2" fillId="0" borderId="2" xfId="1" applyBorder="1" applyAlignment="1">
      <alignment vertical="center"/>
    </xf>
    <xf numFmtId="0" fontId="24" fillId="0" borderId="0" xfId="0" applyFont="1"/>
    <xf numFmtId="178" fontId="10" fillId="6" borderId="7" xfId="0" applyNumberFormat="1" applyFont="1" applyFill="1" applyBorder="1" applyAlignment="1">
      <alignment vertical="center"/>
    </xf>
    <xf numFmtId="178" fontId="13" fillId="6" borderId="7" xfId="0" applyNumberFormat="1" applyFont="1" applyFill="1" applyBorder="1" applyAlignment="1">
      <alignment vertical="center"/>
    </xf>
    <xf numFmtId="176" fontId="12" fillId="6" borderId="1" xfId="0" applyNumberFormat="1" applyFont="1" applyFill="1" applyBorder="1" applyAlignment="1">
      <alignment vertical="center" shrinkToFit="1"/>
    </xf>
    <xf numFmtId="176" fontId="11" fillId="6" borderId="1" xfId="0" applyNumberFormat="1" applyFont="1" applyFill="1" applyBorder="1" applyAlignment="1">
      <alignment horizontal="center" vertical="center"/>
    </xf>
    <xf numFmtId="176" fontId="10" fillId="6" borderId="11" xfId="0" applyNumberFormat="1" applyFont="1" applyFill="1" applyBorder="1" applyAlignment="1">
      <alignment horizontal="center" vertical="center" wrapText="1"/>
    </xf>
    <xf numFmtId="176" fontId="10" fillId="6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176" fontId="10" fillId="6" borderId="3" xfId="0" applyNumberFormat="1" applyFont="1" applyFill="1" applyBorder="1" applyAlignment="1">
      <alignment horizontal="center" vertical="center"/>
    </xf>
    <xf numFmtId="176" fontId="10" fillId="6" borderId="4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18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15" xfId="1" applyFont="1" applyBorder="1" applyAlignment="1">
      <alignment horizontal="center" vertical="center"/>
    </xf>
    <xf numFmtId="176" fontId="10" fillId="6" borderId="5" xfId="0" applyNumberFormat="1" applyFont="1" applyFill="1" applyBorder="1" applyAlignment="1">
      <alignment horizontal="center" vertical="center" wrapText="1"/>
    </xf>
    <xf numFmtId="176" fontId="10" fillId="6" borderId="6" xfId="0" applyNumberFormat="1" applyFont="1" applyFill="1" applyBorder="1" applyAlignment="1">
      <alignment horizontal="center" vertical="center" wrapText="1"/>
    </xf>
    <xf numFmtId="176" fontId="10" fillId="6" borderId="7" xfId="0" applyNumberFormat="1" applyFont="1" applyFill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 33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4.xml"/><Relationship Id="rId21" Type="http://schemas.openxmlformats.org/officeDocument/2006/relationships/externalLink" Target="externalLinks/externalLink9.xml"/><Relationship Id="rId42" Type="http://schemas.openxmlformats.org/officeDocument/2006/relationships/externalLink" Target="externalLinks/externalLink30.xml"/><Relationship Id="rId47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1.xml"/><Relationship Id="rId68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2.xml"/><Relationship Id="rId89" Type="http://schemas.openxmlformats.org/officeDocument/2006/relationships/externalLink" Target="externalLinks/externalLink77.xml"/><Relationship Id="rId16" Type="http://schemas.openxmlformats.org/officeDocument/2006/relationships/externalLink" Target="externalLinks/externalLink4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1.xml"/><Relationship Id="rId58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2.xml"/><Relationship Id="rId79" Type="http://schemas.openxmlformats.org/officeDocument/2006/relationships/externalLink" Target="externalLinks/externalLink6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8.xml"/><Relationship Id="rId95" Type="http://schemas.openxmlformats.org/officeDocument/2006/relationships/calcChain" Target="calcChain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1.xml"/><Relationship Id="rId48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2.xml"/><Relationship Id="rId69" Type="http://schemas.openxmlformats.org/officeDocument/2006/relationships/externalLink" Target="externalLinks/externalLink5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9.xml"/><Relationship Id="rId72" Type="http://schemas.openxmlformats.org/officeDocument/2006/relationships/externalLink" Target="externalLinks/externalLink60.xml"/><Relationship Id="rId80" Type="http://schemas.openxmlformats.org/officeDocument/2006/relationships/externalLink" Target="externalLinks/externalLink68.xml"/><Relationship Id="rId85" Type="http://schemas.openxmlformats.org/officeDocument/2006/relationships/externalLink" Target="externalLinks/externalLink73.xml"/><Relationship Id="rId9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46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47.xml"/><Relationship Id="rId67" Type="http://schemas.openxmlformats.org/officeDocument/2006/relationships/externalLink" Target="externalLinks/externalLink55.xml"/><Relationship Id="rId20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9.xml"/><Relationship Id="rId54" Type="http://schemas.openxmlformats.org/officeDocument/2006/relationships/externalLink" Target="externalLinks/externalLink42.xml"/><Relationship Id="rId62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58.xml"/><Relationship Id="rId75" Type="http://schemas.openxmlformats.org/officeDocument/2006/relationships/externalLink" Target="externalLinks/externalLink63.xml"/><Relationship Id="rId83" Type="http://schemas.openxmlformats.org/officeDocument/2006/relationships/externalLink" Target="externalLinks/externalLink71.xml"/><Relationship Id="rId88" Type="http://schemas.openxmlformats.org/officeDocument/2006/relationships/externalLink" Target="externalLinks/externalLink76.xml"/><Relationship Id="rId91" Type="http://schemas.openxmlformats.org/officeDocument/2006/relationships/externalLink" Target="externalLinks/externalLink7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36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37.xml"/><Relationship Id="rId57" Type="http://schemas.openxmlformats.org/officeDocument/2006/relationships/externalLink" Target="externalLinks/externalLink4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9.xml"/><Relationship Id="rId44" Type="http://schemas.openxmlformats.org/officeDocument/2006/relationships/externalLink" Target="externalLinks/externalLink32.xml"/><Relationship Id="rId52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48.xml"/><Relationship Id="rId65" Type="http://schemas.openxmlformats.org/officeDocument/2006/relationships/externalLink" Target="externalLinks/externalLink53.xml"/><Relationship Id="rId73" Type="http://schemas.openxmlformats.org/officeDocument/2006/relationships/externalLink" Target="externalLinks/externalLink61.xml"/><Relationship Id="rId78" Type="http://schemas.openxmlformats.org/officeDocument/2006/relationships/externalLink" Target="externalLinks/externalLink66.xml"/><Relationship Id="rId81" Type="http://schemas.openxmlformats.org/officeDocument/2006/relationships/externalLink" Target="externalLinks/externalLink69.xml"/><Relationship Id="rId86" Type="http://schemas.openxmlformats.org/officeDocument/2006/relationships/externalLink" Target="externalLinks/externalLink74.xml"/><Relationship Id="rId94" Type="http://schemas.openxmlformats.org/officeDocument/2006/relationships/sharedStrings" Target="sharedStrings.xml"/><Relationship Id="rId9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9" Type="http://schemas.openxmlformats.org/officeDocument/2006/relationships/externalLink" Target="externalLinks/externalLink27.xml"/><Relationship Id="rId34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38.xml"/><Relationship Id="rId55" Type="http://schemas.openxmlformats.org/officeDocument/2006/relationships/externalLink" Target="externalLinks/externalLink43.xml"/><Relationship Id="rId76" Type="http://schemas.openxmlformats.org/officeDocument/2006/relationships/externalLink" Target="externalLinks/externalLink6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9.xml"/><Relationship Id="rId92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7.xml"/><Relationship Id="rId24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28.xml"/><Relationship Id="rId45" Type="http://schemas.openxmlformats.org/officeDocument/2006/relationships/externalLink" Target="externalLinks/externalLink33.xml"/><Relationship Id="rId66" Type="http://schemas.openxmlformats.org/officeDocument/2006/relationships/externalLink" Target="externalLinks/externalLink54.xml"/><Relationship Id="rId87" Type="http://schemas.openxmlformats.org/officeDocument/2006/relationships/externalLink" Target="externalLinks/externalLink75.xml"/><Relationship Id="rId61" Type="http://schemas.openxmlformats.org/officeDocument/2006/relationships/externalLink" Target="externalLinks/externalLink49.xml"/><Relationship Id="rId82" Type="http://schemas.openxmlformats.org/officeDocument/2006/relationships/externalLink" Target="externalLinks/externalLink70.xml"/><Relationship Id="rId1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2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56" Type="http://schemas.openxmlformats.org/officeDocument/2006/relationships/externalLink" Target="externalLinks/externalLink44.xml"/><Relationship Id="rId77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jp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236</xdr:row>
      <xdr:rowOff>0</xdr:rowOff>
    </xdr:from>
    <xdr:to>
      <xdr:col>9</xdr:col>
      <xdr:colOff>571501</xdr:colOff>
      <xdr:row>244</xdr:row>
      <xdr:rowOff>69055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84AD36A-1DAD-4CB0-9359-90C3BDBF0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9470350"/>
          <a:ext cx="6057900" cy="136445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244</xdr:row>
      <xdr:rowOff>161924</xdr:rowOff>
    </xdr:from>
    <xdr:to>
      <xdr:col>9</xdr:col>
      <xdr:colOff>568975</xdr:colOff>
      <xdr:row>253</xdr:row>
      <xdr:rowOff>66675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0D2EDEE-DBEF-41F4-87B0-A2E13C752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0927674"/>
          <a:ext cx="6026800" cy="13620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254</xdr:row>
      <xdr:rowOff>0</xdr:rowOff>
    </xdr:from>
    <xdr:to>
      <xdr:col>9</xdr:col>
      <xdr:colOff>581025</xdr:colOff>
      <xdr:row>262</xdr:row>
      <xdr:rowOff>79647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E9000969-A92F-4305-BBD2-2C9282361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385000"/>
          <a:ext cx="6067425" cy="13750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263</xdr:row>
      <xdr:rowOff>0</xdr:rowOff>
    </xdr:from>
    <xdr:to>
      <xdr:col>9</xdr:col>
      <xdr:colOff>579009</xdr:colOff>
      <xdr:row>271</xdr:row>
      <xdr:rowOff>66675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73B9277-7456-4008-9C39-D18B1C01A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842325"/>
          <a:ext cx="6065409" cy="13620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272</xdr:row>
      <xdr:rowOff>0</xdr:rowOff>
    </xdr:from>
    <xdr:to>
      <xdr:col>9</xdr:col>
      <xdr:colOff>561975</xdr:colOff>
      <xdr:row>280</xdr:row>
      <xdr:rowOff>42079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B70A531-5E16-43C1-A826-BDB5FFC37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299650"/>
          <a:ext cx="6048375" cy="13374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281</xdr:row>
      <xdr:rowOff>0</xdr:rowOff>
    </xdr:from>
    <xdr:to>
      <xdr:col>9</xdr:col>
      <xdr:colOff>571500</xdr:colOff>
      <xdr:row>289</xdr:row>
      <xdr:rowOff>30010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3A93CCCA-D308-40F5-857D-9AF3EEE2F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756975"/>
          <a:ext cx="6057900" cy="13254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293</xdr:row>
      <xdr:rowOff>28576</xdr:rowOff>
    </xdr:from>
    <xdr:to>
      <xdr:col>9</xdr:col>
      <xdr:colOff>523875</xdr:colOff>
      <xdr:row>301</xdr:row>
      <xdr:rowOff>135075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68212AF-492C-4040-AB3C-3E430FBDC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728651"/>
          <a:ext cx="6010275" cy="14019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302</xdr:row>
      <xdr:rowOff>0</xdr:rowOff>
    </xdr:from>
    <xdr:to>
      <xdr:col>9</xdr:col>
      <xdr:colOff>590551</xdr:colOff>
      <xdr:row>310</xdr:row>
      <xdr:rowOff>77293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380054BE-484F-4D98-AC44-E531D081C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40157400"/>
          <a:ext cx="6076950" cy="13726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323</xdr:row>
      <xdr:rowOff>57150</xdr:rowOff>
    </xdr:from>
    <xdr:to>
      <xdr:col>9</xdr:col>
      <xdr:colOff>561975</xdr:colOff>
      <xdr:row>332</xdr:row>
      <xdr:rowOff>16360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E2F2DE76-ABBF-48C2-9820-91D0C66EA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776900"/>
          <a:ext cx="6048375" cy="1416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332</xdr:row>
      <xdr:rowOff>85725</xdr:rowOff>
    </xdr:from>
    <xdr:to>
      <xdr:col>9</xdr:col>
      <xdr:colOff>583050</xdr:colOff>
      <xdr:row>341</xdr:row>
      <xdr:rowOff>47625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78D102BC-5E86-4B2F-9F01-19BA98C78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262800"/>
          <a:ext cx="6069450" cy="14192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411</xdr:row>
      <xdr:rowOff>0</xdr:rowOff>
    </xdr:from>
    <xdr:to>
      <xdr:col>9</xdr:col>
      <xdr:colOff>571500</xdr:colOff>
      <xdr:row>419</xdr:row>
      <xdr:rowOff>97393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97113272-437F-49B6-A6CA-68C81B3ED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953725"/>
          <a:ext cx="6057900" cy="13927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420</xdr:row>
      <xdr:rowOff>1</xdr:rowOff>
    </xdr:from>
    <xdr:to>
      <xdr:col>9</xdr:col>
      <xdr:colOff>581025</xdr:colOff>
      <xdr:row>428</xdr:row>
      <xdr:rowOff>131957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8F8DF0CA-AE84-4924-A39D-B8C94F3AE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8411051"/>
          <a:ext cx="6067425" cy="14273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432</xdr:row>
      <xdr:rowOff>0</xdr:rowOff>
    </xdr:from>
    <xdr:to>
      <xdr:col>9</xdr:col>
      <xdr:colOff>562742</xdr:colOff>
      <xdr:row>439</xdr:row>
      <xdr:rowOff>85725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8EE53B67-05EE-4D28-9F9F-18148C76B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516075"/>
          <a:ext cx="6049142" cy="1219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440</xdr:row>
      <xdr:rowOff>0</xdr:rowOff>
    </xdr:from>
    <xdr:to>
      <xdr:col>9</xdr:col>
      <xdr:colOff>571500</xdr:colOff>
      <xdr:row>447</xdr:row>
      <xdr:rowOff>93542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1C490CA8-F12B-44E7-B67E-D3652BAF0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811475"/>
          <a:ext cx="6057900" cy="12270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448</xdr:row>
      <xdr:rowOff>0</xdr:rowOff>
    </xdr:from>
    <xdr:to>
      <xdr:col>9</xdr:col>
      <xdr:colOff>561975</xdr:colOff>
      <xdr:row>455</xdr:row>
      <xdr:rowOff>121921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DC9C291E-EAA8-43EB-B801-00EB6D507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106875"/>
          <a:ext cx="6048375" cy="1255396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314</xdr:row>
      <xdr:rowOff>9525</xdr:rowOff>
    </xdr:from>
    <xdr:to>
      <xdr:col>9</xdr:col>
      <xdr:colOff>581025</xdr:colOff>
      <xdr:row>322</xdr:row>
      <xdr:rowOff>113839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AE280EC5-89F8-42CB-9592-02F6A1EE7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2271950"/>
          <a:ext cx="6057900" cy="1399714"/>
        </a:xfrm>
        <a:prstGeom prst="rect">
          <a:avLst/>
        </a:prstGeom>
      </xdr:spPr>
    </xdr:pic>
    <xdr:clientData/>
  </xdr:twoCellAnchor>
  <xdr:twoCellAnchor editAs="oneCell">
    <xdr:from>
      <xdr:col>13</xdr:col>
      <xdr:colOff>342900</xdr:colOff>
      <xdr:row>37</xdr:row>
      <xdr:rowOff>19051</xdr:rowOff>
    </xdr:from>
    <xdr:to>
      <xdr:col>23</xdr:col>
      <xdr:colOff>257175</xdr:colOff>
      <xdr:row>44</xdr:row>
      <xdr:rowOff>131608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72940A43-9562-C12E-805D-481D2DC9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25" y="6334126"/>
          <a:ext cx="6010275" cy="1246032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352426</xdr:colOff>
      <xdr:row>52</xdr:row>
      <xdr:rowOff>55414</xdr:rowOff>
    </xdr:from>
    <xdr:to>
      <xdr:col>23</xdr:col>
      <xdr:colOff>295275</xdr:colOff>
      <xdr:row>59</xdr:row>
      <xdr:rowOff>137164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A1BAA3E3-88F7-FAF4-D33A-EE1FC42F1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1" y="8799364"/>
          <a:ext cx="6038849" cy="1215225"/>
        </a:xfrm>
        <a:prstGeom prst="rect">
          <a:avLst/>
        </a:prstGeom>
      </xdr:spPr>
    </xdr:pic>
    <xdr:clientData/>
  </xdr:twoCellAnchor>
  <xdr:twoCellAnchor editAs="oneCell">
    <xdr:from>
      <xdr:col>13</xdr:col>
      <xdr:colOff>390525</xdr:colOff>
      <xdr:row>29</xdr:row>
      <xdr:rowOff>104776</xdr:rowOff>
    </xdr:from>
    <xdr:to>
      <xdr:col>23</xdr:col>
      <xdr:colOff>333375</xdr:colOff>
      <xdr:row>36</xdr:row>
      <xdr:rowOff>130047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F044B16E-FA75-D6FD-A09A-41C9D7990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5124451"/>
          <a:ext cx="6038850" cy="1158746"/>
        </a:xfrm>
        <a:prstGeom prst="rect">
          <a:avLst/>
        </a:prstGeom>
      </xdr:spPr>
    </xdr:pic>
    <xdr:clientData/>
  </xdr:twoCellAnchor>
  <xdr:twoCellAnchor editAs="oneCell">
    <xdr:from>
      <xdr:col>13</xdr:col>
      <xdr:colOff>333375</xdr:colOff>
      <xdr:row>44</xdr:row>
      <xdr:rowOff>123826</xdr:rowOff>
    </xdr:from>
    <xdr:to>
      <xdr:col>23</xdr:col>
      <xdr:colOff>295275</xdr:colOff>
      <xdr:row>52</xdr:row>
      <xdr:rowOff>26528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13C44E3F-8991-9398-EE82-A764AC5AE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7572376"/>
          <a:ext cx="6057900" cy="1198102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10</xdr:row>
      <xdr:rowOff>9525</xdr:rowOff>
    </xdr:from>
    <xdr:to>
      <xdr:col>9</xdr:col>
      <xdr:colOff>600076</xdr:colOff>
      <xdr:row>19</xdr:row>
      <xdr:rowOff>28575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37B7860-9BD9-233C-0944-0B68629EC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526" y="1790700"/>
          <a:ext cx="6076950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9</xdr:col>
      <xdr:colOff>542925</xdr:colOff>
      <xdr:row>9</xdr:row>
      <xdr:rowOff>140889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E3A4001-DEBD-310B-F017-0AA0AF0B6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495300"/>
          <a:ext cx="6029325" cy="12648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47626</xdr:rowOff>
    </xdr:from>
    <xdr:to>
      <xdr:col>9</xdr:col>
      <xdr:colOff>495300</xdr:colOff>
      <xdr:row>48</xdr:row>
      <xdr:rowOff>110491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2FCC2E7-96B3-264D-64A0-EA3F1EBE5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010401"/>
          <a:ext cx="5981700" cy="119634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25</xdr:row>
      <xdr:rowOff>142875</xdr:rowOff>
    </xdr:from>
    <xdr:to>
      <xdr:col>9</xdr:col>
      <xdr:colOff>581025</xdr:colOff>
      <xdr:row>33</xdr:row>
      <xdr:rowOff>73182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9897F5C-6EA9-C281-F6AB-CBF0A7B9E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8575" y="4514850"/>
          <a:ext cx="6038850" cy="12257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114300</xdr:rowOff>
    </xdr:from>
    <xdr:to>
      <xdr:col>9</xdr:col>
      <xdr:colOff>533400</xdr:colOff>
      <xdr:row>57</xdr:row>
      <xdr:rowOff>71628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4892C40-AD4F-C09D-4CE6-17888526F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8210550"/>
          <a:ext cx="6019800" cy="14146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152400</xdr:rowOff>
    </xdr:from>
    <xdr:to>
      <xdr:col>9</xdr:col>
      <xdr:colOff>533400</xdr:colOff>
      <xdr:row>41</xdr:row>
      <xdr:rowOff>57490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F61C3EA-A697-6011-82C2-A00493DFD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5657850"/>
          <a:ext cx="6019800" cy="1362415"/>
        </a:xfrm>
        <a:prstGeom prst="rect">
          <a:avLst/>
        </a:prstGeom>
      </xdr:spPr>
    </xdr:pic>
    <xdr:clientData/>
  </xdr:twoCellAnchor>
  <xdr:twoCellAnchor editAs="oneCell">
    <xdr:from>
      <xdr:col>0</xdr:col>
      <xdr:colOff>45984</xdr:colOff>
      <xdr:row>351</xdr:row>
      <xdr:rowOff>118242</xdr:rowOff>
    </xdr:from>
    <xdr:to>
      <xdr:col>9</xdr:col>
      <xdr:colOff>538656</xdr:colOff>
      <xdr:row>359</xdr:row>
      <xdr:rowOff>137949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98FA241F-8B58-D5A4-EEBD-BA98FC34F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5984" y="49175276"/>
          <a:ext cx="5990896" cy="1333500"/>
        </a:xfrm>
        <a:prstGeom prst="rect">
          <a:avLst/>
        </a:prstGeom>
      </xdr:spPr>
    </xdr:pic>
    <xdr:clientData/>
  </xdr:twoCellAnchor>
  <xdr:twoCellAnchor editAs="oneCell">
    <xdr:from>
      <xdr:col>0</xdr:col>
      <xdr:colOff>39413</xdr:colOff>
      <xdr:row>375</xdr:row>
      <xdr:rowOff>164223</xdr:rowOff>
    </xdr:from>
    <xdr:to>
      <xdr:col>9</xdr:col>
      <xdr:colOff>545224</xdr:colOff>
      <xdr:row>383</xdr:row>
      <xdr:rowOff>157655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9E49F36F-A5A5-0DFB-3717-0BEEBA66D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9413" y="53162637"/>
          <a:ext cx="6004035" cy="1307225"/>
        </a:xfrm>
        <a:prstGeom prst="rect">
          <a:avLst/>
        </a:prstGeom>
      </xdr:spPr>
    </xdr:pic>
    <xdr:clientData/>
  </xdr:twoCellAnchor>
  <xdr:twoCellAnchor editAs="oneCell">
    <xdr:from>
      <xdr:col>0</xdr:col>
      <xdr:colOff>52552</xdr:colOff>
      <xdr:row>393</xdr:row>
      <xdr:rowOff>39414</xdr:rowOff>
    </xdr:from>
    <xdr:to>
      <xdr:col>9</xdr:col>
      <xdr:colOff>558362</xdr:colOff>
      <xdr:row>401</xdr:row>
      <xdr:rowOff>157657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722D9AF7-02E5-533B-CF64-76DCDF3DC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2552" y="55993862"/>
          <a:ext cx="6004034" cy="1432036"/>
        </a:xfrm>
        <a:prstGeom prst="rect">
          <a:avLst/>
        </a:prstGeom>
      </xdr:spPr>
    </xdr:pic>
    <xdr:clientData/>
  </xdr:twoCellAnchor>
  <xdr:twoCellAnchor editAs="oneCell">
    <xdr:from>
      <xdr:col>0</xdr:col>
      <xdr:colOff>39415</xdr:colOff>
      <xdr:row>384</xdr:row>
      <xdr:rowOff>13136</xdr:rowOff>
    </xdr:from>
    <xdr:to>
      <xdr:col>9</xdr:col>
      <xdr:colOff>558363</xdr:colOff>
      <xdr:row>392</xdr:row>
      <xdr:rowOff>157655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5D7F8DF5-AEDD-EE35-E4DE-680BC3AEC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9415" y="54489567"/>
          <a:ext cx="6017172" cy="1458312"/>
        </a:xfrm>
        <a:prstGeom prst="rect">
          <a:avLst/>
        </a:prstGeom>
      </xdr:spPr>
    </xdr:pic>
    <xdr:clientData/>
  </xdr:twoCellAnchor>
  <xdr:twoCellAnchor editAs="oneCell">
    <xdr:from>
      <xdr:col>0</xdr:col>
      <xdr:colOff>32845</xdr:colOff>
      <xdr:row>360</xdr:row>
      <xdr:rowOff>26273</xdr:rowOff>
    </xdr:from>
    <xdr:to>
      <xdr:col>9</xdr:col>
      <xdr:colOff>545224</xdr:colOff>
      <xdr:row>367</xdr:row>
      <xdr:rowOff>156670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ACE2F890-BEEB-C7E7-0E49-20D06E78D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2845" y="50561325"/>
          <a:ext cx="6010603" cy="1279966"/>
        </a:xfrm>
        <a:prstGeom prst="rect">
          <a:avLst/>
        </a:prstGeom>
      </xdr:spPr>
    </xdr:pic>
    <xdr:clientData/>
  </xdr:twoCellAnchor>
  <xdr:twoCellAnchor editAs="oneCell">
    <xdr:from>
      <xdr:col>0</xdr:col>
      <xdr:colOff>45983</xdr:colOff>
      <xdr:row>368</xdr:row>
      <xdr:rowOff>26275</xdr:rowOff>
    </xdr:from>
    <xdr:to>
      <xdr:col>9</xdr:col>
      <xdr:colOff>578069</xdr:colOff>
      <xdr:row>376</xdr:row>
      <xdr:rowOff>362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57880D7B-5710-7755-048E-11A54993A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5983" y="51875120"/>
          <a:ext cx="6030310" cy="1287880"/>
        </a:xfrm>
        <a:prstGeom prst="rect">
          <a:avLst/>
        </a:prstGeom>
      </xdr:spPr>
    </xdr:pic>
    <xdr:clientData/>
  </xdr:twoCellAnchor>
  <xdr:twoCellAnchor editAs="oneCell">
    <xdr:from>
      <xdr:col>0</xdr:col>
      <xdr:colOff>32845</xdr:colOff>
      <xdr:row>62</xdr:row>
      <xdr:rowOff>144517</xdr:rowOff>
    </xdr:from>
    <xdr:to>
      <xdr:col>9</xdr:col>
      <xdr:colOff>420414</xdr:colOff>
      <xdr:row>114</xdr:row>
      <xdr:rowOff>140888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B2E8B8D9-C9CE-CAFF-6CF7-6CAD5EFC2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2845" y="10799379"/>
          <a:ext cx="5885793" cy="853602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121</xdr:row>
      <xdr:rowOff>26275</xdr:rowOff>
    </xdr:from>
    <xdr:to>
      <xdr:col>9</xdr:col>
      <xdr:colOff>575150</xdr:colOff>
      <xdr:row>170</xdr:row>
      <xdr:rowOff>124810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63F2CB1-E09E-423E-A293-E98C6C997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90500" y="30374896"/>
          <a:ext cx="5882874" cy="8145518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178</xdr:row>
      <xdr:rowOff>57150</xdr:rowOff>
    </xdr:from>
    <xdr:to>
      <xdr:col>9</xdr:col>
      <xdr:colOff>415144</xdr:colOff>
      <xdr:row>225</xdr:row>
      <xdr:rowOff>9525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7684384A-8356-28D8-5977-D8E585A26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19075" y="29689425"/>
          <a:ext cx="5682469" cy="75628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469</xdr:row>
      <xdr:rowOff>133350</xdr:rowOff>
    </xdr:from>
    <xdr:to>
      <xdr:col>9</xdr:col>
      <xdr:colOff>200025</xdr:colOff>
      <xdr:row>477</xdr:row>
      <xdr:rowOff>23112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435F3FF9-1AC9-D572-4CBD-C8CA69924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5250" y="77857350"/>
          <a:ext cx="5591175" cy="11851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47196;&#44277;&#49324;\&#49444;&#44228;&#48320;&#44221;\98&#49444;&#48320;\&#48169;&#52840;&#49324;&#54637;\&#51216;&#44160;&#47196;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C\MM\MYDOCU~1\&#52572;&#52488;&#52840;&#51204;&#51648;&#51068;&#48152;&#49688;&#47049;(&#44592;&#46181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dai1\sys\&#50872;&#51652;&#50629;&#47924;\&#49828;&#54252;&#52768;&#49468;&#53552;\&#49444;&#44228;&#45236;&#50669;&#49436;\&#53664;&#47785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C\My%20Documents\FCR98\&#51204;&#51452;&#48372;&#44053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&#54016;1\D\5&#49892;&#54665;&#50696;&#49328;\&#49328;&#44540;-&#48376;&#49892;&#5466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808\&#50696;&#49328;\&#54540;&#47004;&#53944;\&#48372;&#47161;&#54868;&#47141;\&#54869;&#51221;&#48516;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us\d\hb\&#49340;&#49328;1&#51648;&#44396;(&#49892;&#49884;)\&#51452;&#44277;&#49688;&#47049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0\c\&#48176;&#49437;&#44508;\data\&#44221;&#51648;&#51221;&#47532;\&#50896;&#48376;\A1-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.&#51089;&#50629;&#51473;\2.&#44204;&#51201;\&#48120;&#44397;&#48512;&#45824;\10.%20camp%20casey\ESTI\&#54644;&#50808;\FED\R-0054\KHM\98&#51452;&#49885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0577;&#49328;\&#49892;&#54665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My%20Documents\&#53664;&#47785;&#44204;&#51201;2000\20000901%20%20&#48512;&#50504;&#51648;&#44396;&#45453;&#50629;&#50857;&#49688;(&#45453;&#50629;&#44592;&#48152;)\&#48512;&#50504;&#51648;&#44396;&#53804;&#52272;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&#53664;&#47785;&#44204;&#51201;2000\20001005%20%20&#49457;&#44228;&#51648;&#44396;(&#45453;&#50629;&#44592;&#48152;)\&#48512;&#50504;&#50577;&#49688;99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91086\&#54924;&#44228;PC\&#44608;&#49457;&#44540;\&#54616;&#46020;&#44553;\&#55141;&#50864;&#51204;&#52404;&#44228;&#50557;(2000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0668;&#47564;&#52376;&#47532;&#48516;&#44396;/&#51088;&#51116;/&#44288;&#44553;&#51088;&#51116;&#54788;&#54889;/&#44288;&#44553;&#51088;&#51116;%20&#44396;&#51077;%20&#45236;&#50669;&#49436;/2310&#44288;&#44553;&#51088;&#51116;&#49688;&#44553;&#44228;&#54925;&#49436;(&#50668;&#47564;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DOCU\9703\HMMTOA\SENDMAIL\BODY\32FA0F6D\&#44208;&#49328;&#54869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57;&#51068;\SharedDocs\SHEET\EXCEL\KHS\&#48512;&#45824;&#53664;&#47785;\&#48512;&#49328;&#51652;&#505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3468;&#51452;\PM&#54924;&#51032;\&#50668;&#44148;&#48372;&#44256;\&#51076;&#46020;BOX\&#48320;&#44221;(1)\DH10\98&#46041;&#54644;&#49444;v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2292;\&#44277;&#50976;%20&#47928;&#49436;\&#53444;&#52380;&#54788;&#51109;\5&#52264;\5&#52264;&#44592;&#49457;\5&#52264;1&#54924;&#44592;&#49457;-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H10\98&#46041;&#54644;&#49444;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AM-5\Lhs\OUT\Y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2292;\&#44277;&#50976;%20&#47928;&#49436;\HYUN\&#50696;&#49328;&#44228;&#54925;\&#50696;&#493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50668;&#44148;&#48372;&#44256;\&#51076;&#46020;BOX\&#48320;&#44221;(1)\DH10\98&#46041;&#54644;&#49444;v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harley\excel\&#46020;&#47196;\&#45909;&#54217;-&#55121;&#49437;\&#54532;&#47004;(PLAN)\&#52397;&#52380;\200&#48156;&#51452;\2000&#52397;&#52380;-&#45909;&#54217;&#48156;&#5145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44592;&#53440;&#51088;&#47308;\&#45824;&#50808;&#44277;&#479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041\&#49892;&#54665;&#47784;&#51020;\DATA\&#44204;&#51201;\&#44397;&#46020;\&#54644;&#54217;&#46020;&#44228;\&#54644;&#54217;&#44204;&#51201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3664;&#47785;\NAEYUK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473;&#54872;\C\DATA\&#44204;&#51201;\&#53664;&#47785;&#44277;&#49324;\&#54637;&#47564;\&#50872;&#49328;&#49888;&#54637;TURNKEY\&#44204;&#51201;\&#49328;-&#50872;&#49328;&#49888;&#54637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7924;&#50896;APT\&#48512;&#45824;&#51077;&#52272;\&#48512;&#45824;4-1(&#54805;&#53952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596;\&#50689;&#50516;&#54224;&#44592;&#47932;&#52376;&#47532;&#49884;&#49444;\&#48155;&#51008;%20&#54028;&#51068;\&#54872;&#44221;&#44288;&#475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harley\excel\&#46020;&#47196;\&#45909;&#54217;-&#55121;&#49437;\TEMP\&#51312;&#51221;3&#50900;13&#51068;&#47308;&#51068;&#49352;&#4831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46020;&#47196;&#44277;&#49324;\99&#49444;&#48320;\99&#44048;&#49324;\&#50668;&#44148;&#48372;&#44256;(&#45433;&#54868;&#44277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dai1\sys\DOOSAN\DSCCJO\LIM\SU\2&#48320;&#44221;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1333;&#45909;\&#46041;&#54644;10\&#46020;&#44277;&#50629;&#47924;\&#44368;&#47049;&#44277;&#49324;&#4870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harley\excel\&#46020;&#47196;\&#45909;&#54217;-&#55121;&#49437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My%20Document/&#44552;&#44305;&#44592;&#50629;/WORK/&#44608;&#51456;&#49457;/&#44396;&#47168;5&#50900;8&#51068;&#50696;&#49328;/&#49444;&#44228;&#48320;&#44221;&#52572;&#51333;&#45236;&#50669;&#49436;/&#44396;&#47168;&#49884;&#44277;&#49324;&#49444;&#44228;&#48320;&#44221;&#45236;&#50669;&#4943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undai1\sys\My%20Documents\&#50668;&#44148;&#48372;&#44256;\DOOSAN\DSCCJO\LIM\SU\2&#48320;&#44221;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SG\PIC\&#51060;&#53468;&#44508;\&#49444;&#44228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51060;&#53468;&#44508;\&#49444;&#44228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HIDCO30\CACHE\CACHE\&#51109;&#44592;&#44228;&#54925;\&#50857;&#5164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46020;&#47196;&#44277;&#49324;\98&#49444;&#48320;\2&#52264;&#49444;&#44228;&#48320;&#44221;\982&#52264;\&#49688;&#47049;&#51312;&#51221;\&#51473;&#48373;&#46104;&#47700;&#5088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51208;&#52712;&#49324;&#47732;(4+400)\&#49836;&#46972;&#51060;&#46377;&#54788;&#54889;&#52572;&#51333;&#48376;\My%20Documents\&#53664;&#44277;&#44277;&#49324;&#4870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51208;&#52712;&#49324;&#47732;(4+400)\&#49836;&#46972;&#51060;&#46377;&#54788;&#54889;&#52572;&#51333;&#48376;\&#53664;&#44277;&#44277;&#49324;&#4870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&#53664;&#47785;&#44204;&#51201;2000\20001005%20%20&#49457;&#44228;&#51648;&#44396;(&#45453;&#50629;&#44592;&#48152;)\HIH\BATGIBAN\&#48173;&#44592;&#48152;97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9849;\C\&#44048;&#46021;\&#49444;&#44228;&#50629;&#47924;\&#50668;&#44148;&#48372;&#44256;\97&#51665;&#4422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project\&#51312;&#45804;\&#48264;&#50689;&#44368;\JBH.DAT\SHEET\ETC\&#44592;&#53440;\BONG-X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3468;&#51452;\PM&#54924;&#51032;\&#46020;&#47196;&#44277;&#49324;\98&#49444;&#48320;\2&#52264;&#49444;&#44228;21&#50613;\98&#46041;&#54644;&#49444;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44;&#49437;\&#47196;&#52972;%20&#46356;&#49828;&#53356;%20(c)\Documents%20and%20Settings\&#45224;&#54644;&#51333;&#54633;&#44148;&#49444;\My%20Documents\&#44305;&#51452;\&#49444;&#44228;&#46020;&#49436;\&#44592;&#44228;&#48512;&#4582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596;\&#50689;&#50516;&#54224;&#44592;&#47932;&#52376;&#47532;&#49884;&#49444;\&#50689;&#50516;&#54224;&#44592;&#47932;&#52376;&#47532;&#49884;&#49444;\3.&#50504;&#51204;&#44288;&#47532;&#48708;&#51221;&#49328;\&#50504;&#51204;&#44288;&#47532;&#48708;&#49324;&#50857;&#45236;&#50669;\2008&#45380;\&#49436;&#54840;&#47732;\Documents%20and%20Settings\monno\My%20Documents\&#49457;&#44592;&#46041;(&#44592;&#49457;)\My%20Documents\&#51204;&#46020;&#44552;&#51221;&#49328;\&#50900;&#51221;&#52509;&#47924;\&#52509;&#47924;\&#50900;&#51221;&#52509;&#47924;\&#52509;&#47924;\My%20Documents\&#49892;&#54665;\HNCDOC\&#52572;&#49849;&#54840;\&#54788;&#51109;&#48324;\&#49436;&#48393;&#51648;&#44396;\&#49436;&#48393;&#51648;&#44396;\&#49436;&#48393;\&#49436;&#48393;&#52280;&#51312;\DAN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3\C\WINDOWS\TEMP\&#51088;&#49328;&#49892;&#49324;&#47784;&#54805;(2000.01.05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EXCEL\&#51077;&#52272;&#44204;&#51201;\98&#44204;&#51201;&#51060;&#47141;\&#48512;&#49328;&#49888;&#54637;\&#53804;&#52272;&#45236;&#50669;\&#51109;&#46041;&#49444;&#442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EXCEL\&#51077;&#52272;&#44204;&#51201;\98&#44204;&#51201;&#51060;&#47141;\&#48512;&#49328;&#49888;&#54637;\&#53804;&#52272;&#45236;&#50669;\DONG-03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4\&#51109;&#44592;&#44221;\&#45432;&#50896;&#44148;&#52629;&#48512;&#4582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4\&#51109;&#44592;&#44221;\&#49436;&#49885;\&#51452;&#44277;&#48512;&#45824;&#51077;&#52272;(&#44049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TOMOK\WASTE\HAK-SW\&#51077;&#52272;&#44208;&#4428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4788;\&#52392;&#45800;&#46356;&#51648;&#53560;\windows\TEMP\&#47560;&#49328;&#49437;&#51204;cip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2265;&#44277;&#49436;&#47448;\&#44256;&#50577;&#54413;&#46041;\&#44256;&#50577;&#54413;&#46041;\&#44256;&#50577;&#54413;&#46041;&#44277;&#49324;&#50696;&#51221;&#54364;3(&#49688;&#51221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49849;\C\harley\excel\&#46020;&#47196;\&#45909;&#54217;-&#55121;&#49437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413;&#45380;\&#44608;&#54413;&#45380;\&#44592;&#54925;&#49884;&#49828;&#53596;&#54028;&#53944;\1.&#44592;&#54925;\&#50976;&#51648;&#48372;&#49688;\00&#45380;\&#50976;&#51648;200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1652;\C\ahjkim\&#51109;&#44592;&#44228;&#54925;\&#50857;&#5164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0;&#51221;&#48124;\&#50756;&#46020;&#44400;&#50808;\&#45236;&#50669;\&#50756;&#46020;042000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H10\98&#46041;&#54644;&#49444;v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19970727\&#44277;&#47924;&#54924;&#44228;\My%20Documents\&#44277;&#47924;\&#49892;&#54665;&#45433;&#46041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1452;\&#48376;%20&#44277;&#49324;\&#49892;&#54665;&#50696;&#49328;-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LG%20LCD\&#49688;&#47049;&#49328;&#52636;\&#50672;&#49549;&#48317;\&#52384;&#44540;&#49688;&#4704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57;&#51068;\SharedDocs\&#44204;&#51201;\&#49324;&#45236;-&#51104;&#44257;\&#49324;&#452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My%20Document/&#44552;&#44305;&#44592;&#50629;/My%20Documents/&#54616;&#49688;&#52376;&#47532;/&#54616;&#49688;&#50900;&#47568;&#44277;&#51221;&#45236;&#5066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413;&#45380;\&#44608;&#54413;&#45380;\ahjkim\&#51109;&#44592;&#44228;&#54925;\&#50857;&#5164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4217;&#52285;&#50668;&#47564;&#52376;&#47532;&#48516;&#44396;\6.&#44288;&#44553;&#51088;&#51116;\&#54217;&#52285;%20&#50668;&#47564;&#52376;&#47532;&#48516;&#44396;%20&#44288;&#44553;&#51088;&#51116;%20&#51204;&#52404;&#4851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E현황"/>
      <sheetName val="여건표지"/>
      <sheetName val="목차"/>
      <sheetName val="변경사유"/>
      <sheetName val="집계표"/>
      <sheetName val="내역"/>
      <sheetName val="TYPE구분"/>
      <sheetName val="수량집계"/>
      <sheetName val="비계수량"/>
      <sheetName val="산출근거"/>
      <sheetName val="가격조사비교"/>
      <sheetName val="단위중량"/>
      <sheetName val="기초단가"/>
      <sheetName val="비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MAIN_TABLE"/>
      <sheetName val="기초코드"/>
      <sheetName val="조건표"/>
      <sheetName val="입찰안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제출내역 (2)"/>
      <sheetName val="입출재고현황 (2)"/>
      <sheetName val="설계개요"/>
      <sheetName val="설계"/>
      <sheetName val="BID9697"/>
      <sheetName val="경비2내역"/>
      <sheetName val="적격"/>
      <sheetName val="sw1"/>
      <sheetName val="수문보고"/>
      <sheetName val="목표세부명세"/>
      <sheetName val="보도경계블럭"/>
      <sheetName val="SLAB&quot;1&quot;"/>
      <sheetName val="SG"/>
      <sheetName val="BID"/>
      <sheetName val="내역"/>
      <sheetName val="일위대가목차"/>
      <sheetName val="터파기및재료"/>
      <sheetName val="ABUT수량-A1"/>
      <sheetName val="Sheet1"/>
      <sheetName val="#REF"/>
      <sheetName val="날개벽"/>
      <sheetName val="기초공"/>
      <sheetName val="일반공사"/>
      <sheetName val="기둥(원형)"/>
      <sheetName val="업체별통장계좌번호"/>
      <sheetName val="설 계"/>
      <sheetName val="금액내역서"/>
      <sheetName val="Pier 3"/>
      <sheetName val="106C0300"/>
      <sheetName val="전체제잡비"/>
      <sheetName val="준검 내역서"/>
      <sheetName val="내역서"/>
      <sheetName val="예가표"/>
      <sheetName val="수량산출"/>
      <sheetName val="EP0618"/>
      <sheetName val="주현(해보)"/>
      <sheetName val="주현(영광)"/>
      <sheetName val="노임"/>
      <sheetName val="인건비"/>
      <sheetName val="ilch"/>
      <sheetName val="NOMUBI"/>
      <sheetName val="신호기1"/>
      <sheetName val="내역서(전체)"/>
      <sheetName val="내역서 (08,07)"/>
      <sheetName val="출력표"/>
      <sheetName val="단면 (2)"/>
      <sheetName val="교각계산"/>
      <sheetName val="소요자재"/>
      <sheetName val="현장지지물물량"/>
      <sheetName val="유림골조"/>
      <sheetName val="A-4"/>
      <sheetName val="(1)본선수량집계"/>
      <sheetName val="입찰"/>
      <sheetName val="현경"/>
      <sheetName val="백호우계수"/>
      <sheetName val="4.2.1 마루높이 검토"/>
      <sheetName val="공사비예산서(토목분)"/>
      <sheetName val="단가"/>
      <sheetName val="일위대가표"/>
      <sheetName val="하수급견적대비"/>
      <sheetName val="일위(토목)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면목록"/>
      <sheetName val="최초침전지집계표"/>
      <sheetName val="최초침전지시공,가동집계 (2)"/>
      <sheetName val="최초침전지총괄집계"/>
      <sheetName val="탄천하수처리장총괄집계"/>
      <sheetName val="탄천총괄집계2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</sheetNames>
    <sheetDataSet>
      <sheetData sheetId="0"/>
      <sheetData sheetId="1"/>
      <sheetData sheetId="2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수량산출"/>
      <sheetName val="금액"/>
      <sheetName val="중기비"/>
      <sheetName val="수량산출 (2)"/>
      <sheetName val="단가산출 (2)"/>
      <sheetName val="일위대가"/>
      <sheetName val="개소"/>
      <sheetName val="개소 (2)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기초단가"/>
      <sheetName val="골재집계"/>
      <sheetName val="B2"/>
      <sheetName val="CONC생산"/>
      <sheetName val="BP실행"/>
      <sheetName val="#B3"/>
      <sheetName val="#B4_1"/>
      <sheetName val="#B4_2,3"/>
      <sheetName val="콘크리트단가"/>
      <sheetName val="#B6"/>
      <sheetName val="#B7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#11_12"/>
      <sheetName val="#13"/>
      <sheetName val="#14"/>
      <sheetName val="#15"/>
      <sheetName val="#16"/>
      <sheetName val="#17"/>
      <sheetName val="#18"/>
      <sheetName val="#19"/>
      <sheetName val="#20"/>
      <sheetName val="#21"/>
      <sheetName val="#22"/>
      <sheetName val="#23"/>
      <sheetName val="#24"/>
      <sheetName val="#25"/>
      <sheetName val="#26"/>
      <sheetName val="#27"/>
      <sheetName val="#28"/>
      <sheetName val="#29"/>
      <sheetName val="#30"/>
      <sheetName val="#31"/>
      <sheetName val="#32"/>
      <sheetName val="#33"/>
      <sheetName val="#34"/>
      <sheetName val="#35"/>
      <sheetName val="#36"/>
      <sheetName val="#37"/>
      <sheetName val="#38"/>
      <sheetName val="#39"/>
      <sheetName val="#40"/>
      <sheetName val="#41"/>
      <sheetName val="#42"/>
      <sheetName val="#43"/>
      <sheetName val="#44"/>
      <sheetName val="#45"/>
      <sheetName val="#46"/>
      <sheetName val="#47"/>
      <sheetName val="#50"/>
      <sheetName val="#51"/>
      <sheetName val="#53"/>
      <sheetName val="#54"/>
      <sheetName val="#55"/>
      <sheetName val="#56_57"/>
      <sheetName val="#57-1"/>
      <sheetName val="#58"/>
      <sheetName val="#59"/>
      <sheetName val="#60"/>
      <sheetName val="#61"/>
      <sheetName val="#62"/>
      <sheetName val="#63"/>
      <sheetName val="#64"/>
      <sheetName val="#66"/>
      <sheetName val="#67"/>
      <sheetName val="보조기층"/>
      <sheetName val="ASCON"/>
      <sheetName val="MISC"/>
      <sheetName val="LIST"/>
      <sheetName val="골재생산"/>
      <sheetName val="#F1"/>
      <sheetName val="#F2"/>
      <sheetName val="#F3"/>
      <sheetName val="C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바닥판"/>
      <sheetName val="입력DATA"/>
      <sheetName val="품셈TABLE"/>
      <sheetName val="4.2유효폭의 계산"/>
      <sheetName val="가시설수량"/>
      <sheetName val="DATE"/>
      <sheetName val="단위수량"/>
      <sheetName val="2경간"/>
      <sheetName val="대로근거"/>
      <sheetName val="중로근거"/>
      <sheetName val="6PILE  (돌출)"/>
      <sheetName val="최적단면"/>
      <sheetName val="노임단가"/>
      <sheetName val="총괄내역서"/>
      <sheetName val="변화치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"/>
      <sheetName val="독자1집계"/>
      <sheetName val="독자1공구"/>
      <sheetName val="독자2집계"/>
      <sheetName val="독자2공구"/>
      <sheetName val="귀곡집계"/>
      <sheetName val="귀곡공구"/>
      <sheetName val="중동집계"/>
      <sheetName val="중동공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#REF"/>
      <sheetName val="단가"/>
      <sheetName val="교대(A1-A2)"/>
      <sheetName val="내역서"/>
      <sheetName val="공사개요"/>
      <sheetName val="일위대가"/>
      <sheetName val="실행내역"/>
      <sheetName val="교대(A1)"/>
      <sheetName val="견적의뢰서"/>
      <sheetName val="집계표"/>
      <sheetName val="배수공"/>
      <sheetName val="Dae_Jiju"/>
      <sheetName val="Sikje_ingun"/>
      <sheetName val="TREE_D"/>
      <sheetName val="대비"/>
      <sheetName val="건축내역"/>
      <sheetName val="공종별"/>
      <sheetName val="별표총괄"/>
      <sheetName val="총괄내역서"/>
      <sheetName val="Sheet1 (2)"/>
      <sheetName val="BID"/>
      <sheetName val="일H35Y4"/>
      <sheetName val="사용성검토"/>
      <sheetName val="해평견적"/>
      <sheetName val="ASALTOTA"/>
      <sheetName val="물가변동 총괄서"/>
      <sheetName val="수량조서(신)"/>
      <sheetName val="금액내역서"/>
      <sheetName val="공통가설"/>
      <sheetName val="공사비총괄표"/>
      <sheetName val="방배동내역(리라)"/>
      <sheetName val="건축공사집계표"/>
      <sheetName val="방배동내역 (총괄)"/>
      <sheetName val="부대공사총괄"/>
      <sheetName val="낙찰표"/>
      <sheetName val="재료비"/>
      <sheetName val="시공여유율"/>
      <sheetName val="양수장(기계)"/>
      <sheetName val="가격조사서"/>
      <sheetName val="청천내"/>
      <sheetName val="EUL"/>
      <sheetName val="노임"/>
      <sheetName val="실행철강하도"/>
      <sheetName val="부하(성남)"/>
      <sheetName val="인건비"/>
      <sheetName val="대림경상68억"/>
      <sheetName val="노무비계"/>
      <sheetName val="MIJIBI"/>
      <sheetName val="Sheet1"/>
      <sheetName val="장비집계"/>
      <sheetName val="동력부하계산"/>
      <sheetName val="부속동"/>
      <sheetName val="수량집계"/>
      <sheetName val="제수"/>
      <sheetName val="공기"/>
      <sheetName val="제잡비"/>
      <sheetName val="인사자료총집계"/>
      <sheetName val="공사비예산서(토목분)"/>
      <sheetName val="현황산출서"/>
      <sheetName val="설계조건"/>
      <sheetName val="기초1"/>
      <sheetName val="조명시설"/>
      <sheetName val="증감내역서"/>
      <sheetName val="저"/>
      <sheetName val="프랜트면허"/>
      <sheetName val="토목주소"/>
      <sheetName val="Sheet17"/>
      <sheetName val="취수탑"/>
      <sheetName val="노임단가"/>
      <sheetName val="7.1유효폭"/>
      <sheetName val="도시가스현황"/>
      <sheetName val="맨홀수량"/>
      <sheetName val="허용전류-IEC"/>
      <sheetName val="허용전류-IEC DATA"/>
      <sheetName val="현장관리비"/>
      <sheetName val="정부노임단가"/>
      <sheetName val="36+45-113-18+19+20I"/>
      <sheetName val="갑지1"/>
      <sheetName val="내역"/>
      <sheetName val="간접"/>
      <sheetName val="단위단가"/>
      <sheetName val="중기사용료"/>
      <sheetName val="새공통"/>
      <sheetName val="대전-교대(A1-A2)"/>
      <sheetName val="Sheet3"/>
      <sheetName val="변경내역대비표(2)"/>
      <sheetName val="단면 (2)"/>
      <sheetName val="경비"/>
      <sheetName val="도급"/>
      <sheetName val="데이타"/>
      <sheetName val="부하계산서"/>
      <sheetName val="TEST1"/>
      <sheetName val="방배동내역(한영)"/>
      <sheetName val="평가데이터"/>
      <sheetName val="DATE"/>
      <sheetName val="INPUT"/>
      <sheetName val="정SW_원_"/>
      <sheetName val="수량3"/>
      <sheetName val="Sheet5"/>
      <sheetName val="토사(PE)"/>
      <sheetName val="EQUIP LIST"/>
      <sheetName val="구조물견적"/>
      <sheetName val="현장관리비 산출내역"/>
      <sheetName val="노무비단가"/>
      <sheetName val="단면치수"/>
      <sheetName val="Y-WORK"/>
      <sheetName val="물가시세"/>
      <sheetName val="자료"/>
      <sheetName val="본선 토공 분배표"/>
      <sheetName val="기본단가"/>
      <sheetName val="주식"/>
      <sheetName val="000000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물량"/>
      <sheetName val="3.공통공사대비"/>
      <sheetName val="D01"/>
      <sheetName val="D02"/>
      <sheetName val="전기"/>
      <sheetName val="뚝토공"/>
      <sheetName val="토공 갑지"/>
      <sheetName val="BOX 본체"/>
      <sheetName val="원형1호맨홀토공수량"/>
      <sheetName val="특수선일위대가"/>
      <sheetName val="장비내역서"/>
      <sheetName val="구조물철거타공정이월"/>
      <sheetName val="MAT"/>
      <sheetName val="갑지(추정)"/>
      <sheetName val="JUCKEYK"/>
      <sheetName val="영동(D)"/>
      <sheetName val="바닥판"/>
      <sheetName val=" "/>
      <sheetName val="WORK"/>
      <sheetName val="표지"/>
      <sheetName val="자재수량"/>
      <sheetName val="입찰안"/>
      <sheetName val="차액보증"/>
      <sheetName val="변수데이타"/>
      <sheetName val="COVER-P"/>
      <sheetName val="식재인부"/>
      <sheetName val="간접비"/>
      <sheetName val="1-1"/>
      <sheetName val="내역1"/>
      <sheetName val="CIVIL"/>
      <sheetName val="단가비교표"/>
      <sheetName val="기계경비일람"/>
      <sheetName val="총괄표"/>
      <sheetName val="1,2,3,4,5단위수량"/>
      <sheetName val="자재단가"/>
      <sheetName val="기계경비(시간당)"/>
      <sheetName val="램머"/>
      <sheetName val="침하계"/>
      <sheetName val="각사별공사비분개 "/>
      <sheetName val="SG"/>
      <sheetName val="터널전기"/>
      <sheetName val="출자한도"/>
      <sheetName val="대로근거"/>
      <sheetName val="중로근거"/>
      <sheetName val="경비2내역"/>
      <sheetName val="을 2"/>
      <sheetName val="을 1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설계개요"/>
      <sheetName val="예가표"/>
      <sheetName val="9GNG운반"/>
      <sheetName val="6호기"/>
      <sheetName val="일위대가표"/>
      <sheetName val="찍기"/>
      <sheetName val="별표"/>
      <sheetName val="자재조사표"/>
      <sheetName val="설계흐름도"/>
      <sheetName val="유기공정"/>
      <sheetName val="Sheet2"/>
      <sheetName val="소요자재"/>
      <sheetName val="노무산출서"/>
      <sheetName val="단가조사표"/>
      <sheetName val="70%"/>
      <sheetName val="TB-내역서"/>
      <sheetName val="6PILE  (돌출)"/>
      <sheetName val="시설일위"/>
      <sheetName val="식재수량표"/>
      <sheetName val="식재일위"/>
      <sheetName val="와동25-3(변경)"/>
      <sheetName val="적용률"/>
      <sheetName val="기기리스트"/>
      <sheetName val="노임이"/>
      <sheetName val="금융비용"/>
      <sheetName val="연돌일위집계"/>
      <sheetName val="2006납품"/>
      <sheetName val="일년TOTAL"/>
      <sheetName val="정렬"/>
      <sheetName val="배명(단가)"/>
      <sheetName val="FORM-0"/>
      <sheetName val="S1"/>
      <sheetName val="1호맨홀토공"/>
      <sheetName val="해외법인"/>
      <sheetName val="Sheet4"/>
      <sheetName val="발생토"/>
      <sheetName val="골조시행"/>
      <sheetName val="D-3109"/>
      <sheetName val="ABUT수량-A1"/>
      <sheetName val="1.취수장"/>
      <sheetName val="용수간선"/>
      <sheetName val="견적대비표"/>
      <sheetName val="Pier 3"/>
      <sheetName val="간선계산"/>
      <sheetName val="제경비"/>
      <sheetName val="실적"/>
      <sheetName val="입력(K0)"/>
      <sheetName val="노무비"/>
      <sheetName val="마감사양"/>
      <sheetName val="L-type"/>
      <sheetName val="수량산출"/>
      <sheetName val="터널조도"/>
      <sheetName val="붙임5"/>
      <sheetName val="작업방"/>
      <sheetName val="총괄k"/>
      <sheetName val="개요"/>
      <sheetName val="관로토공"/>
      <sheetName val="신천교(음성)"/>
      <sheetName val="JUCK"/>
      <sheetName val="현장지지물물량"/>
      <sheetName val="계수시트"/>
      <sheetName val="산출금액내역"/>
      <sheetName val="공내역서"/>
      <sheetName val="단위중기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1ST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공문(신)"/>
      <sheetName val="2000년1차"/>
      <sheetName val="중기일위대가"/>
      <sheetName val="12호기내역서(건축분)"/>
      <sheetName val="기성집계"/>
      <sheetName val="3련 BOX"/>
      <sheetName val="옹벽(수량)"/>
      <sheetName val="결과조달"/>
      <sheetName val="Sheet6"/>
      <sheetName val="Total"/>
      <sheetName val="장비투입 (2)"/>
      <sheetName val="2"/>
      <sheetName val="일위대가목차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조건표"/>
      <sheetName val="암거날개벽"/>
      <sheetName val="옹벽수량집계"/>
      <sheetName val="1SPAN"/>
      <sheetName val="품셈TABLE"/>
      <sheetName val="결재갑지"/>
      <sheetName val="일위대가(건축)"/>
      <sheetName val="표준건축비"/>
      <sheetName val="전체"/>
      <sheetName val="BOX(1.5X1.5)"/>
      <sheetName val="철거산출근거"/>
      <sheetName val="기초"/>
      <sheetName val="U-TYPE(1)"/>
      <sheetName val="맨홀토공산출"/>
      <sheetName val="부도어음"/>
      <sheetName val="7-3단면_상시"/>
      <sheetName val="시설물일위"/>
      <sheetName val="K55수출"/>
      <sheetName val="c_balju"/>
      <sheetName val="을"/>
      <sheetName val="CC16-내역서"/>
      <sheetName val="수량집계표"/>
      <sheetName val="공종별수량집계"/>
      <sheetName val="수정2"/>
      <sheetName val="영업2"/>
      <sheetName val="T기성9605"/>
      <sheetName val="DANGA"/>
      <sheetName val="전기일위대가"/>
      <sheetName val="1안98Billing"/>
      <sheetName val="예산총괄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적용단가"/>
      <sheetName val="TYPE A"/>
      <sheetName val="기둥(원형)"/>
      <sheetName val="기초단가"/>
      <sheetName val="Baby일위대가"/>
      <sheetName val="외자배분"/>
      <sheetName val="외자내역"/>
      <sheetName val="구성비"/>
      <sheetName val="기경집계"/>
      <sheetName val="2000년 공정표"/>
      <sheetName val="WEON"/>
      <sheetName val="단가산출1"/>
      <sheetName val="단가산출2"/>
      <sheetName val="목표세부명세"/>
      <sheetName val="설비원가"/>
      <sheetName val="신림자금"/>
      <sheetName val="매립"/>
      <sheetName val="국공유지및사유지"/>
      <sheetName val="방송(체육관)"/>
      <sheetName val="날개벽수량표"/>
      <sheetName val="5사남"/>
      <sheetName val="설계기준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L_type"/>
      <sheetName val="포장물량집계"/>
      <sheetName val="L형옹벽단위수량(35)"/>
      <sheetName val="L형옹벽단위수량(25)"/>
      <sheetName val="광산내역"/>
      <sheetName val="9"/>
      <sheetName val="#10거푸집유로폼(0~7m)"/>
      <sheetName val="상부하중"/>
      <sheetName val="풍하중1"/>
      <sheetName val="기지국"/>
      <sheetName val="투자효율분석"/>
      <sheetName val="설계명세서"/>
      <sheetName val="토공산출(주차장)"/>
      <sheetName val="일위대가(가설)"/>
      <sheetName val="변경내역"/>
      <sheetName val="메서,변+증"/>
      <sheetName val="경영상태"/>
      <sheetName val="96까지"/>
      <sheetName val="97년"/>
      <sheetName val="98이후"/>
      <sheetName val="수량명세서"/>
      <sheetName val="공사내역"/>
      <sheetName val="건축"/>
      <sheetName val="Process Piping"/>
      <sheetName val="BQ(실행)"/>
      <sheetName val="유림골조"/>
      <sheetName val="식재"/>
      <sheetName val="시설물"/>
      <sheetName val="식재출력용"/>
      <sheetName val="유지관리"/>
      <sheetName val="단기차입금"/>
      <sheetName val="증감대비"/>
      <sheetName val="변경원가서갑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1공구 건정토건 토공"/>
      <sheetName val="선로정수계산"/>
      <sheetName val="FAB별"/>
      <sheetName val="Man Hole"/>
      <sheetName val="°©Áö"/>
      <sheetName val="TYPE-A"/>
      <sheetName val="수문보고"/>
      <sheetName val="날개벽(시점좌측)"/>
      <sheetName val="참조"/>
      <sheetName val="설계서"/>
      <sheetName val="교대시점"/>
      <sheetName val="비탈면보호공수량산출"/>
      <sheetName val="간접1"/>
      <sheetName val="F4-F7"/>
      <sheetName val="입찰내역"/>
      <sheetName val="CON포장수량"/>
      <sheetName val="ACUNIT"/>
      <sheetName val="CONUNIT"/>
      <sheetName val="포장공"/>
      <sheetName val="C &amp; G RHS"/>
      <sheetName val="화전내"/>
      <sheetName val="2000용수잠관-수량집계"/>
      <sheetName val="부대내역"/>
      <sheetName val="원가계산"/>
      <sheetName val="원가계산서(남측)"/>
      <sheetName val="교각계산"/>
      <sheetName val="WEIGHT LIST"/>
      <sheetName val="POL6차-PIPING"/>
      <sheetName val="산#2-1 (2)"/>
      <sheetName val="산#3-1"/>
      <sheetName val="원가1(기계)"/>
      <sheetName val="차도조도계산"/>
      <sheetName val="조명율표"/>
      <sheetName val="공통비(전체)"/>
      <sheetName val="토목-물가"/>
      <sheetName val="기성내역"/>
      <sheetName val="재료"/>
      <sheetName val="예정(3)"/>
      <sheetName val="동원(3)"/>
      <sheetName val="수질정화시설"/>
      <sheetName val="실시공"/>
      <sheetName val="간지"/>
      <sheetName val="COVER"/>
      <sheetName val="시멘트"/>
      <sheetName val="음료실행"/>
      <sheetName val="설산1.나"/>
      <sheetName val="본사S"/>
      <sheetName val="jobhist"/>
      <sheetName val="건축공사요약표"/>
      <sheetName val="집계내역서(가압장)"/>
      <sheetName val="물량표"/>
      <sheetName val="SPEC"/>
      <sheetName val="DC-2303"/>
      <sheetName val="O＆P"/>
      <sheetName val="결재판(삭제하지말아주세요)"/>
      <sheetName val="품셈기준"/>
      <sheetName val="설비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신우"/>
      <sheetName val="과천MAIN"/>
      <sheetName val="CAL"/>
      <sheetName val="공사비증감"/>
      <sheetName val="조내역"/>
      <sheetName val="흐름도"/>
      <sheetName val="5.3 단면가정"/>
      <sheetName val="수리결과"/>
      <sheetName val="단위수량"/>
      <sheetName val="은행"/>
      <sheetName val="예가대비"/>
      <sheetName val="상행-교대(A1-A2)"/>
      <sheetName val="전라자금"/>
      <sheetName val="9509"/>
      <sheetName val="총괄"/>
      <sheetName val="개산공사비"/>
      <sheetName val="증가분"/>
      <sheetName val="증가수정"/>
      <sheetName val="문의사항"/>
      <sheetName val="수수료율표"/>
      <sheetName val="수량산출서-2"/>
      <sheetName val="깨기"/>
      <sheetName val="철근단면적"/>
      <sheetName val="2연BOX"/>
      <sheetName val="업무처리전"/>
      <sheetName val="FB25JN"/>
      <sheetName val="1.토공"/>
      <sheetName val="충주"/>
      <sheetName val="성곽내역서"/>
      <sheetName val="목록"/>
      <sheetName val="STRA2"/>
      <sheetName val="tggwan(mac)"/>
      <sheetName val="우각부보강"/>
      <sheetName val="주형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자재 집계표"/>
      <sheetName val="A-100전제"/>
      <sheetName val="기성신청"/>
      <sheetName val="부대공사"/>
      <sheetName val="중동공구"/>
      <sheetName val="AC포장수량"/>
      <sheetName val="수량이동"/>
      <sheetName val="펌프장수량산출(토)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일반공사"/>
      <sheetName val="Raw Data"/>
      <sheetName val="MOTOR"/>
      <sheetName val="Calculation"/>
      <sheetName val="토공사"/>
      <sheetName val="TYPE-1"/>
      <sheetName val="집1"/>
      <sheetName val="철근총괄집계표"/>
      <sheetName val="개화1교"/>
      <sheetName val="철골공사"/>
      <sheetName val="공종별집계표"/>
      <sheetName val="TYPE1"/>
      <sheetName val="철근량"/>
      <sheetName val="S12"/>
      <sheetName val="S9"/>
      <sheetName val="배관내역"/>
      <sheetName val="역T형"/>
      <sheetName val="PILE"/>
      <sheetName val="수량산출서 갑지"/>
      <sheetName val="1TL종점(1)"/>
      <sheetName val="40단가산출서"/>
      <sheetName val="도장수량(하1)"/>
      <sheetName val="산출서양식0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960318-1"/>
      <sheetName val="공사원가"/>
      <sheetName val="품의서"/>
      <sheetName val="내역서(기성청구)"/>
      <sheetName val="FLA"/>
      <sheetName val="할증 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PI"/>
      <sheetName val="참고"/>
      <sheetName val="S14"/>
      <sheetName val="SBT NO Proj. Controlling Report"/>
      <sheetName val="COA-17"/>
      <sheetName val="C-18"/>
      <sheetName val="견적서"/>
      <sheetName val="산출내역서"/>
      <sheetName val="원가"/>
      <sheetName val="교통대책내역"/>
      <sheetName val="잡비계산"/>
      <sheetName val="기초공"/>
      <sheetName val="조도계산서 (도서)"/>
      <sheetName val="견적"/>
      <sheetName val="주공 갑지"/>
      <sheetName val="공문갑지"/>
      <sheetName val="산1~6"/>
      <sheetName val="토목"/>
      <sheetName val="인천성심병원"/>
      <sheetName val="품의"/>
      <sheetName val="내역표지"/>
      <sheetName val="충돌 내용"/>
      <sheetName val="예산서"/>
      <sheetName val="3BL공동구 수량"/>
      <sheetName val="PHC파일 천공 및 항타"/>
      <sheetName val="산근터빈"/>
      <sheetName val="부안일위"/>
      <sheetName val="소비자가"/>
      <sheetName val="20관리비율"/>
      <sheetName val="금융구조검토"/>
      <sheetName val="삼성전기"/>
      <sheetName val="하도내역 (철콘)"/>
      <sheetName val="견적서세부내용"/>
      <sheetName val="견적내용입력"/>
      <sheetName val="APT"/>
      <sheetName val="작성방법"/>
      <sheetName val="FOOTING단면력"/>
      <sheetName val="허용전류_IEC"/>
      <sheetName val="허용전류_IEC DATA"/>
      <sheetName val="사통"/>
      <sheetName val="기안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5.모델링"/>
      <sheetName val="xxxxxx"/>
      <sheetName val="구역화물"/>
      <sheetName val="G2설비도급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배수내역"/>
      <sheetName val="R.C RAHMEN 해석"/>
      <sheetName val="49일위"/>
      <sheetName val="경비_원본"/>
      <sheetName val="G.R300경비"/>
      <sheetName val="관급"/>
      <sheetName val="기둥"/>
      <sheetName val="구체"/>
      <sheetName val="Quantity"/>
      <sheetName val="??"/>
      <sheetName val="가설건물"/>
      <sheetName val="PKG"/>
      <sheetName val="입적표"/>
      <sheetName val="방음벽연장집계-여기까지만 출력"/>
      <sheetName val="중기비"/>
      <sheetName val="공종별집계표(건축)"/>
      <sheetName val="토적표"/>
      <sheetName val="을지"/>
      <sheetName val=""/>
      <sheetName val="공정data"/>
      <sheetName val="소일위대가코드표"/>
      <sheetName val="자"/>
      <sheetName val="노"/>
      <sheetName val="아산추가1220"/>
      <sheetName val="공사유형"/>
      <sheetName val="맨홀수량집계"/>
      <sheetName val="h-013211-2"/>
      <sheetName val="2월가격표-ESG-1월"/>
      <sheetName val="UB2"/>
      <sheetName val="퇴직공제"/>
      <sheetName val="건강보험료"/>
      <sheetName val="노인장기요양보험료"/>
      <sheetName val="공통부대비"/>
      <sheetName val="장비 (2)"/>
      <sheetName val="지수적용공사비내역서"/>
      <sheetName val="SANBAISU"/>
      <sheetName val="CONCRETE"/>
      <sheetName val="공사종류(참고)"/>
      <sheetName val="세부내역서"/>
      <sheetName val="_x0000__x0008__x0000__x0004__x0000_"/>
      <sheetName val="ࠀ฀ࠀ؀ԀЀԀ̀"/>
      <sheetName val="동원인원산출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냉매배관"/>
      <sheetName val="드레인"/>
      <sheetName val="기타"/>
      <sheetName val="전계가"/>
      <sheetName val="2차선환산길이"/>
      <sheetName val="Du toan"/>
      <sheetName val="Keothep"/>
      <sheetName val="Re-bar"/>
      <sheetName val="WEIGHT_LIST"/>
      <sheetName val="산#2-1_(2)"/>
      <sheetName val="공사비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9609Aß"/>
      <sheetName val="업무계획1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급여명세서"/>
      <sheetName val="급여등록"/>
      <sheetName val="J형측구단위수량"/>
      <sheetName val="A-TYPE 단위수량"/>
      <sheetName val="수량산출Ü_x0000_䰀_xde75_"/>
      <sheetName val="수량산출ԯ_x0000_缀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DHEQSUPT"/>
      <sheetName val="상행-교대(洅⿋︸_x0000__x0000__x0000_"/>
      <sheetName val="SRC-B3U2"/>
      <sheetName val="UB Beam Box-up"/>
      <sheetName val="Rate"/>
      <sheetName val="DOOR&amp;WINDOW"/>
      <sheetName val="대운산출"/>
      <sheetName val="변수값"/>
      <sheetName val="중기상차"/>
      <sheetName val="AS복구"/>
      <sheetName val="중기터파기"/>
      <sheetName val="3.바닥판설계"/>
      <sheetName val="건축원가계산서"/>
      <sheetName val="유림총괄"/>
      <sheetName val="B"/>
      <sheetName val="부재력정리"/>
      <sheetName val="순환펌프"/>
      <sheetName val="저수조"/>
      <sheetName val="급,배기팬"/>
      <sheetName val="급탕순환펌프"/>
      <sheetName val="AH-1 "/>
      <sheetName val="OHU"/>
      <sheetName val="list price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동원(_x0000__x0000_"/>
      <sheetName val="우수공총괄수량집계"/>
      <sheetName val="신표지1"/>
      <sheetName val="L형옹벽(key)"/>
      <sheetName val="TRE TABLE"/>
      <sheetName val="포장절단"/>
      <sheetName val="0217상가미분양자산"/>
      <sheetName val="명세서"/>
      <sheetName val="1.1서버도입"/>
      <sheetName val="경제성분석"/>
      <sheetName val="비교1"/>
      <sheetName val="동원(3-"/>
      <sheetName val="48전력선로일위"/>
      <sheetName val="96보완계획7_12"/>
      <sheetName val="96보완계획7.12"/>
      <sheetName val="터널길이별 m당 단가"/>
      <sheetName val="영업3"/>
      <sheetName val="부표총괄"/>
      <sheetName val="현장명령서"/>
      <sheetName val="계산결과(출력하지말것)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산근"/>
      <sheetName val="일위목록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관급자재㧈_x0014_冈"/>
      <sheetName val="플랜트 설치"/>
      <sheetName val="경비산출"/>
      <sheetName val="95삼성급(본사)"/>
      <sheetName val="TOWER 12TON"/>
      <sheetName val="TOWER 10TON"/>
      <sheetName val="태화42 "/>
      <sheetName val="토목공사"/>
      <sheetName val="단가표"/>
      <sheetName val="유림콘도"/>
      <sheetName val="공사비산출내역"/>
      <sheetName val="확인서"/>
      <sheetName val="수원공공사비"/>
      <sheetName val="VXXXXX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우수공사"/>
      <sheetName val="95D"/>
      <sheetName val="94D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단가비교"/>
      <sheetName val="은_x0000_"/>
      <sheetName val="대갑기성내역"/>
      <sheetName val="sort"/>
      <sheetName val="현장관리비_瓈¼甌¼헾"/>
      <sheetName val="상행-교대(_x0000__x0000__x0005__x0000_틀Ȝ"/>
      <sheetName val="N賃率-職"/>
      <sheetName val="철콘"/>
      <sheetName val="연도별cash"/>
      <sheetName val="Basisdatei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광계통도 기입양식(기입후 Sheet숨기기)"/>
      <sheetName val="토목변경"/>
      <sheetName val="내역전기"/>
      <sheetName val="2공구수량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시멘트 및 골재량산출"/>
      <sheetName val="노무산출"/>
      <sheetName val="정산내역서"/>
      <sheetName val="1공구_건정토건__x0000__x0000_"/>
      <sheetName val="단가산출서"/>
      <sheetName val="발주내역"/>
      <sheetName val="04.설변내역서"/>
      <sheetName val="계약전체U_x0000_Ԁ"/>
      <sheetName val="EQUIP_LIST룕"/>
      <sheetName val="EQUIP_LISTⷕ"/>
      <sheetName val="EQUIP_LIST䣕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주거래인적사항"/>
      <sheetName val="1,2공구원가계산"/>
      <sheetName val="1,2공구원가계산쿱"/>
      <sheetName val="허용전류_′近丂"/>
      <sheetName val="허용전류_ê_x0000_Ԁ"/>
      <sheetName val="8공구 강재 수량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2연_x0000_́"/>
      <sheetName val="납부서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H=4.0M"/>
      <sheetName val="1공구_x0005__x0000__x0000__x0000_"/>
      <sheetName val="매뉴얼"/>
      <sheetName val="개화1°"/>
      <sheetName val="총Ć??"/>
      <sheetName val="총Ć_x0000__x0000_"/>
      <sheetName val="UEC영화관본공사내역"/>
      <sheetName val="Electrical Works"/>
      <sheetName val="H_T_ INCOMING SYSTEM"/>
      <sheetName val="escon"/>
      <sheetName val="TinhGiaNC"/>
      <sheetName val="VCBo"/>
      <sheetName val="DMCP"/>
      <sheetName val="BocXep"/>
      <sheetName val="TinhGiaMTC"/>
      <sheetName val="VCThuy"/>
      <sheetName val="CTG"/>
      <sheetName val="SCOPE OF WORK"/>
      <sheetName val="Sàn T1"/>
      <sheetName val="Lỗ thông gió"/>
      <sheetName val="NOTE"/>
      <sheetName val="131COMP"/>
      <sheetName val="POL6차-PIP怀꿟세"/>
      <sheetName val="수입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6MONTHS"/>
      <sheetName val="2연괂警砀"/>
      <sheetName val="우각부보_x001f_"/>
      <sheetName val="음료赐㭯"/>
      <sheetName val="일위산출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Div26_-_Elect"/>
      <sheetName val="BANG_TONG_HOP_(2)"/>
      <sheetName val="THCP_Lap_dat"/>
      <sheetName val="RAB_AR&amp;STR"/>
      <sheetName val="A1_CN"/>
      <sheetName val="Nhan_cong"/>
      <sheetName val="Thiet_bi"/>
      <sheetName val="Vat_tu"/>
      <sheetName val="DM_ChiPhi"/>
      <sheetName val="May_TC"/>
      <sheetName val="Bang_KL"/>
      <sheetName val="TH_Kinh_phi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RAB_AR&amp;STR1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RAB_AR&amp;STR2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Bang_KL1"/>
      <sheetName val="TONG_HOP_VL-NC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Du_toan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Bang_KL2"/>
      <sheetName val="TONG_HOP_VL-NC2"/>
      <sheetName val="MH_RATE2"/>
      <sheetName val="DM_60611"/>
      <sheetName val="DG_thep_ma_kem1"/>
      <sheetName val="Lcau_-_Lxuc2"/>
      <sheetName val="CT_vat_lieu1"/>
      <sheetName val="Equip_1"/>
      <sheetName val="A1_CN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터파기"/>
      <sheetName val="투찰가"/>
      <sheetName val="배수유공블䣾"/>
      <sheetName val="손익집계(공장별)"/>
      <sheetName val="현장관리비__x0000__x0000_Ā_x0000__x0005_"/>
      <sheetName val="1공구산출내_x0000__x0000_"/>
      <sheetName val="총괄간_x0000_"/>
      <sheetName val="도장수량က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해운대V-B"/>
      <sheetName val="주요가정"/>
      <sheetName val="철거현황"/>
      <sheetName val="106C03曐ɀ"/>
      <sheetName val="집계내역서(가압 ㍚"/>
      <sheetName val="[EUL.XLS]도장수猱ﱭ/"/>
      <sheetName val="2연"/>
      <sheetName val="허용전류_ê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KE3p_1"/>
      <sheetName val="TH_VL,_NC,_DDHT_Thanhphuoc1"/>
      <sheetName val="CHITIET_VL-NC1"/>
      <sheetName val="Div26_-_Elect1"/>
      <sheetName val="BANG_TONG_HOP_(2)1"/>
      <sheetName val="THCP_Lap_dat1"/>
      <sheetName val="Nhan_cong1"/>
      <sheetName val="Thiet_bi1"/>
      <sheetName val="Vat_tu1"/>
      <sheetName val="DM_ChiPhi1"/>
      <sheetName val="May_TC1"/>
      <sheetName val="TH_Kinh_phi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KE3p_2"/>
      <sheetName val="TH_VL,_NC,_DDHT_Thanhphuoc2"/>
      <sheetName val="CHITIET_VL-NC2"/>
      <sheetName val="Div26_-_Elect2"/>
      <sheetName val="BANG_TONG_HOP_(2)2"/>
      <sheetName val="THCP_Lap_dat2"/>
      <sheetName val="Nhan_cong2"/>
      <sheetName val="Thiet_bi2"/>
      <sheetName val="Vat_tu2"/>
      <sheetName val="DM_ChiPhi2"/>
      <sheetName val="May_TC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설曘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1_x0002__x0000__x000c__x0000__x0000_"/>
      <sheetName val="방음벽기초"/>
      <sheetName val="가로등수량수량"/>
      <sheetName val="20o销_x0000_"/>
      <sheetName val="20Y_x0000__x0000__x0000_"/>
      <sheetName val="20剙_x0010__x0000__x0000_"/>
      <sheetName val="정산서"/>
      <sheetName val="입력값"/>
      <sheetName val="설계기준 및 하중계산"/>
      <sheetName val="발주서"/>
      <sheetName val="tggwan(_x0000__x0000_Ԁ_x0000_"/>
      <sheetName val="STRUCTURE"/>
      <sheetName val="현장별"/>
      <sheetName val="dtct cong"/>
      <sheetName val="T"/>
      <sheetName val="BAG-2"/>
      <sheetName val="DAF-2"/>
      <sheetName val="NET ALL (M)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MTL(AG)"/>
      <sheetName val="Tổng kê"/>
      <sheetName val="Slim 2 cánh &amp; 2 vách"/>
      <sheetName val="phân tích hiệu quả"/>
      <sheetName val="삼홍테크"/>
      <sheetName val="PAINT (2)"/>
      <sheetName val="허용전류_裪选"/>
      <sheetName val="허용전류_䃪氼᠝"/>
      <sheetName val="제출내_x0000__x0000_Ā_x0000__x0005_"/>
      <sheetName val="PROCURE"/>
      <sheetName val="4.3 Scope of work "/>
      <sheetName val="pp1p"/>
      <sheetName val="pp3p_NC"/>
      <sheetName val="pp3p "/>
      <sheetName val="물량표(신)"/>
      <sheetName val="CGDATA"/>
      <sheetName val="40洂书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노상장99.3"/>
      <sheetName val="도장수량怀㿞ힽ_x0000_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수량산출Ü"/>
      <sheetName val="품ꢀ᠞_x0000_"/>
      <sheetName val="품_x0002__x0000_莨"/>
      <sheetName val="품밽 ဠ"/>
      <sheetName val="품밽V⇠"/>
      <sheetName val="구분표"/>
      <sheetName val="9Ԁ_x0000_缀"/>
      <sheetName val="6공구(당초_x0000_"/>
      <sheetName val="인원투입계획"/>
      <sheetName val="경상비내역"/>
      <sheetName val="부대비내역"/>
      <sheetName val="Tenants"/>
      <sheetName val="일반공ఀ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POL6차¤_x0000_Ԁ_x0000_耀顔ḯ"/>
      <sheetName val="예산대비"/>
      <sheetName val="Personnel"/>
      <sheetName val="2F 회의실견적(5_1賨࠭׃⾭_x0000_"/>
      <sheetName val="2F 회의실견적(5_1_x0000__x0000__x0005__x0000_鍐"/>
      <sheetName val="데이터유효성"/>
      <sheetName val="옥룡잡비"/>
      <sheetName val="1차분계약내역"/>
      <sheetName val="1차분계약내역ɡ"/>
      <sheetName val="1차분계약내역"/>
      <sheetName val="시행후면적"/>
      <sheetName val="1공구산출내역낳"/>
      <sheetName val="2F 회의실견적(5_1"/>
      <sheetName val="중기사용료목록"/>
      <sheetName val="덕전리"/>
      <sheetName val="2차전체변경쌂瘅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허용전류-IEC_DA读ꀎ"/>
      <sheetName val="골재산출"/>
      <sheetName val="외천교"/>
      <sheetName val="1공구_x0005_"/>
      <sheetName val="1_x0002_"/>
      <sheetName val="동원(ꀐ⹰"/>
      <sheetName val="도장수량ꀃ灰0_x0000_"/>
      <sheetName val="도장수량　辌䒓_x0000_"/>
      <sheetName val="도장수량䠏霳䠀댊"/>
      <sheetName val="동원(젬漶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식재수량집계"/>
      <sheetName val="자재집계"/>
      <sheetName val="산출근거(지주목)"/>
      <sheetName val="공종"/>
      <sheetName val="상행-교대(A1-A횸ʉ"/>
      <sheetName val="동원(_x0000_脀"/>
      <sheetName val="허용지지력"/>
      <sheetName val="L형옹벽"/>
      <sheetName val="산#3-"/>
      <sheetName val="수문일위1"/>
      <sheetName val="04변경-상하朌"/>
      <sheetName val="총사업비검토 총괄"/>
      <sheetName val="도장수량ꀂⅰ0_x0000_"/>
      <sheetName val="도장수량堐圹俐"/>
      <sheetName val="도장수량ꠖྋ적漭"/>
      <sheetName val="도장수량頚霹耀֓"/>
      <sheetName val="동원(ꀁɰ"/>
      <sheetName val="도장수량ꀈ买0_x0000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_xd816_ྉ"/>
      <sheetName val="동원(༷"/>
      <sheetName val="동원(ࠛ_xdb89_"/>
      <sheetName val="동원(ᔂ㳪"/>
      <sheetName val="동원(㠙侉"/>
      <sheetName val="도장수량ꀁ齰/_x0000_"/>
      <sheetName val="동원(ꀁ齰"/>
      <sheetName val="동원(ꀑ獰"/>
      <sheetName val="기존단가 (2)"/>
      <sheetName val="문의೶콃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예정(l쐀"/>
      <sheetName val="예정(l᠀"/>
      <sheetName val="산출2-기_x0000_ጚȿ"/>
      <sheetName val="woo"/>
      <sheetName val="tggwan("/>
      <sheetName val="제출내"/>
      <sheetName val="pier(각형)"/>
      <sheetName val="기초입력 DATA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동원(堐娵"/>
      <sheetName val="동원(ꀈ牰"/>
      <sheetName val="도장수량ꀈ酰/_x0000_"/>
      <sheetName val="동원(ꀂ酰"/>
      <sheetName val="도장수량᠑ᔴခ"/>
      <sheetName val="도장수량䠕㌺蠁㨿"/>
      <sheetName val="동원(뤳"/>
      <sheetName val="EP0618"/>
      <sheetName val="SAKUB"/>
      <sheetName val="20䢬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대비표"/>
      <sheetName val="FANDBS"/>
      <sheetName val="GRDATA"/>
      <sheetName val="SHAFTDBSE"/>
      <sheetName val="BM_LIST(2)"/>
      <sheetName val="공통토목건축"/>
      <sheetName val="G2건축도급"/>
      <sheetName val="검토갑"/>
      <sheetName val="내역집계 "/>
      <sheetName val="1.설계기준"/>
      <sheetName val="산출_xd80d_佋_xd800_斂"/>
      <sheetName val="허용전류_IEC DM鐀"/>
      <sheetName val="1차분증̅"/>
      <sheetName val="구ԯ_x0000_缀"/>
      <sheetName val="1차분계약내역_x0000_"/>
      <sheetName val="6동"/>
      <sheetName val="전체내역서"/>
      <sheetName val="당_x0000_"/>
      <sheetName val="TIE-IN"/>
      <sheetName val="설비집계"/>
      <sheetName val="대부예산서"/>
      <sheetName val="40단領།׃⼲"/>
      <sheetName val="40단׃⽼_x0000__x0000_"/>
      <sheetName val="40단_x0010__x0000_㟠၎"/>
      <sheetName val="40단׃⾗_x0000__x0000_"/>
      <sheetName val="1공구산출내역_x0000_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현장관리비_"/>
      <sheetName val="도장수량ꀉ끰/_x0000_"/>
      <sheetName val="도장수량ꀂ끰/_x0000_"/>
      <sheetName val="도장수량_xd814_輷倀ⴈ"/>
      <sheetName val="동원(렚辉"/>
      <sheetName val="도장수량ꀂ푰/_x0000_"/>
      <sheetName val="도급,하도급 예정금액"/>
      <sheetName val="P.M 별"/>
      <sheetName val="원가계산서(1공구)"/>
      <sheetName val="부대"/>
      <sheetName val="PriceSummary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8.PILE  (돌출)"/>
      <sheetName val="UC"/>
      <sheetName val="COVERSHEET"/>
      <sheetName val="Ex-Rate"/>
      <sheetName val="Rate Analysis"/>
      <sheetName val="9Ԁ"/>
      <sheetName val="품_x0002_"/>
      <sheetName val="POL6차¤"/>
      <sheetName val="도장수량砖伶"/>
      <sheetName val="문의_x0018__x0000_"/>
      <sheetName val="문의_x0018_簀"/>
      <sheetName val="상행-교대(A1-A_x0010__x0000_"/>
      <sheetName val="상행-교대(A1-A׃⿫"/>
      <sheetName val="배수문"/>
      <sheetName val="도장수량က_x0000_蠀슱"/>
      <sheetName val="동원(ꀈ데"/>
      <sheetName val="동원(ꀑ剰"/>
      <sheetName val="기본사항"/>
      <sheetName val="수목표준_x0000_͐"/>
      <sheetName val="가시설공사"/>
      <sheetName val="[EUL.XLS][EUL.XLS][EUL.XLS]__16"/>
      <sheetName val="[EUL.XLS][EUL.XLS][EUL.XLS]__17"/>
      <sheetName val="[EUL.XLS][EUL.XLS][EUL.XLS]__18"/>
      <sheetName val="[EUL.XLS][EUL.XLS][EUL.XLS]__19"/>
      <sheetName val="[EUL.XLS][EUL.XLS][EUL.XLS]__20"/>
      <sheetName val="[EUL.XLS][EUL.XLS][EUL.XLS]__21"/>
      <sheetName val="[EUL.XLS][EUL.XLS][EUL.XLS]__22"/>
      <sheetName val="[EUL.XLS][EUL.XLS][EUL.XLS]__23"/>
      <sheetName val="[EUL.XLS]도장수량섈_xd96c_/_x0000_"/>
      <sheetName val="[EUL.XLS]도장수량섈陬/_x0000_"/>
      <sheetName val="[EUL.XLS]도장수량섁ꥬ/_x0000_"/>
      <sheetName val="[EUL.XLS]도장수량썬/_x0000_"/>
      <sheetName val="[EUL.XLS]도장수량ꌂ멭/_x0000_"/>
      <sheetName val="[EUL.XLS]도장수량ꌂ/_x0000_"/>
      <sheetName val="[EUL.XLS]도장수량ꌌ국/_x0000_"/>
      <sheetName val="[EUL.XLS]도장수량ԋ/_x000e_"/>
      <sheetName val="[EUL.XLS]도장수량퀂/"/>
      <sheetName val="[EUL.XLS]도장수량/"/>
      <sheetName val="[EUL.XLS][EUL_XLS]전체수ḱ텭/"/>
      <sheetName val="[EUL.XLS][EUL_XLS]전체수ḱ푭/"/>
      <sheetName val="[EUL.XLS][EUL_XLS]전체수량/"/>
      <sheetName val="[EUL.XLS][EUL_XLS]도장수량猀ﱭ/"/>
      <sheetName val="[EUL.XLS][EUL_XLS]도장수猱ﱭ/倀"/>
      <sheetName val="[EUL.XLS]도장수량Ј/"/>
      <sheetName val="[EUL.XLS][EUL_XLS]전체수ḱ텭/1"/>
      <sheetName val="[EUL.XLS][EUL_XLS]전체수ḱ푭/1"/>
      <sheetName val="Joinery works"/>
      <sheetName val="COST-EST LTI P5C"/>
      <sheetName val="GENERAL REQUIREMENTS"/>
      <sheetName val="Parem"/>
      <sheetName val="barchart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COST-EST_LTI_P5C"/>
      <sheetName val="pp3p_"/>
      <sheetName val="도장수량ꀃ籰0_x0000_"/>
      <sheetName val="도장수량ࠒ伷_xd800_욒"/>
      <sheetName val="1.지장공가 양성화검토결과"/>
      <sheetName val="TYPE_x0000_"/>
      <sheetName val="여과椂忶"/>
      <sheetName val="TYÞ᐀z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 refreshError="1"/>
      <sheetData sheetId="1112" refreshError="1"/>
      <sheetData sheetId="1113" refreshError="1"/>
      <sheetData sheetId="1114" refreshError="1"/>
      <sheetData sheetId="1115"/>
      <sheetData sheetId="1116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 refreshError="1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 refreshError="1"/>
      <sheetData sheetId="1764" refreshError="1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 refreshError="1"/>
      <sheetData sheetId="1898" refreshError="1"/>
      <sheetData sheetId="1899" refreshError="1"/>
      <sheetData sheetId="1900" refreshError="1"/>
      <sheetData sheetId="1901"/>
      <sheetData sheetId="1902"/>
      <sheetData sheetId="1903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/>
      <sheetData sheetId="2022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/>
      <sheetData sheetId="2043"/>
      <sheetData sheetId="2044"/>
      <sheetData sheetId="2045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 refreshError="1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/>
      <sheetData sheetId="2539" refreshError="1"/>
      <sheetData sheetId="2540" refreshError="1"/>
      <sheetData sheetId="2541" refreshError="1"/>
      <sheetData sheetId="2542" refreshError="1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/>
      <sheetData sheetId="3175" refreshError="1"/>
      <sheetData sheetId="3176" refreshError="1"/>
      <sheetData sheetId="3177" refreshError="1"/>
      <sheetData sheetId="3178" refreshError="1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 refreshError="1"/>
      <sheetData sheetId="3417" refreshError="1"/>
      <sheetData sheetId="3418"/>
      <sheetData sheetId="3419"/>
      <sheetData sheetId="3420" refreshError="1"/>
      <sheetData sheetId="3421" refreshError="1"/>
      <sheetData sheetId="3422"/>
      <sheetData sheetId="3423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 refreshError="1"/>
      <sheetData sheetId="3616" refreshError="1"/>
      <sheetData sheetId="3617"/>
      <sheetData sheetId="3618" refreshError="1"/>
      <sheetData sheetId="3619" refreshError="1"/>
      <sheetData sheetId="3620" refreshError="1"/>
      <sheetData sheetId="362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/>
      <sheetData sheetId="3780" refreshError="1"/>
      <sheetData sheetId="3781"/>
      <sheetData sheetId="3782"/>
      <sheetData sheetId="3783" refreshError="1"/>
      <sheetData sheetId="3784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/>
      <sheetData sheetId="4077"/>
      <sheetData sheetId="4078"/>
      <sheetData sheetId="4079"/>
      <sheetData sheetId="4080"/>
      <sheetData sheetId="4081"/>
      <sheetData sheetId="4082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 refreshError="1"/>
      <sheetData sheetId="4368" refreshError="1"/>
      <sheetData sheetId="4369" refreshError="1"/>
      <sheetData sheetId="4370" refreshError="1"/>
      <sheetData sheetId="437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ABUT수량-A1"/>
      <sheetName val="입출재고현황 _2_"/>
      <sheetName val="#REF"/>
      <sheetName val="하수급견적대비"/>
      <sheetName val="입찰안"/>
      <sheetName val="내역서"/>
      <sheetName val="부대공사비"/>
      <sheetName val="전신환매도율"/>
      <sheetName val="점수계산1-2"/>
      <sheetName val="내역"/>
      <sheetName val="철거수량(전송)"/>
      <sheetName val="일위(철거)"/>
      <sheetName val="A-4"/>
      <sheetName val="날개벽(시점좌측)"/>
      <sheetName val="INPUT"/>
      <sheetName val="연결임시"/>
      <sheetName val="일위대가"/>
      <sheetName val="Sheet5"/>
      <sheetName val="자재현황"/>
      <sheetName val="전체도급"/>
      <sheetName val="청천내"/>
      <sheetName val="JUCKEYK"/>
      <sheetName val="공사비집계"/>
      <sheetName val="명세서"/>
      <sheetName val="공구"/>
      <sheetName val="양수장(기계)"/>
      <sheetName val="설계"/>
      <sheetName val="공사비예산서(토목분)"/>
      <sheetName val="동력부하계산"/>
      <sheetName val="케이블"/>
      <sheetName val="화재 탐지 설비"/>
      <sheetName val="실행철강하도"/>
      <sheetName val="설 계"/>
      <sheetName val="Sheet1"/>
      <sheetName val="단가"/>
      <sheetName val="설계개요"/>
      <sheetName val="경비"/>
      <sheetName val="STEEL BOX 단면설계(SEC.8)"/>
      <sheetName val="설계조건"/>
      <sheetName val="주방환기"/>
      <sheetName val="인사자료총집계"/>
      <sheetName val="낙찰표"/>
      <sheetName val="BID"/>
      <sheetName val="노임"/>
      <sheetName val="횡배수관토공수량"/>
      <sheetName val="품셈TABLE"/>
      <sheetName val="단면치수"/>
      <sheetName val="1.설계조건"/>
      <sheetName val="총괄표"/>
      <sheetName val="신규적용단가"/>
      <sheetName val="전신"/>
      <sheetName val="갑지1"/>
      <sheetName val="tggwan(mac)"/>
      <sheetName val="일위대가(계측기설치)"/>
      <sheetName val="IMPEADENCE MAP 취수장"/>
      <sheetName val="일위대가(가설)"/>
      <sheetName val="물량집계"/>
      <sheetName val="수량이동"/>
      <sheetName val="9GNG운반"/>
      <sheetName val="교각계산"/>
      <sheetName val="갑지"/>
      <sheetName val="교량전기"/>
      <sheetName val="지급자재"/>
      <sheetName val="노임단가"/>
      <sheetName val="제잡비.xls"/>
      <sheetName val="여과지동"/>
      <sheetName val="기초자료"/>
      <sheetName val="토공정보"/>
      <sheetName val="부대내역"/>
      <sheetName val="단면가정"/>
      <sheetName val="국공유지및사유지"/>
      <sheetName val="충주"/>
      <sheetName val="산거각호표"/>
      <sheetName val="빌딩 안내"/>
      <sheetName val="L형옹벽"/>
      <sheetName val="차액보증"/>
      <sheetName val="기초1"/>
      <sheetName val="붙임10단가산출근거"/>
      <sheetName val="붙임9,10목록"/>
      <sheetName val="각사별공사비분개 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상비"/>
      <sheetName val="실행"/>
      <sheetName val="비드"/>
      <sheetName val="내역"/>
      <sheetName val="기타"/>
      <sheetName val="업체"/>
      <sheetName val="청천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표지.."/>
      <sheetName val="실집"/>
      <sheetName val="건집 (2)"/>
      <sheetName val="토집 (2)"/>
      <sheetName val="토집2 (2)"/>
      <sheetName val="총집"/>
      <sheetName val="건집"/>
      <sheetName val="토집"/>
      <sheetName val="토집2"/>
      <sheetName val="토목내역"/>
      <sheetName val="건축내역"/>
      <sheetName val="총비"/>
      <sheetName val="토비"/>
      <sheetName val="철비"/>
      <sheetName val="하사"/>
      <sheetName val="하별"/>
      <sheetName val="하잡"/>
      <sheetName val="토하"/>
      <sheetName val="철하"/>
      <sheetName val="1갑"/>
      <sheetName val="1내"/>
      <sheetName val="3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실행대비"/>
      <sheetName val="실행 (2)"/>
      <sheetName val="하도공과잡비"/>
      <sheetName val="실행(확대)"/>
      <sheetName val="실행 (인쇄)"/>
      <sheetName val="ES산출서(도급)"/>
      <sheetName val="제외금액(도급)"/>
      <sheetName val="적용대가(도급)"/>
      <sheetName val="실행"/>
      <sheetName val="ES산출서(수중)"/>
      <sheetName val="적용대가(수중)"/>
      <sheetName val="제외금액(수중)"/>
      <sheetName val="ES산출서(블럭)"/>
      <sheetName val="적용대가(블럭)"/>
      <sheetName val="물가상승비"/>
      <sheetName val="적용대가"/>
      <sheetName val="하도잡비"/>
      <sheetName val="안전관리비산출"/>
      <sheetName val="remicon현장"/>
      <sheetName val="수량집계"/>
      <sheetName val="합의경상"/>
      <sheetName val="1단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일위대가(계측기설치)"/>
      <sheetName val="추풍최종"/>
      <sheetName val="설 계"/>
      <sheetName val="차액보증"/>
      <sheetName val="입출재고현황 (2)"/>
      <sheetName val="내역서"/>
      <sheetName val="지급자재"/>
      <sheetName val="반중력식옹벽"/>
      <sheetName val="INPUT"/>
      <sheetName val="전기"/>
      <sheetName val="양수장(기계)"/>
      <sheetName val="노임"/>
      <sheetName val="A-4"/>
      <sheetName val="도급"/>
      <sheetName val="갑지"/>
      <sheetName val="2000년하반기"/>
      <sheetName val="단가"/>
      <sheetName val="45,46"/>
      <sheetName val="기본DATA"/>
      <sheetName val="취수탑"/>
      <sheetName val="98수문일위"/>
      <sheetName val="국공유지및사유지"/>
      <sheetName val="횡배수관토공수량"/>
      <sheetName val="품셈TABLE"/>
      <sheetName val="내역(설계)"/>
      <sheetName val="3F"/>
      <sheetName val="일위대가(가설)"/>
      <sheetName val="점수계산1-2"/>
      <sheetName val="표지"/>
      <sheetName val="단가표"/>
      <sheetName val="Sheet5"/>
      <sheetName val="기계내역"/>
      <sheetName val="전신환매도율"/>
      <sheetName val="BID"/>
      <sheetName val="ABUT수량-A1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기초자료(x)"/>
      <sheetName val="2000년1차"/>
      <sheetName val="2000전체분"/>
      <sheetName val="건축내역"/>
      <sheetName val="공사비집계"/>
      <sheetName val="청천내"/>
      <sheetName val="전계가"/>
      <sheetName val="조명율표"/>
      <sheetName val="내역"/>
      <sheetName val="시멘트"/>
      <sheetName val="ASP포장"/>
      <sheetName val="통합"/>
      <sheetName val="DC-O-4-S(설명서)"/>
      <sheetName val="공문"/>
      <sheetName val="낙찰표"/>
      <sheetName val="슬래브"/>
      <sheetName val="1호맨홀토공"/>
      <sheetName val="danga"/>
      <sheetName val="ilch"/>
      <sheetName val="G.R300경비"/>
      <sheetName val="EACT10"/>
      <sheetName val="토공실행"/>
      <sheetName val="원본"/>
      <sheetName val="BSD (2)"/>
      <sheetName val="7.가스"/>
      <sheetName val="MEXICO-C"/>
      <sheetName val="준검 내역서"/>
      <sheetName val="단면 (2)"/>
      <sheetName val="1.취수장"/>
      <sheetName val="제수"/>
      <sheetName val="공기"/>
      <sheetName val="식재총괄"/>
      <sheetName val="양수장내역"/>
      <sheetName val="일반공사"/>
      <sheetName val="Sheet1 (2)"/>
      <sheetName val="예산변경원인분석"/>
      <sheetName val="관개"/>
      <sheetName val="현경"/>
      <sheetName val="인건비"/>
      <sheetName val="원가"/>
      <sheetName val="장비"/>
      <sheetName val="산근1"/>
      <sheetName val="노무"/>
      <sheetName val="자재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산출내역서집계표"/>
      <sheetName val="내역표지"/>
      <sheetName val="공사비예산서(토목분)"/>
      <sheetName val="Sheet17"/>
      <sheetName val="말뚝기초"/>
      <sheetName val="총괄표"/>
      <sheetName val="옥외"/>
      <sheetName val="설계예산서"/>
      <sheetName val="Sheet2"/>
      <sheetName val="설계개요"/>
      <sheetName val="품셈총괄표"/>
      <sheetName val="IMPEADENCE MAP 취수장"/>
      <sheetName val="부대내역"/>
      <sheetName val="공사내역"/>
      <sheetName val="단가산출"/>
      <sheetName val="전신"/>
      <sheetName val="직공비"/>
      <sheetName val="Macro1"/>
      <sheetName val="노무비"/>
      <sheetName val="예산변경사항"/>
      <sheetName val="단가(반정1교-원주)"/>
      <sheetName val="본관"/>
      <sheetName val="일위대가표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배수통관토공수량"/>
      <sheetName val="DATA 입력란"/>
      <sheetName val="1. 설계조건 2.단면가정 3. 하중계산"/>
      <sheetName val="기기리스트"/>
      <sheetName val="양수장기계"/>
      <sheetName val="4)유동표"/>
      <sheetName val="현장"/>
      <sheetName val="D-3109"/>
      <sheetName val="매원개착터널총괄"/>
      <sheetName val="JUCKEYK"/>
      <sheetName val="교통대책내역"/>
      <sheetName val="개요"/>
      <sheetName val="EQUIPMENT -2"/>
      <sheetName val="변경후-SHEET"/>
      <sheetName val="98비정기소모"/>
      <sheetName val="계산중"/>
      <sheetName val="횡배위치"/>
      <sheetName val="주방환기"/>
      <sheetName val="직노"/>
      <sheetName val="관급"/>
      <sheetName val="토목주소"/>
      <sheetName val="프랜트면허"/>
      <sheetName val="별표집계"/>
      <sheetName val="준공시전망_원본"/>
      <sheetName val="차선도색현황"/>
      <sheetName val="남양내역"/>
      <sheetName val="물량표"/>
      <sheetName val="소방사항"/>
      <sheetName val="하수실행"/>
      <sheetName val="ITEM"/>
      <sheetName val="EJ"/>
      <sheetName val="단가일람표"/>
      <sheetName val="부안일위"/>
      <sheetName val="AIR SHOWER(3인용)"/>
      <sheetName val="이방변동"/>
      <sheetName val="수량이동"/>
      <sheetName val="견적대비"/>
      <sheetName val="하수급견적대비"/>
      <sheetName val="설계내역서"/>
      <sheetName val="401"/>
      <sheetName val="가설공사내역"/>
      <sheetName val="경상비"/>
      <sheetName val="일위집계표"/>
      <sheetName val="단가 및 재료비"/>
      <sheetName val="단가산출1"/>
      <sheetName val="위치조서"/>
      <sheetName val="흄관기초"/>
      <sheetName val="기초1"/>
      <sheetName val="자압"/>
      <sheetName val="현장관리비 산출내역"/>
      <sheetName val="기초자료"/>
      <sheetName val="송라터널총괄"/>
      <sheetName val="DATA"/>
      <sheetName val="수량산출"/>
      <sheetName val="내역서단가산출용"/>
      <sheetName val="토사(PE)"/>
      <sheetName val="옹벽철근"/>
      <sheetName val="물량집계"/>
      <sheetName val="금액"/>
      <sheetName val="주상도"/>
      <sheetName val="하조서"/>
      <sheetName val="내역서 "/>
      <sheetName val="1-1"/>
      <sheetName val="보고서"/>
      <sheetName val="C1ㅇ"/>
      <sheetName val="#REF"/>
      <sheetName val="원가계산서"/>
      <sheetName val="3.공통공사대비"/>
      <sheetName val="APT"/>
      <sheetName val="부속동"/>
      <sheetName val="청산공사"/>
      <sheetName val="전화번호DATA (2001)"/>
      <sheetName val="간접1"/>
      <sheetName val="1.설계조건"/>
      <sheetName val="2.대외공문"/>
      <sheetName val="시화점실행"/>
      <sheetName val="SLAB"/>
      <sheetName val="실행내역서 "/>
      <sheetName val="중기손료"/>
      <sheetName val="인사자료총집계"/>
      <sheetName val="갑지1"/>
      <sheetName val="견적서"/>
      <sheetName val="XL4Poppy"/>
      <sheetName val="Apt내역"/>
      <sheetName val="부대시설"/>
      <sheetName val="정보"/>
      <sheetName val="연결임시"/>
      <sheetName val="을"/>
      <sheetName val="노임이"/>
      <sheetName val="대전-교대(A1-A2)"/>
      <sheetName val="DATE"/>
      <sheetName val="MAT"/>
      <sheetName val="을지"/>
      <sheetName val="처리현황"/>
      <sheetName val="학생내역"/>
      <sheetName val="SG"/>
      <sheetName val="접지수량"/>
      <sheetName val="기초입력"/>
      <sheetName val="공사개요"/>
      <sheetName val="대비"/>
      <sheetName val="sw1"/>
      <sheetName val="NOMUBI"/>
      <sheetName val="교량전기"/>
      <sheetName val="일위대가_계측기설치_"/>
      <sheetName val="입출재고현황 _2_"/>
      <sheetName val="단가대비표"/>
      <sheetName val="200"/>
      <sheetName val="현금"/>
      <sheetName val="품셈(기초)"/>
      <sheetName val="실행대비"/>
      <sheetName val="총내역서"/>
      <sheetName val="TEST1"/>
      <sheetName val="별표"/>
      <sheetName val="자재조사표"/>
      <sheetName val="CODE"/>
      <sheetName val="실행철강하도"/>
      <sheetName val="8S발주관리대장"/>
      <sheetName val="전차선로 물량표"/>
      <sheetName val="지질조사"/>
      <sheetName val="다이꾸"/>
      <sheetName val="총괄내역서"/>
      <sheetName val="실행"/>
      <sheetName val="한일양산"/>
      <sheetName val="집계표"/>
      <sheetName val="MOTOR"/>
      <sheetName val="정부노임단가"/>
      <sheetName val="환율change"/>
      <sheetName val="건축공사실행"/>
      <sheetName val="Total"/>
      <sheetName val="수습"/>
      <sheetName val="Y-WORK"/>
      <sheetName val="BLOCK(1)"/>
      <sheetName val="배수통관(좌)"/>
      <sheetName val="차수"/>
      <sheetName val="TEBAK2"/>
      <sheetName val="구미"/>
      <sheetName val="계약내역서(을지)"/>
      <sheetName val="데리네이타현황"/>
      <sheetName val="산출"/>
      <sheetName val="CTEMCOST"/>
      <sheetName val="토공사"/>
      <sheetName val="단위수량(출력X)"/>
      <sheetName val="수량집계"/>
      <sheetName val="MCC제원"/>
      <sheetName val="매입세"/>
      <sheetName val="guard(mac)"/>
      <sheetName val="구의33고"/>
      <sheetName val="FURNITURE-01"/>
      <sheetName val="토목"/>
      <sheetName val="자동제어"/>
      <sheetName val="6호기"/>
      <sheetName val="설계명세서"/>
      <sheetName val="부대공사비"/>
      <sheetName val="날개벽수량표"/>
      <sheetName val="Requirement(Work Crew)"/>
      <sheetName val="단가조사"/>
      <sheetName val="수량산출서"/>
      <sheetName val="산근"/>
      <sheetName val="원가계산(2)"/>
      <sheetName val="제철"/>
      <sheetName val="Sheet10"/>
      <sheetName val="건축집계"/>
      <sheetName val="가도공"/>
      <sheetName val="용소리교"/>
      <sheetName val="견"/>
      <sheetName val="포장공사"/>
      <sheetName val="일위대가목차"/>
      <sheetName val="8.PILE  (돌출)"/>
      <sheetName val="날개벽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철거산출근거"/>
      <sheetName val="도급원가"/>
      <sheetName val="2공구산출내역"/>
      <sheetName val="실행내역"/>
      <sheetName val="PAINT"/>
      <sheetName val="품셈표"/>
      <sheetName val="내역서1"/>
      <sheetName val="수입"/>
      <sheetName val="7월11일"/>
      <sheetName val="GAEYO"/>
      <sheetName val="현장별"/>
      <sheetName val="I一般比"/>
      <sheetName val="단가조건(02년)"/>
      <sheetName val="공사비SUM"/>
      <sheetName val="NYS"/>
      <sheetName val="sort"/>
      <sheetName val="인부신상자료"/>
      <sheetName val="자금청구(건축)"/>
      <sheetName val="잡비"/>
      <sheetName val="6PILE  (돌출)"/>
      <sheetName val="tggwan(mac)"/>
      <sheetName val="터파기및재료"/>
      <sheetName val="변경집계표"/>
      <sheetName val="L_RPTB02_01"/>
      <sheetName val="현대물량"/>
      <sheetName val="D25"/>
      <sheetName val="D16"/>
      <sheetName val="D22"/>
      <sheetName val="단면가정"/>
      <sheetName val="2003년내역"/>
      <sheetName val="기본단가"/>
      <sheetName val="견적대비표"/>
      <sheetName val="손익현황"/>
      <sheetName val="교각1"/>
      <sheetName val="투찰가"/>
      <sheetName val="신기1-LINE별연장"/>
      <sheetName val="S0"/>
      <sheetName val="변경별표"/>
      <sheetName val="1월"/>
      <sheetName val="배방교"/>
      <sheetName val="유림골조"/>
      <sheetName val="전기일위대가"/>
      <sheetName val="지장물C"/>
      <sheetName val="계화배수"/>
      <sheetName val="단가비교"/>
      <sheetName val="단가산출서"/>
      <sheetName val="역T형"/>
      <sheetName val="내역서(총괄)"/>
      <sheetName val="s"/>
      <sheetName val="9GNG운반"/>
      <sheetName val="ELECTRIC"/>
      <sheetName val="SCHEDULE"/>
      <sheetName val="기둥(원형)"/>
      <sheetName val="4-3 보온 기본물량집계"/>
      <sheetName val="예산내역"/>
      <sheetName val="양수장_기계_"/>
      <sheetName val="choose"/>
      <sheetName val="찍기"/>
      <sheetName val="DAN"/>
      <sheetName val="정렬"/>
      <sheetName val="매입세율"/>
      <sheetName val="건축설비내역"/>
      <sheetName val="주관사업"/>
      <sheetName val="A"/>
      <sheetName val="WORK"/>
      <sheetName val="일위"/>
      <sheetName val="MAIN_TABLE"/>
      <sheetName val="도급내역(20061공구)"/>
      <sheetName val="000000"/>
      <sheetName val="총집계표"/>
      <sheetName val="금액내역서"/>
      <sheetName val="Baby일위대가"/>
      <sheetName val="에너지동"/>
      <sheetName val="1"/>
      <sheetName val="대목"/>
      <sheetName val="전선"/>
      <sheetName val="FACTOR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LEGEND"/>
      <sheetName val="내역및총괄"/>
      <sheetName val="c_balju"/>
      <sheetName val="부표총괄"/>
      <sheetName val="공통부대비"/>
      <sheetName val="간선계산"/>
      <sheetName val="이름정의"/>
      <sheetName val="중기가동(7)"/>
      <sheetName val="보도공제면적"/>
      <sheetName val="ETC"/>
      <sheetName val="물량"/>
      <sheetName val="2_대외공문"/>
      <sheetName val="재료"/>
      <sheetName val="조경일람"/>
      <sheetName val="횡날개수집"/>
      <sheetName val="발파유용(3)"/>
      <sheetName val="배선(낙차)"/>
      <sheetName val="각종장비전압강하계산"/>
      <sheetName val="갑지(추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예가표"/>
      <sheetName val="TYPE-A"/>
      <sheetName val="토공(우물통,기타) "/>
      <sheetName val="수문일1"/>
      <sheetName val="종단계산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전체도급"/>
      <sheetName val="부대대비"/>
      <sheetName val="냉연집계"/>
      <sheetName val="원도급내역"/>
      <sheetName val="SLAB&quot;1&quot;"/>
      <sheetName val="내역(전체)"/>
      <sheetName val="계약ITEM"/>
      <sheetName val="YM-IL1"/>
      <sheetName val="상가지급현황"/>
      <sheetName val="견적서(토공)"/>
      <sheetName val="대로근거"/>
      <sheetName val="약품설비"/>
      <sheetName val="플랜트 설치"/>
      <sheetName val="PI"/>
      <sheetName val="WEIGHT LIST"/>
      <sheetName val="산#2-1 (2)"/>
      <sheetName val="POL6차-PIPING"/>
      <sheetName val="산#3-1"/>
      <sheetName val="9902"/>
      <sheetName val="99총공사내역서"/>
      <sheetName val="3차토목내역"/>
      <sheetName val="투찰"/>
      <sheetName val="간접경상비"/>
      <sheetName val="기본사항"/>
      <sheetName val="INPUT-DATA"/>
      <sheetName val="여흥"/>
      <sheetName val="최종견"/>
      <sheetName val="건축-물가변동"/>
      <sheetName val="기계설비-물가변동"/>
      <sheetName val="판"/>
      <sheetName val="내역(2000년)"/>
      <sheetName val="제경비"/>
      <sheetName val="간접비"/>
      <sheetName val="이자율"/>
      <sheetName val="7.전산해석결과"/>
      <sheetName val="4.하중"/>
      <sheetName val="우각부검토"/>
      <sheetName val="SULKEA"/>
      <sheetName val="DS적용내역서"/>
      <sheetName val="SUMMARY"/>
      <sheetName val="기흥하도용"/>
      <sheetName val="실행기성 갑지"/>
      <sheetName val="unit 4"/>
      <sheetName val="말뚝물량"/>
      <sheetName val="AC포장수량"/>
      <sheetName val="95MAKER"/>
      <sheetName val="SCH"/>
      <sheetName val="공통비배부기준"/>
      <sheetName val="일위목록"/>
      <sheetName val="신표지1"/>
      <sheetName val="경비"/>
      <sheetName val="설치공사2"/>
      <sheetName val="적용토목"/>
      <sheetName val="첨부파일"/>
      <sheetName val="약품공급2"/>
      <sheetName val="2.입력sheet"/>
      <sheetName val="경산"/>
      <sheetName val="적용단가"/>
      <sheetName val="#3_일위대가목록"/>
      <sheetName val="토목내역서 (도급단가) (2)"/>
      <sheetName val="건축"/>
      <sheetName val="제경비율"/>
      <sheetName val="예총"/>
      <sheetName val="수곡내역"/>
      <sheetName val="시중노임단가"/>
      <sheetName val="FAX"/>
      <sheetName val="손익분석"/>
      <sheetName val="견적을지"/>
      <sheetName val="C_d"/>
      <sheetName val="3층LOAD"/>
      <sheetName val="1층LOAD"/>
      <sheetName val="N賃率-職"/>
      <sheetName val="REDUCER"/>
      <sheetName val="WE'T"/>
      <sheetName val="개산공사비"/>
      <sheetName val="기초자료입력"/>
      <sheetName val="BUDAI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지구단위계획"/>
      <sheetName val="토공총괄표"/>
      <sheetName val="총체보활공정표"/>
      <sheetName val="98지급계획"/>
      <sheetName val="별제권_정리담보권"/>
      <sheetName val="총괄"/>
      <sheetName val="현장관리비참조"/>
      <sheetName val="선반OPT"/>
      <sheetName val="실행(1)"/>
      <sheetName val="옥외배관기본공량"/>
      <sheetName val="설비공사"/>
      <sheetName val="추가예산"/>
      <sheetName val="월별수입"/>
      <sheetName val=" ｹ-ﾌﾞﾙ"/>
      <sheetName val="woo(mac)"/>
      <sheetName val="과단위"/>
      <sheetName val="쌍송교"/>
      <sheetName val="단가목록"/>
      <sheetName val="전문품의"/>
      <sheetName val="투찰(하수)"/>
      <sheetName val="연습"/>
      <sheetName val="PIPE"/>
      <sheetName val="능률(기성)"/>
      <sheetName val="포장복구집계"/>
      <sheetName val="내역서-2"/>
      <sheetName val="발주현황"/>
      <sheetName val="MSG 수량"/>
      <sheetName val="1.전력공사"/>
      <sheetName val="8.DC"/>
      <sheetName val="3.전열"/>
      <sheetName val="2.조명제어"/>
      <sheetName val="국내조달(통합-1)"/>
      <sheetName val="새공통"/>
      <sheetName val="검색"/>
      <sheetName val="공사개요(사업승인변경)"/>
      <sheetName val="기본단가표"/>
      <sheetName val="상부집계표"/>
      <sheetName val="광혁기성"/>
      <sheetName val="상각율"/>
      <sheetName val="충주"/>
      <sheetName val="단중표"/>
      <sheetName val="제수변수량"/>
      <sheetName val="공기변수량"/>
      <sheetName val="구조물철거타공정이월"/>
      <sheetName val="귀래 설계 공내역서"/>
      <sheetName val="바닥판(1)"/>
      <sheetName val="조명시설"/>
      <sheetName val="산3"/>
      <sheetName val="환율"/>
      <sheetName val="우수맨홀토공단위수량"/>
      <sheetName val="1.토공"/>
      <sheetName val="평3"/>
      <sheetName val="Sheet4"/>
      <sheetName val="견적990322"/>
      <sheetName val="3_공통공사대비"/>
      <sheetName val="품셈"/>
      <sheetName val="기본자료"/>
      <sheetName val="건축내역서"/>
      <sheetName val="맨홀공제"/>
      <sheetName val=" 토목 처리장도급내역서 "/>
      <sheetName val="경영상태"/>
      <sheetName val="공사설계서"/>
      <sheetName val="자금청구"/>
      <sheetName val="덕전리"/>
      <sheetName val="재료비단가(VALVE)"/>
      <sheetName val="반중력식옹벽3.5"/>
      <sheetName val="상 부"/>
      <sheetName val="일위집계"/>
      <sheetName val="방배동내역(리라)"/>
      <sheetName val="건축공사집계표"/>
      <sheetName val="현장경비"/>
      <sheetName val="부대공사총괄"/>
      <sheetName val="증감대비"/>
      <sheetName val="입력DATA"/>
      <sheetName val="바닥판"/>
      <sheetName val="3BL공동구 수량"/>
      <sheetName val="순서도"/>
      <sheetName val="지불내역1"/>
      <sheetName val="비탈면보호공수량산출"/>
      <sheetName val="중기일위대가"/>
      <sheetName val="청구"/>
      <sheetName val="내역서변경성원"/>
      <sheetName val="활성탄 여과지토공"/>
      <sheetName val="참조-(1)"/>
      <sheetName val="96보완계획7.12"/>
      <sheetName val="소야공정계획표"/>
      <sheetName val="산출근거"/>
      <sheetName val="스포회원매출"/>
      <sheetName val="요율"/>
      <sheetName val="토적계산"/>
      <sheetName val="sh1"/>
      <sheetName val="SUB일위대가"/>
      <sheetName val="b_balju"/>
      <sheetName val="사본 - b_balju"/>
      <sheetName val="직접공사비집계표_7"/>
      <sheetName val="공통가설_8"/>
      <sheetName val="접속도로1"/>
      <sheetName val="접속도로"/>
      <sheetName val="Sheet3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YES-T"/>
      <sheetName val="저"/>
      <sheetName val="가설공사"/>
      <sheetName val="간접재료비산출표-27-30"/>
      <sheetName val="세부내역"/>
      <sheetName val="중기"/>
      <sheetName val="성남여성복지내역"/>
      <sheetName val="영동(D)"/>
      <sheetName val="자재단가"/>
      <sheetName val="우배수"/>
      <sheetName val="총괄-1"/>
      <sheetName val="예정(3)"/>
      <sheetName val="날개벽(좌,우=60도-4개)"/>
      <sheetName val="간접"/>
      <sheetName val="기계내역서"/>
      <sheetName val="7.PILE  (돌출)"/>
      <sheetName val="갑근세납세필증명원"/>
      <sheetName val="종합"/>
      <sheetName val="가시설(TYPE-A)"/>
      <sheetName val="1-1평균터파기고(1)"/>
      <sheetName val="(포장)BOQ-실적공사"/>
      <sheetName val="기초코드"/>
      <sheetName val="삼보지질"/>
      <sheetName val="교량"/>
      <sheetName val="방배동내역 (총괄)"/>
      <sheetName val="총괄집계 "/>
      <sheetName val="장비가동"/>
      <sheetName val="부하(성남)"/>
      <sheetName val="현장관리비_산출내역"/>
      <sheetName val="주beam"/>
      <sheetName val="화해(함평)"/>
      <sheetName val="화해(장성)"/>
      <sheetName val="b_balju_cho"/>
      <sheetName val="아스팔트 포장총괄집계표"/>
      <sheetName val="감독1130"/>
      <sheetName val="일위대가-1"/>
      <sheetName val="뜃맟뭁돽띿맟?-BLDG"/>
      <sheetName val="제출내역 (2)"/>
      <sheetName val="용지매수"/>
      <sheetName val="평균터파기고(1-2,ASP)"/>
      <sheetName val="TRE TABLE"/>
      <sheetName val="기타시설"/>
      <sheetName val="판매시설"/>
      <sheetName val="주민복지관"/>
      <sheetName val="지하주차장"/>
      <sheetName val="공종목록표"/>
      <sheetName val="ASALTOTA"/>
      <sheetName val="수원역(전체분)설계서"/>
      <sheetName val="품목"/>
      <sheetName val="DATA98"/>
      <sheetName val="현장관리비내역서"/>
      <sheetName val="목창호"/>
      <sheetName val="SIL98"/>
      <sheetName val="일반설비내역서"/>
      <sheetName val="간접비계산"/>
      <sheetName val="도담구내 개소별 명세"/>
      <sheetName val="현장관리비"/>
      <sheetName val="간이영수증"/>
      <sheetName val="45_46"/>
      <sheetName val="업무처리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각현장분석"/>
      <sheetName val="DB"/>
      <sheetName val="EL90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처리단락"/>
      <sheetName val="기성내역"/>
      <sheetName val="토목공사일반"/>
      <sheetName val="3.3"/>
      <sheetName val="입력"/>
      <sheetName val="고압"/>
      <sheetName val="동력부하계산"/>
      <sheetName val="식재인부"/>
      <sheetName val="빙축열내역대비입고현황"/>
      <sheetName val="REPORT"/>
      <sheetName val="현금흐름"/>
      <sheetName val="카메라"/>
      <sheetName val="ⴭⴭⴭⴭ"/>
      <sheetName val="방송(체육관)"/>
      <sheetName val="맨홀토공산출"/>
      <sheetName val="뚝토공"/>
      <sheetName val="NEYOK"/>
      <sheetName val="조명일위"/>
      <sheetName val="부하계산서"/>
      <sheetName val="계림(함평)"/>
      <sheetName val="계림(장성)"/>
      <sheetName val="경비2내역"/>
      <sheetName val="맨홀토공(3)"/>
      <sheetName val="밸브설치"/>
      <sheetName val="Customer Databas"/>
      <sheetName val="계산서"/>
      <sheetName val="별표 "/>
      <sheetName val="준공조서갑지"/>
      <sheetName val="물량표(신)"/>
      <sheetName val="시가지우회도로공내역서"/>
      <sheetName val="BEND LOSS"/>
      <sheetName val="하도급대비"/>
      <sheetName val="해운대V-B"/>
      <sheetName val="보차도경계석"/>
      <sheetName val="00건설추정대차대조표"/>
      <sheetName val="장비손료"/>
      <sheetName val="단위세대물량"/>
      <sheetName val="공조기"/>
      <sheetName val="Macro2"/>
      <sheetName val="세골재  T2 변경 현황"/>
      <sheetName val="단-토공"/>
      <sheetName val="TOT"/>
      <sheetName val="Data&amp;Result"/>
      <sheetName val="1안98Billing"/>
      <sheetName val="합천내역"/>
      <sheetName val="SKETCH"/>
      <sheetName val="REINF."/>
      <sheetName val="LOADS"/>
      <sheetName val="CHECK1"/>
      <sheetName val="토적_x0000__x0000_"/>
      <sheetName val="부서코드표"/>
      <sheetName val="6동"/>
      <sheetName val="골조"/>
      <sheetName val="직재"/>
      <sheetName val="0226"/>
      <sheetName val=" 일본대사 관저 누수 보수공사120719.xlsx"/>
      <sheetName val="LD"/>
      <sheetName val="9-1차이내역"/>
      <sheetName val="MixBed"/>
      <sheetName val="CondPol"/>
      <sheetName val="Option"/>
      <sheetName val="증감분석"/>
      <sheetName val="입찰내역서"/>
      <sheetName val="오억미만"/>
      <sheetName val="문산방향-교대(A2)"/>
      <sheetName val="장비비"/>
      <sheetName val="월별품의현황"/>
      <sheetName val="예산M2"/>
      <sheetName val="archi(본사)"/>
      <sheetName val="산출2-기기동력"/>
      <sheetName val="원형맨홀수량"/>
      <sheetName val="시설일위"/>
      <sheetName val="Type(123)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열교환기"/>
      <sheetName val="조건 (A)"/>
      <sheetName val="광주운남을"/>
      <sheetName val="매립"/>
      <sheetName val="아파트"/>
      <sheetName val="공정코드"/>
      <sheetName val="맨홀수량산출"/>
      <sheetName val="가연천"/>
      <sheetName val="플랜트"/>
      <sheetName val="현장목차"/>
      <sheetName val="HANDHOLE(2)"/>
      <sheetName val="수안보-MBR1"/>
      <sheetName val="집수정(600-700)"/>
      <sheetName val="제수변 수량집계표(보통)"/>
      <sheetName val="기준"/>
      <sheetName val="진접"/>
      <sheetName val="날개벽(시점좌측)"/>
      <sheetName val="아파트_9"/>
      <sheetName val="PROJECT BRIEF(EX.NEW)"/>
      <sheetName val="부대토목"/>
      <sheetName val="참조 (2)"/>
      <sheetName val="직접경비"/>
      <sheetName val="기자재집계"/>
      <sheetName val="VENT"/>
      <sheetName val="목차"/>
      <sheetName val="단가비교표"/>
      <sheetName val="일위_파일"/>
      <sheetName val="구성비"/>
      <sheetName val="자재단가비교표"/>
      <sheetName val="원가계산서(1차)"/>
      <sheetName val="1단계"/>
      <sheetName val="연돌일위집계"/>
      <sheetName val="2000.05"/>
      <sheetName val="CAPVC"/>
      <sheetName val="구분자"/>
      <sheetName val="B부대공"/>
      <sheetName val="철근총괄"/>
      <sheetName val="가시설수량"/>
      <sheetName val="2.단면가정3.모델링4.하중"/>
      <sheetName val="001"/>
      <sheetName val="준공현장"/>
      <sheetName val="기계경비일람"/>
      <sheetName val="수장"/>
      <sheetName val="SAKUB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자재수량"/>
      <sheetName val="도장수량(하1)"/>
      <sheetName val="주형"/>
      <sheetName val="Requirement(Work_Crew)"/>
      <sheetName val="8_PILE__(돌출)"/>
      <sheetName val="표  지"/>
      <sheetName val="목동세대 산출근거"/>
      <sheetName val="단가보완"/>
      <sheetName val="계산내역(설비)"/>
      <sheetName val="광통신 견적내역서1"/>
      <sheetName val="단"/>
      <sheetName val="방음벽기초(H=4m)"/>
      <sheetName val="판매46"/>
      <sheetName val="중기사용료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공사별총괄표(도급)"/>
      <sheetName val="팔당터널(1공구)"/>
      <sheetName val="소업1교"/>
      <sheetName val="흙쌓기도수로설치현황(1)"/>
      <sheetName val="버스운행안내"/>
      <sheetName val="예방접종계획"/>
      <sheetName val="근태계획서"/>
      <sheetName val="안정검토"/>
      <sheetName val="J01"/>
      <sheetName val="노무비단가"/>
      <sheetName val="당진1,2호기전선관설치및접지4차공사내역서-을지"/>
      <sheetName val="평자재단가"/>
      <sheetName val="명단"/>
      <sheetName val="공내역"/>
      <sheetName val="11.1 단면hwp"/>
      <sheetName val="와동25-3(변경)"/>
      <sheetName val="CAT_5"/>
      <sheetName val="깨기"/>
      <sheetName val="단위가격"/>
      <sheetName val="절취및터파기"/>
      <sheetName val="개요입력"/>
      <sheetName val="수량기준"/>
      <sheetName val="TOTAL3"/>
      <sheetName val="업무분장"/>
      <sheetName val="대비표"/>
      <sheetName val="SUMMARY(S)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음료실행"/>
      <sheetName val="결과조달"/>
      <sheetName val="하중계산"/>
      <sheetName val="득점현황"/>
      <sheetName val="P-산#1-1(WOWA1)"/>
      <sheetName val="전열"/>
      <sheetName val="3.하중산정4.지지력"/>
      <sheetName val="총계"/>
      <sheetName val="데이타"/>
      <sheetName val="정보매체A동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22인공"/>
      <sheetName val="현장지지물물량"/>
      <sheetName val="단가기준"/>
      <sheetName val="식재가격"/>
      <sheetName val="공통가설"/>
      <sheetName val="조명_x0005__x0000_"/>
      <sheetName val="변경후원본2"/>
      <sheetName val="전체실행"/>
      <sheetName val="토적표"/>
      <sheetName val="NYS(집계)"/>
      <sheetName val="본체"/>
      <sheetName val="하남내역"/>
      <sheetName val="정보LIST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sgbw"/>
      <sheetName val="설산1.나"/>
      <sheetName val="본사S"/>
      <sheetName val="특수선일위대가"/>
      <sheetName val="실적"/>
      <sheetName val="입력(K0)"/>
      <sheetName val="구역화물"/>
      <sheetName val="Ⅴ-2.공종별내역"/>
      <sheetName val="주현(해보)"/>
      <sheetName val="주현(영광)"/>
      <sheetName val="수로교총재료집계"/>
      <sheetName val="내역서 (2)"/>
      <sheetName val="표층포설및다짐"/>
      <sheetName val="BOX"/>
      <sheetName val="연결관암거"/>
      <sheetName val="동일대내"/>
      <sheetName val="Bill-7"/>
      <sheetName val="Bill-8"/>
      <sheetName val="Bill-6"/>
      <sheetName val="터널구조물산근"/>
      <sheetName val="교각계산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기안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토공집계"/>
      <sheetName val="여암교"/>
      <sheetName val="수정계획3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조건_(A)1"/>
      <sheetName val="예산서"/>
      <sheetName val="조경수량"/>
      <sheetName val="3련 BOX"/>
      <sheetName val="40단가산출서"/>
      <sheetName val="40집계"/>
      <sheetName val="Table"/>
      <sheetName val="3차설계"/>
      <sheetName val="건축공사이월"/>
      <sheetName val="세부내역(직접인건비)"/>
      <sheetName val="Sheet9"/>
      <sheetName val="집계표(육상)"/>
      <sheetName val="Front"/>
      <sheetName val="투찰내역"/>
      <sheetName val="하도급"/>
      <sheetName val="을-ATYPE"/>
      <sheetName val="부대공Ⅱ"/>
      <sheetName val="주요수량증감"/>
      <sheetName val="도로단위당"/>
      <sheetName val="1단지 단위세대 내역서"/>
      <sheetName val="매출그래프"/>
      <sheetName val="진도말"/>
      <sheetName val="총괄갑 "/>
      <sheetName val="AS복구"/>
      <sheetName val="환산표"/>
      <sheetName val="고창방향"/>
      <sheetName val="신흥교"/>
      <sheetName val="1.우편집중내역서"/>
      <sheetName val="4.2.1 마루높이 검토"/>
      <sheetName val="주식"/>
      <sheetName val="동해title"/>
      <sheetName val="공통비총괄표"/>
      <sheetName val="우수"/>
      <sheetName val="CIVIL"/>
      <sheetName val="직원인원"/>
      <sheetName val="노안2지구총(시행계획)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국내"/>
      <sheetName val="1.개요및면적"/>
      <sheetName val="착공계(전체)"/>
      <sheetName val="현장관리비집계표"/>
      <sheetName val="상수도토공집계표"/>
      <sheetName val="Layout_Data "/>
      <sheetName val="집수A"/>
      <sheetName val="금액유형"/>
      <sheetName val="L-type"/>
      <sheetName val="건설성적"/>
      <sheetName val="가압장(토목)"/>
      <sheetName val="할증 "/>
      <sheetName val="계약서"/>
      <sheetName val="장척총괄"/>
      <sheetName val="산근터빈"/>
      <sheetName val="가격조사서"/>
      <sheetName val="중기터파기"/>
      <sheetName val="변수값"/>
      <sheetName val="중기상차"/>
      <sheetName val="1공구 배수통관 산출근거"/>
      <sheetName val="RE9604"/>
      <sheetName val="SUB일위대가(손료)"/>
      <sheetName val="동원(3)"/>
      <sheetName val="VENDOR LIST"/>
      <sheetName val="2차공사변경현장관리비"/>
      <sheetName val="우수공,맨홀,집수정"/>
      <sheetName val="_x0000__x000a__x0000__x0005__x0000__x0006__x0000__x0007__x0000_"/>
      <sheetName val="_x0000_ _x0000__x0005__x0000__x0002__x0000__x000c__x0000_"/>
      <sheetName val="Ѐ਀ఀ؀؀଀"/>
      <sheetName val="부대공자재"/>
      <sheetName val="입상내역"/>
      <sheetName val="7+160암거변경"/>
      <sheetName val="inter"/>
      <sheetName val="공사개요(¡_x0000_Ԁ_x0000_䀀횶 "/>
      <sheetName val="3지구단위"/>
      <sheetName val="기본일위"/>
      <sheetName val="수량산출1"/>
      <sheetName val="자재단가표"/>
      <sheetName val="시행후면적"/>
      <sheetName val="대치판정"/>
      <sheetName val="토목내역서"/>
      <sheetName val="마산방향철근집계"/>
      <sheetName val="진주방향"/>
      <sheetName val="마산방향"/>
      <sheetName val="전체제잡비"/>
      <sheetName val="1승인신청서"/>
      <sheetName val="공성대비표"/>
      <sheetName val="BND"/>
      <sheetName val="P.M 별"/>
      <sheetName val="합의경상"/>
      <sheetName val="외자배분"/>
      <sheetName val="외자내역"/>
      <sheetName val="CAL"/>
      <sheetName val="설계도1"/>
      <sheetName val="공종분류"/>
      <sheetName val="계수시트"/>
      <sheetName val="환_x0000_"/>
      <sheetName val="97노임단가"/>
      <sheetName val="HW일위"/>
      <sheetName val="자재코드"/>
      <sheetName val="물질수지(2011)"/>
      <sheetName val="5. FIREPROOF"/>
      <sheetName val="대비내역"/>
      <sheetName val="2.주요계수총괄"/>
      <sheetName val="그림"/>
      <sheetName val="그림2"/>
      <sheetName val="Vendors"/>
      <sheetName val="구조     ."/>
      <sheetName val="제경餀ኘ"/>
      <sheetName val="̀؀Ȁ턀"/>
      <sheetName val="̀؀Ȁ_x0000_"/>
      <sheetName val="일위대가목록표"/>
      <sheetName val="공용정보"/>
      <sheetName val="문학간접"/>
      <sheetName val="전기,계장"/>
      <sheetName val="잉여처분"/>
      <sheetName val="2)보강토수량집계"/>
      <sheetName val="장비투입계획"/>
      <sheetName val="직원투입계획"/>
      <sheetName val="배수공 시멘트 및 골재량 산출"/>
      <sheetName val="미결사항"/>
      <sheetName val="C3"/>
      <sheetName val="토공산출(주차장)"/>
      <sheetName val="적현로"/>
      <sheetName val="등가관장표"/>
      <sheetName val="터널조도"/>
      <sheetName val="과천MAIN"/>
      <sheetName val="설계변경(수정전)"/>
      <sheetName val="설치자재"/>
      <sheetName val="구성1"/>
      <sheetName val="구성2"/>
      <sheetName val="구성3"/>
      <sheetName val="구성4"/>
      <sheetName val="Mc1"/>
      <sheetName val="배수내역"/>
      <sheetName val="평균높이산출근거"/>
      <sheetName val="횡배수관위치조서"/>
      <sheetName val="참조자료"/>
      <sheetName val="종단耀⃤"/>
      <sheetName val="__"/>
      <sheetName val="영업소실적"/>
      <sheetName val="90.03실행 "/>
      <sheetName val="원내역"/>
      <sheetName val="청구내역(9807)"/>
      <sheetName val="내역(최종본4.5)"/>
      <sheetName val="기초(1)"/>
      <sheetName val="G2설비도급"/>
      <sheetName val="인건비 "/>
      <sheetName val="미드수량"/>
      <sheetName val="샤워실위생"/>
      <sheetName val="방음벽기초"/>
      <sheetName val="내역(청마- (2)"/>
      <sheetName val="당초내역서"/>
      <sheetName val="예가대비"/>
      <sheetName val="골조시행"/>
      <sheetName val="VXXXXXX"/>
      <sheetName val="TB-내역서"/>
      <sheetName val="기계단가"/>
      <sheetName val="현장관리贈%͈"/>
      <sheetName val="난이도"/>
      <sheetName val="근로자자료입력"/>
      <sheetName val="열린교실"/>
      <sheetName val="산출근거1"/>
      <sheetName val="하천제원"/>
      <sheetName val="주공 갑지"/>
      <sheetName val="사통공사비"/>
      <sheetName val="다곡2교"/>
      <sheetName val="집수정"/>
      <sheetName val="공동도급 지분"/>
      <sheetName val="첨부(원가상승분석)"/>
      <sheetName val="재무가정"/>
      <sheetName val="업체별기성내역"/>
      <sheetName val="추진계획서"/>
      <sheetName val="기계시공"/>
      <sheetName val="기성2"/>
      <sheetName val="토목내역서 (도급단가)렀ꔇ砯"/>
      <sheetName val="하도급업체"/>
      <sheetName val="예산총괄표"/>
      <sheetName val="기계경비(시간당)"/>
      <sheetName val="A 견적"/>
      <sheetName val="대운산출"/>
      <sheetName val="구조"/>
      <sheetName val="준공조서"/>
      <sheetName val="공사준공계"/>
      <sheetName val="준공검사보고서"/>
      <sheetName val="단가산출2"/>
      <sheetName val="중기사용료산출근거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수주추정"/>
      <sheetName val="물량내역"/>
      <sheetName val="예산대비"/>
      <sheetName val="주배관TYPE현황"/>
      <sheetName val="예산명세서"/>
      <sheetName val="설계가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김포IO"/>
      <sheetName val="일지-H"/>
      <sheetName val="약전닥트"/>
      <sheetName val="FD"/>
      <sheetName val="건축부하"/>
      <sheetName val="FA설치명세"/>
      <sheetName val="99관저"/>
      <sheetName val="토적1"/>
      <sheetName val="샘플표지"/>
      <sheetName val="BOX(1.5X1.5)"/>
      <sheetName val="전문품"/>
      <sheetName val="환경기계공정표 (3)"/>
      <sheetName val="제잡비요율"/>
      <sheetName val="설비"/>
      <sheetName val="집계장(대목_실행)"/>
      <sheetName val="CB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工완성공사율"/>
      <sheetName val="CABLE SIZE-3"/>
      <sheetName val="내역서(당초변경)"/>
      <sheetName val="남양시작동010313100%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변화치수"/>
      <sheetName val="MTL$-INTER"/>
      <sheetName val="연부97-1"/>
      <sheetName val="mcc일위대가"/>
      <sheetName val="공사개요(¡"/>
      <sheetName val="현장식당(1)"/>
      <sheetName val="경비_원본"/>
      <sheetName val="2002공임"/>
      <sheetName val="2002자재가격"/>
      <sheetName val="SCHE"/>
      <sheetName val="UPRI"/>
      <sheetName val="암거날개벽재료집계"/>
      <sheetName val="재료단가"/>
      <sheetName val="Paint,Fire-Proof,Insul(48)"/>
      <sheetName val="변경총괄표"/>
      <sheetName val="COVER"/>
      <sheetName val="BSD _2_"/>
      <sheetName val="날개벽(좌,우=60"/>
      <sheetName val="뜃맟뭁돽띿맟_-BLDG"/>
      <sheetName val="Pier 3"/>
      <sheetName val="(포장)BOQ-실적공ꀀ"/>
      <sheetName val="기초단가"/>
      <sheetName val="총괄표(을)"/>
      <sheetName val="말뚝설계"/>
      <sheetName val="최적단면"/>
      <sheetName val="(C)원내역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단가입력창"/>
      <sheetName val="중로근거"/>
      <sheetName val="내역검토"/>
      <sheetName val="빙축열내역대_x0000__x0000__x0005__x0000_憐"/>
      <sheetName val="선수금"/>
      <sheetName val="Master Schedule_161025.xlsx"/>
      <sheetName val="비용"/>
      <sheetName val="내역(협의)"/>
      <sheetName val="현장관리_x0000__x0000__x0000_"/>
      <sheetName val="EVALUATE"/>
      <sheetName val="기성"/>
      <sheetName val="시설장비"/>
      <sheetName val="원가산출근거"/>
      <sheetName val="Macro(전선)"/>
      <sheetName val="묘발입력"/>
      <sheetName val="예산"/>
      <sheetName val="가공비"/>
      <sheetName val="공사비총괄표"/>
      <sheetName val="5단지"/>
      <sheetName val="시설물일위"/>
      <sheetName val="내역서 표지 "/>
      <sheetName val="원가계산서(전기)"/>
      <sheetName val="빙축열내역대_x0000__x0000__x0005__x0000_鲀"/>
      <sheetName val="계획고"/>
      <sheetName val="AHU집계"/>
      <sheetName val="공조기휀"/>
      <sheetName val="Definitions"/>
      <sheetName val="Material&amp;Equipment"/>
      <sheetName val="아스팔트 포장총괄집계㕈"/>
      <sheetName val="SRC-B3U2"/>
      <sheetName val="갈현동"/>
      <sheetName val="날개벽(좌,우=60_x0000__x0000__x0005__x0000_銠"/>
      <sheetName val="필리핀전용요청"/>
      <sheetName val="토목내역서 (도급단_x0000__x0000__x0005__x0000_퍀ӷ"/>
      <sheetName val="기초"/>
      <sheetName val="40총괄"/>
      <sheetName val="부대공사"/>
      <sheetName val="빙축열내역대"/>
      <sheetName val="95M㦘&quot;ｐɉ"/>
      <sheetName val="95M㑸4鉨M"/>
      <sheetName val="건축원가"/>
      <sheetName val="Sheet13"/>
      <sheetName val="Sheet14"/>
      <sheetName val="물질수지"/>
      <sheetName val="토공집계표"/>
      <sheetName val="별제권_정ԯ_x0000_缀_x0000_"/>
      <sheetName val="별제권_정ﻔ_xded5_ԯ_x0000_"/>
      <sheetName val="별제권_정ﻔᣕԯ_x0000_"/>
      <sheetName val="별제권_정ﻔ⫕ԯ_x0000_"/>
      <sheetName val="조명 _x0000_"/>
      <sheetName val="부안변전"/>
      <sheetName val="빙축열내역대비입_x0000__x0000__x0005_"/>
      <sheetName val="FAB4생산"/>
      <sheetName val="콘크리트"/>
      <sheetName val="COVER-P"/>
      <sheetName val="토목내역서 (도급단가) (_x0000__x0000_"/>
      <sheetName val="투찰_x0000__x0000__x0005__x0000_"/>
      <sheetName val="세부내역서"/>
      <sheetName val="교대시점"/>
      <sheetName val="EP0618"/>
      <sheetName val="_x0000_ _x0000__x0005__x0000__x0006__x0000__x0007__x0000_"/>
      <sheetName val="가정급수관"/>
      <sheetName val="단중표-ST"/>
      <sheetName val="2.조명제¬"/>
      <sheetName val="STS내역서"/>
      <sheetName val="자재가격"/>
      <sheetName val="파일항타"/>
      <sheetName val="시점교대"/>
      <sheetName val="실행품의서"/>
      <sheetName val="전문޸á"/>
      <sheetName val="Ⅴ-2_공종별내역"/>
      <sheetName val="조명"/>
      <sheetName val="기초ၒ_x0000_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4_전기"/>
      <sheetName val="설산1_나1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물가자료"/>
      <sheetName val="EQT-ESTN"/>
      <sheetName val="안산기계장치"/>
      <sheetName val="내역및"/>
      <sheetName val="당초"/>
      <sheetName val="각종장비닑⾂_x0005__x0000__x0000_"/>
      <sheetName val="각종장비׃⽯_x0000__x0000_▰_x0000_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 토목 처리장도_xd804_㉙_x0005_"/>
      <sheetName val="선정.ဲ"/>
      <sheetName val="월별"/>
      <sheetName val="월별뀀"/>
      <sheetName val="상부집계_x0005_"/>
      <sheetName val="상부집계誀"/>
      <sheetName val="상부집계"/>
      <sheetName val="수목단가"/>
      <sheetName val="화전내"/>
      <sheetName val="증감내역서"/>
      <sheetName val="여수토토적"/>
      <sheetName val="견적서(토공曘"/>
      <sheetName val="토적??"/>
      <sheetName val="제안서"/>
      <sheetName val="행정표준(1)"/>
      <sheetName val="행정표준(2)"/>
      <sheetName val="(포장)BOQ-실_x0005__x0000_"/>
      <sheetName val="(포장)BOQ-실_x0000__x0000_界"/>
      <sheetName val="VA_code"/>
      <sheetName val="유입부 (2)"/>
      <sheetName val="유입부"/>
      <sheetName val="사  업  비  수  지  예  산  서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토적계산서"/>
      <sheetName val="구조물철거타_x0000__x0000_Ԁ_x0000_"/>
      <sheetName val="9609Aß"/>
      <sheetName val="SO416"/>
      <sheetName val="  한국 AMP ASP-23 판매가격  "/>
      <sheetName val="회차별합계"/>
      <sheetName val="예산조서"/>
      <sheetName val="원형1호맨홀토공수량"/>
      <sheetName val="지수"/>
      <sheetName val="을 2"/>
      <sheetName val="을 1"/>
      <sheetName val="공사개요(¡_x0000_Ԁ_x0000_䀀횶_x0009_"/>
      <sheetName val="_x0000__x0009__x0000__x0005__x0000__x0002__x0000__x000c__x0000_"/>
      <sheetName val="본공사"/>
      <sheetName val="월간"/>
      <sheetName val="CPM챠트"/>
      <sheetName val="능률_x0000__x0000__x0005__x0000_"/>
      <sheetName val="호형별물량"/>
      <sheetName val="별제권_정ԯ"/>
      <sheetName val="토목내역서 (도급단"/>
      <sheetName val="총체보활偤°"/>
      <sheetName val="예산서新"/>
      <sheetName val="부대(갑)"/>
      <sheetName val="아파트(갑)"/>
      <sheetName val="능률"/>
      <sheetName val="빙축열내역대비입"/>
      <sheetName val="설계변경내역서"/>
      <sheetName val="[추풍최종.xls]능률(기성/"/>
      <sheetName val="HO ENG MH CAL"/>
      <sheetName val="Eq. Mobilization"/>
      <sheetName val="전 기"/>
      <sheetName val="95M槜で_x0000__x0000_"/>
      <sheetName val="95M槜⿙_x0000__x0000_"/>
      <sheetName val="HX"/>
      <sheetName val="기존단가 (2)"/>
      <sheetName val="간지"/>
      <sheetName val="소방"/>
      <sheetName val="기초일위"/>
      <sheetName val="식재수량표"/>
      <sheetName val="식재일위"/>
      <sheetName val="공정회의자료(월요일 10시까지)"/>
      <sheetName val="토공a"/>
      <sheetName val="단위량당중기"/>
      <sheetName val="예빐"/>
      <sheetName val="예酰"/>
      <sheetName val="예쁀"/>
      <sheetName val="가공"/>
      <sheetName val="토공운반 내역"/>
      <sheetName val="결재판"/>
      <sheetName val="토목내역서 (도급단가)ꗝ1푘ᛐ"/>
      <sheetName val="토목내역서 (도급단가)Ȍ_x0000_釈ɡ"/>
      <sheetName val="[추풍최종.xls]A__KDS_PROJECT______2"/>
      <sheetName val="코드鄃"/>
      <sheetName val="맨홀토공(_x0000__x0000_"/>
      <sheetName val="교각(P1)수량"/>
      <sheetName val="천방교접속"/>
      <sheetName val="대포2교접속"/>
      <sheetName val="선정_16"/>
      <sheetName val="선정_26"/>
      <sheetName val="선정_36"/>
      <sheetName val="선정_46"/>
      <sheetName val="선정_56"/>
      <sheetName val="설_계6"/>
      <sheetName val="입출재고현황_(2)6"/>
      <sheetName val="G_R300경비6"/>
      <sheetName val="단면_(2)6"/>
      <sheetName val="1_취수장6"/>
      <sheetName val="7_가스6"/>
      <sheetName val="준검_내역서6"/>
      <sheetName val="BSD_(2)6"/>
      <sheetName val="Sheet1_(2)6"/>
      <sheetName val="EQUIPMENT_-26"/>
      <sheetName val="입출재고현황__2_5"/>
      <sheetName val="소요자금청구서_10월6"/>
      <sheetName val="공사대금_12월6"/>
      <sheetName val="장비_12월6"/>
      <sheetName val="서화12월_6"/>
      <sheetName val="팔팔건기_(2)6"/>
      <sheetName val="IMPEADENCE_MAP_취수장6"/>
      <sheetName val="AIR_SHOWER(3인용)6"/>
      <sheetName val="3_공통공사대비5"/>
      <sheetName val="1_설계조건5"/>
      <sheetName val="현장관리비_산출내역5"/>
      <sheetName val="2_대외공문6"/>
      <sheetName val="DATA_입력란6"/>
      <sheetName val="1__설계조건_2_단면가정_3__하중계산6"/>
      <sheetName val="내역서_6"/>
      <sheetName val="실행내역서_5"/>
      <sheetName val="전차선로_물량표6"/>
      <sheetName val="단가_및_재료비5"/>
      <sheetName val="전화번호DATA_(2001)5"/>
      <sheetName val="8_PILE__(돌출)5"/>
      <sheetName val="Requirement(Work_Crew)5"/>
      <sheetName val="4-3_보온_기본물량집계5"/>
      <sheetName val="토공(우물통,기타)_5"/>
      <sheetName val="실행기성_갑지4"/>
      <sheetName val="unit_44"/>
      <sheetName val="6PILE__(돌출)4"/>
      <sheetName val="플랜트_설치4"/>
      <sheetName val="WEIGHT_LIST4"/>
      <sheetName val="산#2-1_(2)4"/>
      <sheetName val="7_전산해석결과4"/>
      <sheetName val="4_하중4"/>
      <sheetName val="2000,9월_일위4"/>
      <sheetName val="_ｹ-ﾌﾞﾙ4"/>
      <sheetName val="토목내역서_(도급단가)_(2)4"/>
      <sheetName val="MSG_수량4"/>
      <sheetName val="1_전력공사4"/>
      <sheetName val="8_DC4"/>
      <sheetName val="3_전열4"/>
      <sheetName val="2_조명제어4"/>
      <sheetName val="3_34"/>
      <sheetName val="2_입력sheet4"/>
      <sheetName val="귀래_설계_공내역서4"/>
      <sheetName val="_토목_처리장도급내역서_4"/>
      <sheetName val="1_토공4"/>
      <sheetName val="반중력식옹벽3_54"/>
      <sheetName val="아스팔트_포장총괄집계표4"/>
      <sheetName val="별표_4"/>
      <sheetName val="사본_-_b_balju4"/>
      <sheetName val="BEND_LOSS4"/>
      <sheetName val="Customer_Databas4"/>
      <sheetName val="Ext__Stone-P4"/>
      <sheetName val="2000_054"/>
      <sheetName val="총괄집계_4"/>
      <sheetName val="3BL공동구_수량4"/>
      <sheetName val="활성탄_여과지토공4"/>
      <sheetName val="REINF_4"/>
      <sheetName val="_일본대사_관저_누수_보수공사120719_xlsx4"/>
      <sheetName val="일위(거제)_4"/>
      <sheetName val="내역(청마)_(2)4"/>
      <sheetName val="공사_Scope_표지4"/>
      <sheetName val="공사_Scope4"/>
      <sheetName val="PROJECT_BRIEF(EX_NEW)4"/>
      <sheetName val="조건_(A)4"/>
      <sheetName val="세골재__T2_변경_현황4"/>
      <sheetName val="방배동내역_(총괄)4"/>
      <sheetName val="96보완계획7_124"/>
      <sheetName val="상_부4"/>
      <sheetName val="7_PILE__(돌출)4"/>
      <sheetName val="ES대장_양식4"/>
      <sheetName val="실정보고현황_(2)4"/>
      <sheetName val="포항상수도_(2)4"/>
      <sheetName val="시화아파트보증현황_(2)4"/>
      <sheetName val="제출내역_(2)4"/>
      <sheetName val="TRE_TABLE4"/>
      <sheetName val="제수변_수량집계표(보통)4"/>
      <sheetName val="참조_(2)4"/>
      <sheetName val="광통신_견적내역서14"/>
      <sheetName val="목동세대_산출근거4"/>
      <sheetName val="2_단면가정3_모델링4_하중4"/>
      <sheetName val="수_량_명_세_서_-_14"/>
      <sheetName val="1_수인터널4"/>
      <sheetName val="11_1_단면hwp4"/>
      <sheetName val="표__지4"/>
      <sheetName val="도담구내_개소별_명세4"/>
      <sheetName val="4_장비손료2"/>
      <sheetName val="설산1_나2"/>
      <sheetName val="Ⅴ-2_공종별내역1"/>
      <sheetName val="3_하중산정4_지지력2"/>
      <sheetName val="내역서_(2)2"/>
      <sheetName val="단양_00_아파트-세부내역2"/>
      <sheetName val="4_전기1"/>
      <sheetName val="1단지_단위세대_내역서4"/>
      <sheetName val="_1"/>
      <sheetName val="총괄갑_1"/>
      <sheetName val="4_2_1_마루높이_검토1"/>
      <sheetName val="1_개요및면적1"/>
      <sheetName val="3련_BOX1"/>
      <sheetName val="1공구_배수통관_산출근거1"/>
      <sheetName val="Layout_Data_1"/>
      <sheetName val="1_우편집중내역서1"/>
      <sheetName val="5__FIREPROOF1"/>
      <sheetName val="2_주요계수총괄1"/>
      <sheetName val="인건비_1"/>
      <sheetName val="할증_1"/>
      <sheetName val="주공_갑지1"/>
      <sheetName val="A_견적1"/>
      <sheetName val="90_03실행_1"/>
      <sheetName val="내역(최종본4_5)1"/>
      <sheetName val="배수공_시멘트_및_골재량_산출1"/>
      <sheetName val="P_M_별1"/>
      <sheetName val="내역(청마-_(2)1"/>
      <sheetName val="구조______1"/>
      <sheetName val="토목내역서_(도급단가)렀ꔇ砯1"/>
      <sheetName val="환경기계공정표_(3)1"/>
      <sheetName val="VENDOR_LIST1"/>
      <sheetName val="1_전׃1"/>
      <sheetName val="BOX(1_5X1_5)1"/>
      <sheetName val="CABLE_SIZE-31"/>
      <sheetName val="Pier_31"/>
      <sheetName val="분야별_집계표1"/>
      <sheetName val="_공사설정_1"/>
      <sheetName val="빙축열내역대鲀"/>
      <sheetName val="별제권_정ﻔԯ"/>
      <sheetName val="공동도급_지분"/>
      <sheetName val="BSD__2_"/>
      <sheetName val="내역서_표지_"/>
      <sheetName val="Master_Schedule_161025_xlsx"/>
      <sheetName val="조명_"/>
      <sheetName val="토목내역서_(도급단가)_("/>
      <sheetName val="아스팔트_포장총괄집계㕈"/>
      <sheetName val="98지급계಺"/>
      <sheetName val="95M槜〽_x0000__x0000_"/>
      <sheetName val="95M萘Ä헾〃"/>
      <sheetName val="토목내역서 (_x0000__x0000_Ԁ_x0000_倀䞓ꜙ_x0001__x0000_"/>
      <sheetName val="토목내역서 (ⶌ쌈괅/_x0000_ꠀp_x0000_"/>
      <sheetName val="토목내역서 ("/>
      <sheetName val="토목내역서 (ⶌ쌈괅/"/>
      <sheetName val="교대"/>
      <sheetName val="95M_x0000__x0000__x0005__x0000_"/>
      <sheetName val="choၒ_x0000__x0000_"/>
      <sheetName val="DATA2000"/>
      <sheetName val="상부집계跀"/>
      <sheetName val="삼성전기"/>
      <sheetName val="J100"/>
      <sheetName val="Financ. Overview"/>
      <sheetName val="Toolbox"/>
      <sheetName val="变量单"/>
      <sheetName val="노임(1차)"/>
      <sheetName val="20관리비율"/>
      <sheetName val="별제권_정ﻔ?ԯ"/>
      <sheetName val="각종장비닑⾂_x0005_"/>
      <sheetName val="각종장비׃⽯"/>
      <sheetName val=" 토목 처리장도?_x0005_"/>
      <sheetName val="AILC004"/>
      <sheetName val="빌딩 안내"/>
      <sheetName val="내역_FILE"/>
      <sheetName val="선정요령"/>
      <sheetName val="수지예산"/>
      <sheetName val="SIL9惥"/>
      <sheetName val="코드²"/>
      <sheetName val="D-623D"/>
      <sheetName val="설계흐름도"/>
      <sheetName val="BUD¬鐀"/>
      <sheetName val="BUDʬ_x0000_"/>
      <sheetName val="BUDఀ"/>
      <sheetName val="관로토공집계표"/>
      <sheetName val="BUD劚_x0010_"/>
      <sheetName val="[추풍최종.xls]A__KDS_PROJECT______3"/>
      <sheetName val="구조물철거ꠀ澿︀˕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/>
      <sheetData sheetId="656" refreshError="1"/>
      <sheetData sheetId="657"/>
      <sheetData sheetId="658" refreshError="1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 refreshError="1"/>
      <sheetData sheetId="679"/>
      <sheetData sheetId="680" refreshError="1"/>
      <sheetData sheetId="681"/>
      <sheetData sheetId="682"/>
      <sheetData sheetId="683" refreshError="1"/>
      <sheetData sheetId="684"/>
      <sheetData sheetId="685" refreshError="1"/>
      <sheetData sheetId="686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/>
      <sheetData sheetId="699"/>
      <sheetData sheetId="700"/>
      <sheetData sheetId="701"/>
      <sheetData sheetId="702"/>
      <sheetData sheetId="703" refreshError="1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/>
      <sheetData sheetId="731" refreshError="1"/>
      <sheetData sheetId="732"/>
      <sheetData sheetId="733"/>
      <sheetData sheetId="734"/>
      <sheetData sheetId="735"/>
      <sheetData sheetId="736" refreshError="1"/>
      <sheetData sheetId="737"/>
      <sheetData sheetId="738"/>
      <sheetData sheetId="739" refreshError="1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 refreshError="1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 refreshError="1"/>
      <sheetData sheetId="843" refreshError="1"/>
      <sheetData sheetId="844"/>
      <sheetData sheetId="845" refreshError="1"/>
      <sheetData sheetId="846"/>
      <sheetData sheetId="847"/>
      <sheetData sheetId="848" refreshError="1"/>
      <sheetData sheetId="849" refreshError="1"/>
      <sheetData sheetId="850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/>
      <sheetData sheetId="930"/>
      <sheetData sheetId="931"/>
      <sheetData sheetId="932"/>
      <sheetData sheetId="933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 refreshError="1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 refreshError="1"/>
      <sheetData sheetId="1015" refreshError="1"/>
      <sheetData sheetId="1016" refreshError="1"/>
      <sheetData sheetId="1017"/>
      <sheetData sheetId="1018" refreshError="1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 refreshError="1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/>
      <sheetData sheetId="1799" refreshError="1"/>
      <sheetData sheetId="1800" refreshError="1"/>
      <sheetData sheetId="1801" refreshError="1"/>
      <sheetData sheetId="1802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/>
      <sheetData sheetId="1824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/>
      <sheetData sheetId="2059"/>
      <sheetData sheetId="2060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/>
      <sheetData sheetId="2237"/>
      <sheetData sheetId="2238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23.09)"/>
      <sheetName val="갑지"/>
      <sheetName val="관급자재(여만처리분구)"/>
      <sheetName val="관급자재(상리처리분구)"/>
      <sheetName val="관급자재(후평처리분구)"/>
      <sheetName val="관급자재(주진처리분구)"/>
      <sheetName val="관급자재(용항처리분구)"/>
      <sheetName val="관급자재(임하처리분구)"/>
      <sheetName val="관급자재(하일처리분구)"/>
      <sheetName val="관급자재(종부처리분구)"/>
      <sheetName val="관급자재(기계공사)"/>
      <sheetName val="2310관급자재수급계획서(여만)"/>
    </sheetNames>
    <definedNames>
      <definedName name="assdf" refersTo="#REF!"/>
      <definedName name="BlankMacro1"/>
      <definedName name="ddsdfs" refersTo="#REF!"/>
      <definedName name="dfd" refersTo="#REF!"/>
      <definedName name="sdsdsd" refersTo="#REF!"/>
      <definedName name="soc" refersTo="#REF!"/>
      <definedName name="vv" refersTo="#REF!"/>
      <definedName name="ㄱㄱ" refersTo="#REF!"/>
      <definedName name="가시설공" refersTo="#REF!"/>
      <definedName name="가시설공수량집계" refersTo="#REF!"/>
      <definedName name="간이흙막이수량산출2" refersTo="#REF!"/>
      <definedName name="갑" refersTo="#REF!"/>
      <definedName name="강" refersTo="#REF!"/>
      <definedName name="공저" refersTo="#REF!"/>
      <definedName name="교량별실행" refersTo="#REF!"/>
      <definedName name="길" refersTo="#REF!"/>
      <definedName name="ㄴㄴ" refersTo="#REF!"/>
      <definedName name="ㄴㄹㅇ" refersTo="#REF!"/>
      <definedName name="ㄴㄹㅇㄴㄹㅇㄴㄹㅇ" refersTo="#REF!"/>
      <definedName name="남" refersTo="#REF!"/>
      <definedName name="님" refersTo="#REF!"/>
      <definedName name="ㄶㄹㅇㄶ" refersTo="#REF!"/>
      <definedName name="ㄷㅇㄹ" refersTo="#REF!"/>
      <definedName name="를" refersTo="#REF!"/>
      <definedName name="몸" refersTo="#REF!"/>
      <definedName name="ㅂㅈㅂ" refersTo="#REF!"/>
      <definedName name="ㅅㅅ" refersTo="#REF!"/>
      <definedName name="사업" refersTo="#REF!"/>
      <definedName name="손익분석2" refersTo="#REF!"/>
      <definedName name="실행내역" refersTo="#REF!"/>
      <definedName name="ㅇㄷㅇㅇ" refersTo="#REF!"/>
      <definedName name="언ㄹㅇ" refersTo="#REF!"/>
      <definedName name="업체별집계표" refersTo="#REF!"/>
      <definedName name="원가계산" refersTo="#REF!"/>
      <definedName name="원가계산창" refersTo="#REF!"/>
      <definedName name="위치도" refersTo="#REF!"/>
      <definedName name="을지" refersTo="#REF!"/>
      <definedName name="이" refersTo="#REF!"/>
      <definedName name="인쇄양식" refersTo="#REF!"/>
      <definedName name="자재인력조달" refersTo="#REF!"/>
      <definedName name="조짇" refersTo="#REF!"/>
      <definedName name="집" refersTo="#REF!"/>
      <definedName name="집계" refersTo="#REF!"/>
      <definedName name="투찰서_2" refersTo="#REF!"/>
      <definedName name="투찰서_3" refersTo="#REF!"/>
      <definedName name="투찰서2" refersTo="#REF!"/>
      <definedName name="ㅎㄹㄹㅇ" refersTo="#REF!"/>
      <definedName name="후다" refersTo="#REF!"/>
      <definedName name="후다1" refersTo="#REF!"/>
      <definedName name="ㅓㅗㅎㄴㄹㅇ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확정실적"/>
      <sheetName val="9-1차이내역"/>
      <sheetName val="98지급계획"/>
      <sheetName val="충주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5.1지급자재 명세서"/>
      <sheetName val="5.2지급자재 명세서(가) "/>
      <sheetName val="5.2지급자재 명세서 (나)"/>
      <sheetName val="6.시멘트 콘크리트 배합 설계표"/>
      <sheetName val="8.∼11."/>
      <sheetName val="8.∼11.(2)"/>
      <sheetName val="8.∼11.(3)"/>
      <sheetName val="설계내역서표지"/>
      <sheetName val="토공표지"/>
      <sheetName val="배수공표지"/>
      <sheetName val="구조물공표지"/>
      <sheetName val="포장공표지"/>
      <sheetName val="부대공표지"/>
      <sheetName val="지급자재표지"/>
      <sheetName val="지급자재내역"/>
      <sheetName val="지급자재내역(2)"/>
      <sheetName val="내역서"/>
      <sheetName val="집계표"/>
      <sheetName val="전체K치"/>
      <sheetName val="98K치"/>
      <sheetName val="7.아스팔트 콘크리트 배합설계표"/>
      <sheetName val="2.대외공문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잡비집계"/>
      <sheetName val="발주내역"/>
      <sheetName val="기성내역"/>
      <sheetName val="기성잡비"/>
      <sheetName val="검사조서"/>
      <sheetName val="검사조서 (3)"/>
      <sheetName val="검사조서 (4)"/>
      <sheetName val="감리조서"/>
      <sheetName val="검사조서 (2)"/>
      <sheetName val="기성요약"/>
      <sheetName val="요약서"/>
      <sheetName val="003"/>
      <sheetName val="잡비(변경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구미4단2"/>
      <sheetName val="전기일위대가"/>
      <sheetName val="공사내역"/>
      <sheetName val="대비"/>
      <sheetName val="견적서"/>
      <sheetName val="공사비집계"/>
      <sheetName val="일위대가"/>
      <sheetName val="DATA"/>
      <sheetName val="8공구투찰내역서"/>
      <sheetName val="Sheet2"/>
      <sheetName val="FRT_O"/>
      <sheetName val="FAB_I"/>
      <sheetName val="RAHMEN"/>
      <sheetName val="hvac내역서(제어동)"/>
      <sheetName val="주식"/>
      <sheetName val="조명시설"/>
      <sheetName val="6PILE  (돌출)"/>
      <sheetName val="ABUT수량-A1"/>
      <sheetName val="내역"/>
      <sheetName val="데이타"/>
      <sheetName val="경비2내역"/>
      <sheetName val="DATE"/>
      <sheetName val="type-F"/>
      <sheetName val="1.설계조건"/>
      <sheetName val="6.OUTPUT"/>
      <sheetName val="지급자재"/>
      <sheetName val="설 계"/>
      <sheetName val="단가조건"/>
      <sheetName val="98지급계획"/>
      <sheetName val="부대대비"/>
      <sheetName val="냉연집계"/>
      <sheetName val="터파기및재료"/>
      <sheetName val="말뚝지지력산정"/>
      <sheetName val="계약내역서"/>
      <sheetName val="코드표"/>
      <sheetName val="출력표"/>
      <sheetName val="단면가정"/>
      <sheetName val="설계조건"/>
      <sheetName val="Macro1"/>
      <sheetName val="Proposal"/>
      <sheetName val="#REF"/>
      <sheetName val="보도경계블럭"/>
      <sheetName val="교량전기"/>
      <sheetName val="설계명세서"/>
      <sheetName val="1단계"/>
      <sheetName val="Total"/>
      <sheetName val="토공(완충)"/>
      <sheetName val="토목주소"/>
      <sheetName val="프랜트면허"/>
      <sheetName val="물가"/>
      <sheetName val="Customer Databas"/>
      <sheetName val="노원열병합  건축공사기성내역서"/>
      <sheetName val="design criteria"/>
      <sheetName val="working load at the btm ft."/>
      <sheetName val="plan&amp;section of foundation"/>
      <sheetName val="member design"/>
      <sheetName val="영업.일"/>
      <sheetName val="일위대가목차"/>
      <sheetName val="을"/>
      <sheetName val="말뚝물량"/>
      <sheetName val="협조전"/>
      <sheetName val="1.우편집중내역서"/>
      <sheetName val="공사비예산서(토목분)"/>
      <sheetName val="BSD (2)"/>
      <sheetName val="정보매체A동"/>
      <sheetName val="ITB COST"/>
      <sheetName val="총괄"/>
      <sheetName val="EKOG10건축"/>
      <sheetName val="인사자료총집계"/>
      <sheetName val="수량산출"/>
      <sheetName val="시멘트"/>
      <sheetName val="전체"/>
      <sheetName val="조명율표"/>
      <sheetName val="예산변경사항"/>
      <sheetName val="산출기준(파견전산실)"/>
      <sheetName val="본부소개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단면검토"/>
      <sheetName val="soil bearing check"/>
      <sheetName val="기계내역"/>
      <sheetName val="내역서(총)"/>
      <sheetName val="부대내역"/>
      <sheetName val="수량산출서"/>
      <sheetName val="Y-WORK"/>
      <sheetName val="Budget 2004(DW)"/>
      <sheetName val="첨"/>
      <sheetName val="9-1차이내역"/>
      <sheetName val="옹벽"/>
      <sheetName val="결과조달"/>
      <sheetName val="CAPVC"/>
      <sheetName val="I.설계조건"/>
      <sheetName val=" 견적서"/>
      <sheetName val="대대터널 설계서"/>
      <sheetName val="소비자가"/>
      <sheetName val="통계연보"/>
      <sheetName val="EACT10"/>
      <sheetName val="표지"/>
      <sheetName val="예산M12A"/>
      <sheetName val="내역(입찰)"/>
      <sheetName val="danga"/>
      <sheetName val="ilch"/>
      <sheetName val="노임단가"/>
      <sheetName val="날개벽(좌,우=45도,75도)"/>
      <sheetName val="정부노임단가"/>
      <sheetName val="가격조사서"/>
      <sheetName val="첨부파일"/>
      <sheetName val="토공계산서(부체도로)"/>
      <sheetName val="1호맨홀토공"/>
      <sheetName val="가정급수관"/>
      <sheetName val="11"/>
      <sheetName val="음료실행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MOTOR"/>
      <sheetName val="일위목록"/>
      <sheetName val="공통가설"/>
      <sheetName val="산출근거"/>
      <sheetName val="2002상반기노임기준"/>
      <sheetName val="토사(PE)"/>
      <sheetName val="일위(설)"/>
      <sheetName val="인건비"/>
      <sheetName val="CTEMCOST"/>
      <sheetName val="재1"/>
      <sheetName val="물량표"/>
      <sheetName val="일위대가표"/>
      <sheetName val="담장산출"/>
      <sheetName val="직노"/>
      <sheetName val="건축공사"/>
      <sheetName val="사용성검토"/>
      <sheetName val="CODE"/>
      <sheetName val="1련박스"/>
      <sheetName val="공사개요설명서"/>
      <sheetName val="Main"/>
      <sheetName val="2000년1차"/>
      <sheetName val="현장"/>
      <sheetName val="F4-F7"/>
      <sheetName val="8.PILE  (돌출)"/>
      <sheetName val="입력값"/>
      <sheetName val="도대하도변경최종정산조경"/>
      <sheetName val="간선계산"/>
      <sheetName val="안정검토"/>
      <sheetName val="토목내역"/>
      <sheetName val="단가조사"/>
      <sheetName val="정렬"/>
      <sheetName val="투찰금액"/>
      <sheetName val="배수통관(좌)"/>
      <sheetName val="전기"/>
      <sheetName val="건축원가계산서"/>
      <sheetName val="부재예실"/>
      <sheetName val="SUMMARY(S)"/>
      <sheetName val="내역표지"/>
      <sheetName val="공틀공사"/>
      <sheetName val="퇴비산출근거"/>
      <sheetName val="99노임기준"/>
      <sheetName val="분석"/>
      <sheetName val="세부내역"/>
      <sheetName val="공통(20-91)"/>
      <sheetName val="깨기"/>
      <sheetName val="첨부1"/>
      <sheetName val="설비내역서"/>
      <sheetName val="건축내역서"/>
      <sheetName val="전기내역서"/>
      <sheetName val="PROJECT BRIEF(EX.NEW)"/>
      <sheetName val="Sheet4"/>
      <sheetName val="재무가정"/>
      <sheetName val="hvac(제어동)"/>
      <sheetName val="노임이"/>
      <sheetName val="보일러"/>
      <sheetName val="포장복구집계"/>
      <sheetName val="적용환율"/>
      <sheetName val="접속 SLAB,BRACKET 설계"/>
      <sheetName val="견적조건"/>
      <sheetName val="관리비"/>
      <sheetName val="간접경상비"/>
      <sheetName val="대로근거"/>
      <sheetName val="중로근거"/>
      <sheetName val="골조시행"/>
      <sheetName val="현금"/>
      <sheetName val="자재단가비교표"/>
      <sheetName val="토적1"/>
      <sheetName val="12용지"/>
      <sheetName val="토적"/>
      <sheetName val="인건비 "/>
      <sheetName val="Budget 2005(DW)"/>
      <sheetName val="숙소"/>
      <sheetName val="마산월령동골조물량변경"/>
      <sheetName val="근고 블록 유형별 수량"/>
      <sheetName val="당진생산팀"/>
      <sheetName val="대차대조표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갑지"/>
      <sheetName val="갑지(추정)"/>
      <sheetName val="설계예산"/>
      <sheetName val="건축"/>
      <sheetName val="공문"/>
      <sheetName val="VENDOR LIST"/>
      <sheetName val="공통비"/>
      <sheetName val="예산M5A"/>
      <sheetName val="소업1교"/>
      <sheetName val="금액내역서"/>
      <sheetName val="COVER"/>
      <sheetName val="SLAB근거-1"/>
      <sheetName val="Discount Group"/>
      <sheetName val="Macro(전선)"/>
      <sheetName val="WORK"/>
      <sheetName val="SG"/>
      <sheetName val="000000"/>
      <sheetName val="중기사용료"/>
      <sheetName val="도"/>
      <sheetName val="재집"/>
      <sheetName val="직재"/>
      <sheetName val="BREAKDOWN(철거설치)"/>
      <sheetName val="분류작업"/>
      <sheetName val="1.설계기준"/>
      <sheetName val="설계"/>
      <sheetName val="단가비교"/>
      <sheetName val="OD"/>
      <sheetName val="h-013211-2"/>
      <sheetName val="INPUT"/>
      <sheetName val="환률"/>
      <sheetName val="안정계산"/>
      <sheetName val="FOB발"/>
      <sheetName val="대전21토목내역서"/>
      <sheetName val="9GNG운반"/>
      <sheetName val="전신환매도율"/>
      <sheetName val="일위대가표 (2)"/>
      <sheetName val="3차준공"/>
      <sheetName val="J直材4"/>
      <sheetName val="SIL98"/>
      <sheetName val="TEST1"/>
      <sheetName val="일위_파일"/>
      <sheetName val="여과지동"/>
      <sheetName val="기초자료"/>
      <sheetName val="방식총괄"/>
      <sheetName val="일위대가(계측기설치)"/>
      <sheetName val="Ⅴ-2.공종별내역"/>
      <sheetName val="기본DATA"/>
      <sheetName val="ITEM"/>
      <sheetName val="CAL"/>
      <sheetName val="진주방향"/>
      <sheetName val="DATA1"/>
      <sheetName val="단가표"/>
      <sheetName val="요율"/>
      <sheetName val="소방"/>
      <sheetName val="산출"/>
      <sheetName val="보온자재단가표"/>
      <sheetName val="조경"/>
      <sheetName val="wall"/>
      <sheetName val="FB25JN"/>
      <sheetName val="공내역"/>
      <sheetName val="설비원가"/>
      <sheetName val="소운반"/>
      <sheetName val="갑지1"/>
      <sheetName val="5사남"/>
      <sheetName val="맨홀수량산출"/>
      <sheetName val="가감수량"/>
      <sheetName val="가로등기초"/>
      <sheetName val="기초일위"/>
      <sheetName val="시설일위"/>
      <sheetName val="조명일위"/>
      <sheetName val="바닥판"/>
      <sheetName val="입력DATA"/>
      <sheetName val="전기BOX내역서"/>
      <sheetName val="1-1"/>
      <sheetName val="전체도급"/>
      <sheetName val="AP1"/>
      <sheetName val="96수출"/>
      <sheetName val="Sheet5"/>
      <sheetName val="FAB별"/>
      <sheetName val="기성내역서표지"/>
      <sheetName val="6호기"/>
      <sheetName val="통합"/>
      <sheetName val="기본"/>
      <sheetName val="물가자료"/>
      <sheetName val="단면치수"/>
      <sheetName val="6-2차"/>
      <sheetName val="내역서 "/>
      <sheetName val="MAT_N048"/>
      <sheetName val="계약내력"/>
      <sheetName val="Sheet1 (2)"/>
      <sheetName val="삼성전기"/>
      <sheetName val="직접기초설계"/>
      <sheetName val="모델링"/>
      <sheetName val="자재단가"/>
      <sheetName val="단면 (2)"/>
      <sheetName val="유출부"/>
      <sheetName val="A"/>
      <sheetName val="노무비단가"/>
      <sheetName val="3차토목내역"/>
      <sheetName val="SLAB&quot;1&quot;"/>
      <sheetName val="COPING"/>
      <sheetName val="단가조사서"/>
      <sheetName val="변화치수"/>
      <sheetName val="건축내역"/>
      <sheetName val="바.한일양산"/>
      <sheetName val="1. 설계조건 2.단면가정 3. 하중계산"/>
      <sheetName val="DATA 입력란"/>
      <sheetName val="케이블및전선관규격표"/>
      <sheetName val="설계내역서"/>
      <sheetName val="woo(mac)"/>
      <sheetName val="6공구(당초)"/>
      <sheetName val="간접재료비산출표-27-30"/>
      <sheetName val="UR2-Calculation"/>
      <sheetName val="공종별 집계"/>
      <sheetName val="3본사"/>
      <sheetName val="상가지급현황"/>
      <sheetName val="유림골조"/>
      <sheetName val="4)유동표"/>
      <sheetName val="노임"/>
      <sheetName val="총괄표"/>
      <sheetName val="Ext. Stone-P"/>
      <sheetName val="수목데이타 "/>
      <sheetName val="개요"/>
      <sheetName val="예가표"/>
      <sheetName val="한강운반비"/>
      <sheetName val="품종코드"/>
      <sheetName val="견적집계표"/>
      <sheetName val="손익(10월)"/>
      <sheetName val="항목"/>
      <sheetName val="노무단가"/>
      <sheetName val="변경비교-을"/>
      <sheetName val="J"/>
      <sheetName val="진행 DATA (2)"/>
      <sheetName val="3BL공동구 수량"/>
      <sheetName val="Front"/>
      <sheetName val="DESCRIPTION"/>
      <sheetName val="Piping(Methanol)"/>
      <sheetName val="견적가 검토"/>
      <sheetName val="FUND"/>
      <sheetName val="Breakdown"/>
      <sheetName val="combi(wall)"/>
      <sheetName val="crude.SLAB RE-bar"/>
      <sheetName val="예산내역서"/>
      <sheetName val="설계예산서"/>
      <sheetName val="총계"/>
      <sheetName val="수문일1"/>
      <sheetName val="하중계산"/>
      <sheetName val="간접비"/>
      <sheetName val="역T형"/>
      <sheetName val="내역(전체)"/>
      <sheetName val="변경내역대비표(2)"/>
      <sheetName val="ERECTION"/>
      <sheetName val="POL설치공정"/>
      <sheetName val="공정양식"/>
      <sheetName val="오억미만"/>
      <sheetName val="수량산출서 갑지"/>
      <sheetName val="A-4"/>
      <sheetName val="3.공통공사대비"/>
      <sheetName val="Material Specification"/>
      <sheetName val="날개벽수량표"/>
      <sheetName val="예산서"/>
      <sheetName val="AABS내역"/>
      <sheetName val="CAT_5"/>
      <sheetName val="건축(충일분)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eq_data"/>
      <sheetName val="영업소실적"/>
      <sheetName val="차수"/>
      <sheetName val="123"/>
      <sheetName val="건축집계표"/>
      <sheetName val="투자양식"/>
      <sheetName val="96까지"/>
      <sheetName val="97년"/>
      <sheetName val="98이후"/>
      <sheetName val="라멘수량"/>
      <sheetName val="경비_원본"/>
      <sheetName val="설계서"/>
      <sheetName val="본장"/>
      <sheetName val="가시설단위수량"/>
      <sheetName val="기본입력표"/>
      <sheetName val="증감대비"/>
      <sheetName val="1"/>
      <sheetName val="부대공자재집계표"/>
      <sheetName val="unitpric"/>
      <sheetName val="일집"/>
      <sheetName val="일위"/>
      <sheetName val="업무분장"/>
      <sheetName val="Sheet14"/>
      <sheetName val="Sheet13"/>
      <sheetName val="T13(P68~72,78)"/>
      <sheetName val="산출내역서집계표"/>
      <sheetName val="방송(체육관)"/>
      <sheetName val="전기공사"/>
      <sheetName val="dtxl"/>
      <sheetName val="부표총괄"/>
      <sheetName val="별표집계"/>
      <sheetName val="LinerWt"/>
      <sheetName val="대림경상68억"/>
      <sheetName val="일위대가(1)"/>
      <sheetName val="내역서(당초변경)"/>
      <sheetName val="토 적 표"/>
      <sheetName val="투찰"/>
      <sheetName val="참조"/>
      <sheetName val="P&amp;L01-02GR"/>
      <sheetName val="흄관기초"/>
      <sheetName val="배수공 시멘트 및 골재량 산출"/>
      <sheetName val="sheets"/>
      <sheetName val="시설물"/>
      <sheetName val="입력"/>
      <sheetName val="실행내역"/>
      <sheetName val="초기화면"/>
      <sheetName val="이름정의"/>
      <sheetName val="저판(버림100)"/>
      <sheetName val="원가계산서(건축)"/>
      <sheetName val="깨기집계"/>
      <sheetName val="3련 BOX"/>
      <sheetName val="가공비"/>
      <sheetName val="총집계표"/>
      <sheetName val="2000전체분"/>
      <sheetName val="20관리비율"/>
      <sheetName val="unit 4"/>
      <sheetName val="45,46"/>
      <sheetName val="예정공정표(도급)"/>
      <sheetName val="98수문일위"/>
      <sheetName val="좌측"/>
      <sheetName val="원가계산서"/>
      <sheetName val="계수시트"/>
      <sheetName val="기기리스트"/>
      <sheetName val="품셈1-17"/>
      <sheetName val="신우"/>
      <sheetName val="설계개요"/>
      <sheetName val="교각계산"/>
      <sheetName val="36+45-113-18+19+20I"/>
      <sheetName val="내역서2안"/>
      <sheetName val="원가계산서구조조정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일위대가목록"/>
      <sheetName val="준검 내역서"/>
      <sheetName val="추가예산"/>
      <sheetName val="냉천부속동"/>
      <sheetName val="약품설비"/>
      <sheetName val="일위대가표(DEEP)"/>
      <sheetName val="F-Assump"/>
      <sheetName val="산출근거1"/>
      <sheetName val="2.단면가정"/>
      <sheetName val="4.말뚝설계"/>
      <sheetName val="N賃率-職"/>
      <sheetName val="자재표"/>
      <sheetName val="자단"/>
      <sheetName val="인공산출"/>
      <sheetName val="서울산업대(토)"/>
      <sheetName val="1.관로"/>
      <sheetName val="실행견적"/>
      <sheetName val="자판실행"/>
      <sheetName val="2F 회의실견적(5_14 일대)"/>
      <sheetName val="직접비"/>
      <sheetName val="재료집계"/>
      <sheetName val="당진1,2호기전선관설치및접지4차공사내역서-을지"/>
      <sheetName val="건축공사 집계표"/>
      <sheetName val="골조"/>
      <sheetName val="설산1.나"/>
      <sheetName val="본사S"/>
      <sheetName val="수량명세서"/>
      <sheetName val="페이징 배관배선"/>
      <sheetName val="TABLE"/>
      <sheetName val="KMT물량"/>
      <sheetName val="수목표준대가"/>
      <sheetName val="원형1호맨홀토공수량"/>
      <sheetName val="손익분석"/>
      <sheetName val="soil_bearing_check"/>
      <sheetName val="노원열병합__건축공사기성내역서"/>
      <sheetName val="실정보고내역서"/>
      <sheetName val="NS"/>
      <sheetName val="1근거"/>
      <sheetName val="계산근거"/>
      <sheetName val="GAEYO"/>
      <sheetName val="TYPE-A"/>
      <sheetName val="정읍농소"/>
      <sheetName val="토공정보"/>
      <sheetName val="기성내역서"/>
      <sheetName val="수량 산출서(당초)"/>
      <sheetName val="자료"/>
      <sheetName val="PO-BOQ"/>
      <sheetName val="과거교육훈련비"/>
      <sheetName val="총 원가계산"/>
      <sheetName val="보통예금"/>
      <sheetName val="회사기본자료"/>
      <sheetName val="2000년 임금추정"/>
      <sheetName val="REINF."/>
      <sheetName val="LOADS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국내총괄"/>
      <sheetName val="3.하중산정4.지지력"/>
      <sheetName val="토공(우물통,기타) "/>
      <sheetName val="약품공급2"/>
      <sheetName val="가시설(TYPE-A)"/>
      <sheetName val="1호맨홀가감수량"/>
      <sheetName val="1-1평균터파기고(1)"/>
      <sheetName val="1호맨홀수량산출"/>
      <sheetName val="9811"/>
      <sheetName val="9509"/>
      <sheetName val="정산입력"/>
      <sheetName val="기별수량산출서"/>
      <sheetName val="설계서(7)"/>
      <sheetName val="TYPE별집계"/>
      <sheetName val="APT내역"/>
      <sheetName val="guard(mac)"/>
      <sheetName val="신규일위대가"/>
      <sheetName val="견적3"/>
      <sheetName val="AILC004"/>
      <sheetName val="INPUT(덕도방향-시점)"/>
      <sheetName val="1.설계설명서"/>
      <sheetName val="TAIHAN"/>
      <sheetName val="플랜트 설치"/>
      <sheetName val="설계예시"/>
      <sheetName val="물량표S"/>
      <sheetName val="CHECK1"/>
      <sheetName val="장외반출및폐기물 "/>
      <sheetName val="Galaxy 소비자가격표"/>
      <sheetName val="11.자재단가"/>
      <sheetName val="날개벽(시점좌측)"/>
      <sheetName val="배수내역 (2)"/>
      <sheetName val="지주목시비량산출서"/>
      <sheetName val="외자배분"/>
      <sheetName val="횡배수관토공수량"/>
      <sheetName val="빈"/>
      <sheetName val="기초목"/>
      <sheetName val="비용"/>
      <sheetName val="1월"/>
      <sheetName val="VXXXXXXX"/>
      <sheetName val="#3E1_GCR"/>
      <sheetName val="2.하자처리현황(CS)"/>
      <sheetName val="금액집계"/>
      <sheetName val="주관사업"/>
      <sheetName val="가로등내역서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Sheet10"/>
      <sheetName val="매크로"/>
      <sheetName val="외주가공"/>
      <sheetName val="FD"/>
      <sheetName val="LD"/>
      <sheetName val="감가상각"/>
      <sheetName val="Pengalaman Per"/>
      <sheetName val="FIRE FIGHTING"/>
      <sheetName val="단중표"/>
      <sheetName val="BEND LOSS"/>
      <sheetName val="기계내역서"/>
      <sheetName val="EE-PROP"/>
      <sheetName val="단가산출서"/>
      <sheetName val="견적대비"/>
      <sheetName val="목차"/>
      <sheetName val="CON포장수량"/>
      <sheetName val="ACUNIT"/>
      <sheetName val="CONUNIT"/>
      <sheetName val="960318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WORK"/>
      <sheetName val="ITEM"/>
      <sheetName val="대비"/>
      <sheetName val="일반공사"/>
      <sheetName val="DS-LOAD"/>
      <sheetName val="터널조도"/>
      <sheetName val="2F 회의실견적(5_14 일대)"/>
      <sheetName val="CONCRETE"/>
      <sheetName val="P礔CKAGE"/>
      <sheetName val="D-3503"/>
      <sheetName val="운반비(전선륐)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건축내역"/>
      <sheetName val="남양시작동자105노65기1.3화1.2"/>
      <sheetName val="공통비"/>
      <sheetName val="경비"/>
      <sheetName val="날개벽"/>
      <sheetName val="A-4"/>
      <sheetName val="전기일위대가"/>
      <sheetName val="Y-WORK"/>
      <sheetName val="코드"/>
      <sheetName val="자재단가"/>
      <sheetName val="데이타"/>
      <sheetName val="BLOCK(1)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SG"/>
      <sheetName val="CODE"/>
      <sheetName val="투찰"/>
      <sheetName val="TEL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출근부"/>
      <sheetName val="공사비집계"/>
      <sheetName val="sw1"/>
      <sheetName val="NOMUBI"/>
      <sheetName val="I.설계조건"/>
      <sheetName val="31.고_x0000_RTU"/>
      <sheetName val="L형옹벽(key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단위중량"/>
      <sheetName val="Sheet1 (2)"/>
      <sheetName val="CTEMCOST"/>
      <sheetName val="c_balju"/>
      <sheetName val="토공"/>
      <sheetName val="001"/>
      <sheetName val="ilch"/>
      <sheetName val="금액내역서"/>
      <sheetName val="토공(완충)"/>
      <sheetName val="연결임시"/>
      <sheetName val="현금"/>
      <sheetName val="98지급계획"/>
      <sheetName val="설계예산내역서"/>
      <sheetName val="11.자재단가"/>
      <sheetName val="집1"/>
      <sheetName val="8.PILE  (돌출)"/>
      <sheetName val="한강운반비"/>
      <sheetName val="수량산출"/>
      <sheetName val="중기사용료"/>
      <sheetName val="인건비"/>
      <sheetName val="내역서(총)"/>
      <sheetName val="#REF"/>
      <sheetName val="횡배위치"/>
      <sheetName val="BID"/>
      <sheetName val="기초공"/>
      <sheetName val="기둥(원형)"/>
      <sheetName val="단가조사서"/>
      <sheetName val="BQ"/>
      <sheetName val="견적시담(송포2공구)"/>
      <sheetName val="기계내역"/>
      <sheetName val="공통부대비"/>
      <sheetName val="관람석제출"/>
      <sheetName val="수목단가"/>
      <sheetName val="시설수량표"/>
      <sheetName val="식재수량표"/>
      <sheetName val="일위목록"/>
      <sheetName val="산거각호표"/>
      <sheetName val="판"/>
      <sheetName val="ABUT수량-A1"/>
      <sheetName val="BJJIN"/>
      <sheetName val="설계조건"/>
      <sheetName val="안정계산"/>
      <sheetName val="단면검토"/>
      <sheetName val="총투자비산정"/>
      <sheetName val="ROE(FI)"/>
      <sheetName val="Sens&amp;Anal"/>
      <sheetName val="DATE"/>
      <sheetName val="총계"/>
      <sheetName val="내역서 "/>
      <sheetName val="준검 내역서"/>
      <sheetName val="구조물철거타공정이월"/>
      <sheetName val="환률"/>
      <sheetName val="K1자재(3차등)"/>
      <sheetName val="노무비"/>
      <sheetName val="B"/>
      <sheetName val="정렬"/>
      <sheetName val="danga"/>
      <sheetName val="건축"/>
      <sheetName val="간선계산"/>
      <sheetName val="일위대가목차"/>
      <sheetName val="실행내역"/>
      <sheetName val="토공계산서(부체도로)"/>
      <sheetName val="맨홀수량집계"/>
      <sheetName val="토공총괄집계"/>
      <sheetName val="JUCK"/>
      <sheetName val="교각1"/>
      <sheetName val="겉장"/>
      <sheetName val="기성검사원"/>
      <sheetName val="원가"/>
      <sheetName val="토목"/>
      <sheetName val="단가"/>
      <sheetName val="시설물일위"/>
      <sheetName val="몰탈재료산출"/>
      <sheetName val="TOTAL"/>
      <sheetName val="6호기"/>
      <sheetName val="중기일위대가"/>
      <sheetName val="백호우계수"/>
      <sheetName val="말뚝물량"/>
      <sheetName val="dtxl"/>
      <sheetName val="조경"/>
      <sheetName val="최초침전지집계표"/>
      <sheetName val="토목주소"/>
      <sheetName val="프랜트면허"/>
      <sheetName val="FACTOR"/>
      <sheetName val="Sheet4"/>
      <sheetName val="손익분석"/>
      <sheetName val="총집계표"/>
      <sheetName val="화재 탐지 설비"/>
      <sheetName val="조도계산서 (도서)"/>
      <sheetName val="Site Expenses"/>
      <sheetName val="fitting"/>
      <sheetName val="3BL공동구 수량"/>
      <sheetName val="관거공사비"/>
      <sheetName val="공사개요"/>
      <sheetName val="NEWDRAW"/>
      <sheetName val="설변물량"/>
      <sheetName val="소업1교"/>
      <sheetName val="점수계산1-2"/>
      <sheetName val="32.銅기기초"/>
      <sheetName val="여흥"/>
      <sheetName val="회사99"/>
      <sheetName val="DATA(BAC)"/>
      <sheetName val="7.1유효폭"/>
      <sheetName val="교각계산"/>
      <sheetName val="가공비"/>
      <sheetName val="골조시행"/>
      <sheetName val="자재집계"/>
      <sheetName val="현장지지물물량"/>
      <sheetName val="보합"/>
      <sheetName val="TYPE-B 평균H"/>
      <sheetName val="March"/>
      <sheetName val="노임"/>
      <sheetName val="경비2내역"/>
      <sheetName val="수량집계"/>
      <sheetName val="총괄집계표"/>
      <sheetName val="STORAGE"/>
      <sheetName val="설계예산서"/>
      <sheetName val="eq_data"/>
      <sheetName val="2000년1차"/>
      <sheetName val="2000전체분"/>
      <sheetName val="신공"/>
      <sheetName val="31.고"/>
      <sheetName val="EUPDAT2"/>
      <sheetName val="산업개발안내서"/>
      <sheetName val="Dae_Jiju"/>
      <sheetName val="Sikje_ingun"/>
      <sheetName val="TREE_D"/>
      <sheetName val="35_x000e_장주신설"/>
      <sheetName val="(2)"/>
      <sheetName val="FRP배관단가(만수)"/>
      <sheetName val="만수배관단가"/>
      <sheetName val="계산근거"/>
      <sheetName val="년"/>
      <sheetName val="금액집계"/>
      <sheetName val="입찰"/>
      <sheetName val="현경"/>
      <sheetName val="귀래 설계 공내역서"/>
      <sheetName val="대비표"/>
      <sheetName val="공종별 집계"/>
      <sheetName val="수량산출서"/>
      <sheetName val="woo(mac)"/>
      <sheetName val="난방열교"/>
      <sheetName val="급탕열교"/>
      <sheetName val="Explanation for Page 17"/>
      <sheetName val="현장"/>
      <sheetName val="Sheet2"/>
      <sheetName val="기계실"/>
      <sheetName val="TABLE"/>
      <sheetName val="사용성검토"/>
      <sheetName val="9GNG운반"/>
      <sheetName val="을"/>
      <sheetName val="단중표"/>
      <sheetName val="토목내역"/>
      <sheetName val="터파기및재료"/>
      <sheetName val="일위대가 (목록)"/>
      <sheetName val="내역1"/>
      <sheetName val="TYPE1"/>
      <sheetName val="단면 (2)"/>
      <sheetName val="Macro1"/>
      <sheetName val="단면가정"/>
      <sheetName val="Customer Databas"/>
      <sheetName val="기계경비"/>
      <sheetName val="품목"/>
      <sheetName val="장비집계"/>
      <sheetName val="조건표"/>
      <sheetName val="UNIT"/>
      <sheetName val="장문교(대전)"/>
      <sheetName val="건축(충일분)"/>
      <sheetName val="입력DATA"/>
      <sheetName val="바닥판"/>
      <sheetName val="실행예산"/>
      <sheetName val="unit 4"/>
      <sheetName val="hvac(제어동)"/>
      <sheetName val="하수급견적대비"/>
      <sheetName val="제경비"/>
      <sheetName val="단면(RW1)"/>
      <sheetName val="예산서"/>
      <sheetName val="C &amp; G RHS"/>
      <sheetName val="45,46"/>
      <sheetName val="1을"/>
      <sheetName val="총괄내역서"/>
      <sheetName val="한전고리-을"/>
      <sheetName val="#230,#235"/>
      <sheetName val="을지"/>
      <sheetName val="원형맨홀수량"/>
      <sheetName val="예산변경사항"/>
      <sheetName val="견적서"/>
      <sheetName val="2.예산냴역검토서"/>
      <sheetName val="실시설계"/>
      <sheetName val="P.M 별"/>
      <sheetName val="일위대가목록"/>
      <sheetName val="SE-611"/>
      <sheetName val="단가대비표"/>
      <sheetName val="Sheet5"/>
      <sheetName val="명세서"/>
      <sheetName val="플랜트 설치"/>
      <sheetName val="입적표"/>
      <sheetName val="계화배수"/>
      <sheetName val="일위대가표"/>
      <sheetName val="변화치수"/>
      <sheetName val="공틀공사"/>
      <sheetName val="입찰안"/>
      <sheetName val="물량산출근거"/>
      <sheetName val="단가조정"/>
      <sheetName val="연수동"/>
      <sheetName val="전신환매도율"/>
      <sheetName val="관리비"/>
      <sheetName val="2.대외공문"/>
      <sheetName val="국공유지및사유지"/>
      <sheetName val="실행철강하도"/>
      <sheetName val="공사설명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전기일위목록"/>
      <sheetName val=" 견적서"/>
      <sheetName val="철거수량"/>
      <sheetName val="토 적 표"/>
      <sheetName val="품질 및 특성 보정계수"/>
      <sheetName val="현장관리비집계표"/>
      <sheetName val="오산갈곳"/>
      <sheetName val="부대공집계표"/>
      <sheetName val="직노"/>
      <sheetName val="1.수인터널"/>
      <sheetName val="아파트건축"/>
      <sheetName val="5. COST SCHEDULE PER EXPENSE"/>
      <sheetName val="전체총괄표"/>
      <sheetName val="요소별"/>
      <sheetName val="전기요금"/>
      <sheetName val="도급대비"/>
      <sheetName val="조건"/>
      <sheetName val="한전위탁공사비2"/>
      <sheetName val="자료"/>
      <sheetName val="물량표"/>
      <sheetName val="검색"/>
      <sheetName val="산근"/>
      <sheetName val="실행내역서"/>
      <sheetName val="major"/>
      <sheetName val="DS-최종"/>
      <sheetName val="단위수량"/>
      <sheetName val="별표"/>
      <sheetName val="배수관공"/>
      <sheetName val="06-BATCH "/>
      <sheetName val="IMP(MAIN)"/>
      <sheetName val="IMP (REACTOR)"/>
      <sheetName val="초"/>
      <sheetName val="96수출"/>
      <sheetName val="내역총괄표"/>
      <sheetName val="코드표"/>
      <sheetName val="단면치수"/>
      <sheetName val="Proposal"/>
      <sheetName val="개요"/>
      <sheetName val="dg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부대대비"/>
      <sheetName val="냉연집계"/>
      <sheetName val="J直材4"/>
      <sheetName val="공통"/>
      <sheetName val="건축원가계산서"/>
      <sheetName val="보도경계블럭"/>
      <sheetName val="설변내역1"/>
      <sheetName val="가설공사내역"/>
      <sheetName val="말뚝지지력산정"/>
      <sheetName val="DIAPHRAGM"/>
      <sheetName val="BOQ-Summary_Form A2"/>
      <sheetName val="내역전기"/>
      <sheetName val="작성"/>
      <sheetName val="b_balju_cho"/>
      <sheetName val="8.자재단가"/>
      <sheetName val="건물현황"/>
      <sheetName val="재무가정"/>
      <sheetName val="봉방동근생"/>
      <sheetName val="D040416"/>
      <sheetName val="단가산출2"/>
      <sheetName val="설계명세서"/>
      <sheetName val="장비당단가 (1)"/>
      <sheetName val="Model"/>
      <sheetName val="Ⅱ1-0타"/>
      <sheetName val="재료집계"/>
      <sheetName val="구왤집계표"/>
      <sheetName val="Ⅴ-2.공종별내역"/>
      <sheetName val="sum1 (2)"/>
      <sheetName val="정산입력"/>
      <sheetName val="단위세대"/>
      <sheetName val="자재단가표"/>
      <sheetName val="토사(PE)"/>
      <sheetName val="도장수량"/>
      <sheetName val="수량산출근거"/>
      <sheetName val="양식"/>
      <sheetName val="표지 (2)"/>
      <sheetName val="설산1.나"/>
      <sheetName val="본사S"/>
      <sheetName val="견적조건"/>
      <sheetName val="예산M12A"/>
      <sheetName val="118.세금과공과"/>
      <sheetName val="총누계"/>
      <sheetName val="비대칭계수"/>
      <sheetName val="전동기 SPEC"/>
      <sheetName val="U-TYPE(1)"/>
      <sheetName val="CIVIL"/>
      <sheetName val="SLAB"/>
      <sheetName val="공종분류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CALCULATION"/>
      <sheetName val="보차도경계석"/>
      <sheetName val="설계명세서(선로)"/>
      <sheetName val="구리토평1전기"/>
      <sheetName val="Breakdown"/>
      <sheetName val="조도"/>
      <sheetName val="GIS재"/>
      <sheetName val="MTR재(한기)"/>
      <sheetName val="GIS.Ry재"/>
      <sheetName val="DESIGN_CRETERIA"/>
      <sheetName val="Base_Data"/>
      <sheetName val="EP0618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가설건물"/>
      <sheetName val="IP좌표"/>
      <sheetName val="Indirect Cost"/>
      <sheetName val="Qheet3"/>
      <sheetName val="6공구전체"/>
      <sheetName val="부재력정리"/>
      <sheetName val="투찰내역"/>
      <sheetName val="Despacho (c.civil)"/>
      <sheetName val="설계내역(2001)"/>
      <sheetName val="진주방향"/>
      <sheetName val="원가계산서(남측)"/>
      <sheetName val="CS2"/>
      <sheetName val="1.우편집중내역서"/>
      <sheetName val="부하계산서"/>
      <sheetName val="물가"/>
      <sheetName val="COST"/>
      <sheetName val="전기"/>
      <sheetName val="건설성적"/>
      <sheetName val="VXXX"/>
      <sheetName val="3.건축(현장안)"/>
      <sheetName val="설계서"/>
      <sheetName val="대림경상68억"/>
      <sheetName val="일위대가(계측기설치)"/>
      <sheetName val="부재리스트"/>
      <sheetName val="적용 기준(환율)-1"/>
      <sheetName val="적용 기준(환율)"/>
      <sheetName val="자재단가 "/>
      <sheetName val="단가산출3"/>
      <sheetName val="단가산출_목록"/>
      <sheetName val="가격조사서"/>
      <sheetName val="RAHMEN"/>
      <sheetName val="KP1590_E"/>
      <sheetName val="Condition"/>
      <sheetName val="부하LOAD"/>
      <sheetName val="EQUIPMENT -2"/>
      <sheetName val="부대"/>
      <sheetName val="RING WALL"/>
      <sheetName val="순공사비총괄"/>
      <sheetName val="INPUT"/>
      <sheetName val="사급자재"/>
      <sheetName val="공통가설공사"/>
      <sheetName val="구의33고"/>
      <sheetName val="골재집계"/>
      <sheetName val="5공철탑검토표"/>
      <sheetName val="4공철탑검토"/>
      <sheetName val="효성CB 1P기초"/>
      <sheetName val="단가표 "/>
      <sheetName val="FILE1"/>
      <sheetName val="ATS단가"/>
      <sheetName val="심사계산"/>
      <sheetName val="심사물량"/>
      <sheetName val="표지1"/>
      <sheetName val="안정검토"/>
      <sheetName val="비교표"/>
      <sheetName val="직공비"/>
      <sheetName val="9호관로"/>
      <sheetName val="사통"/>
      <sheetName val="예산내역서"/>
      <sheetName val="기타 정보통신공사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교통대책내역"/>
      <sheetName val="배수공토공"/>
      <sheetName val="세목별"/>
      <sheetName val="배수공"/>
      <sheetName val="암거"/>
      <sheetName val="포장공"/>
      <sheetName val="방음벽 기초 일반수량"/>
      <sheetName val="BSD (2)"/>
      <sheetName val="APT내역"/>
      <sheetName val="내역표지"/>
      <sheetName val="전압강하계산"/>
      <sheetName val="BQ-Offsite"/>
      <sheetName val="PipWT"/>
      <sheetName val="부대공Ⅱ"/>
      <sheetName val="대비2"/>
      <sheetName val="동원인원산출"/>
      <sheetName val="백암비스타내역"/>
      <sheetName val="현대물량"/>
      <sheetName val="dt0301"/>
      <sheetName val="dtt0301"/>
      <sheetName val="20관리비율"/>
      <sheetName val="CAPVC"/>
      <sheetName val="Coeffiecient"/>
      <sheetName val="일용노임단가"/>
      <sheetName val="견적정보"/>
      <sheetName val="L형옹벽"/>
      <sheetName val="단가조사표"/>
      <sheetName val="단가조사"/>
      <sheetName val="일위대가(가설)"/>
      <sheetName val="LOPCALC"/>
      <sheetName val="단가비교표_공통1"/>
      <sheetName val="통합"/>
      <sheetName val="요율"/>
      <sheetName val="일위단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부하(성남)"/>
      <sheetName val="케이블"/>
      <sheetName val="현황산출서"/>
      <sheetName val="산#3-1"/>
      <sheetName val="단가산출집계"/>
      <sheetName val="별표 "/>
      <sheetName val="가시설(TYPE-A)"/>
      <sheetName val="1호맨홀가감수량"/>
      <sheetName val="1-1평균터파기고(1)"/>
      <sheetName val="1호맨홀수량산출"/>
      <sheetName val="자재테이블"/>
      <sheetName val="도급및 실행내역"/>
      <sheetName val="Macro(전선)"/>
      <sheetName val="자판실행"/>
      <sheetName val="외자배분"/>
      <sheetName val="General Data"/>
      <sheetName val="보집계표"/>
      <sheetName val="조인트"/>
      <sheetName val="노임단가(0.3)"/>
      <sheetName val="콘크리트 블록 유형별 수량"/>
      <sheetName val="6PILE  (돌출)"/>
      <sheetName val="방송노임"/>
      <sheetName val="도"/>
      <sheetName val="내력서"/>
      <sheetName val="spec1"/>
      <sheetName val="단가표 (2)"/>
      <sheetName val="하수실행"/>
      <sheetName val="투자효율분석"/>
      <sheetName val="단가대비"/>
      <sheetName val="경비_원본"/>
      <sheetName val="壓降計算基本資料"/>
      <sheetName val="견적접수"/>
      <sheetName val="견적내역서"/>
      <sheetName val="원가집계"/>
      <sheetName val="200"/>
      <sheetName val="기계경비(시간당)"/>
      <sheetName val="본부소개"/>
      <sheetName val="성토도수로현황"/>
      <sheetName val="타워기초"/>
      <sheetName val="남ꌀ전JC"/>
      <sheetName val="적현로"/>
      <sheetName val="Code-&gt;No"/>
      <sheetName val="실행내역서 "/>
      <sheetName val="sc0314 Index"/>
      <sheetName val="EQUIP-H"/>
      <sheetName val="조직"/>
      <sheetName val="MEMBER"/>
      <sheetName val="기본DATA"/>
      <sheetName val="목창호"/>
      <sheetName val="견적대비표"/>
      <sheetName val="Main"/>
      <sheetName val="Page 1A - Proposal Strategy "/>
      <sheetName val="당초수량"/>
      <sheetName val="구조물공"/>
      <sheetName val="일반맨홀수량집계"/>
      <sheetName val="가시설수량"/>
      <sheetName val="토공,기초"/>
      <sheetName val="재집"/>
      <sheetName val="직재"/>
      <sheetName val="부대공"/>
      <sheetName val="방호벽"/>
      <sheetName val="교통표지"/>
      <sheetName val="낙석방지책"/>
      <sheetName val="원본"/>
      <sheetName val="1NYS(당)"/>
      <sheetName val="토류판설치(t=60)"/>
      <sheetName val="합계"/>
      <sheetName val="남양내역"/>
      <sheetName val="TB-내역서"/>
      <sheetName val="산출내역서집계표"/>
      <sheetName val="시행예산"/>
      <sheetName val="1.설계조건"/>
      <sheetName val="배"/>
      <sheetName val="99총공사내역서"/>
      <sheetName val="견적"/>
      <sheetName val="날개벽(좌,우=45도,75도)"/>
      <sheetName val="견적을지"/>
      <sheetName val="설비내역서"/>
      <sheetName val="건축내역서"/>
      <sheetName val="전기내역서"/>
      <sheetName val="123"/>
      <sheetName val="토공사"/>
      <sheetName val="신천교(음성)"/>
      <sheetName val="FLA"/>
      <sheetName val="TCA"/>
      <sheetName val="SORCE1"/>
      <sheetName val="가시설단위수량"/>
      <sheetName val="dg-VTu"/>
      <sheetName val="건축공사"/>
      <sheetName val="00내역서"/>
      <sheetName val="SUB일위대가"/>
      <sheetName val="토&amp;흙"/>
      <sheetName val="부대시설"/>
      <sheetName val="저"/>
      <sheetName val="대전21토목내역서"/>
      <sheetName val="내역(원안-대안)"/>
      <sheetName val="design criteria"/>
      <sheetName val="working load at the btm ft."/>
      <sheetName val="plan&amp;section of foundation"/>
      <sheetName val="날개벽(시점좌측)"/>
      <sheetName val="말뚝지ᴀᨈ԰_x0000_"/>
      <sheetName val="인사자료총집계"/>
      <sheetName val="표지판현황"/>
      <sheetName val="편입토지조서"/>
      <sheetName val="공사비총괄표"/>
      <sheetName val="단가조๿"/>
      <sheetName val="1-1"/>
      <sheetName val="변경내역"/>
      <sheetName val="가감수량"/>
      <sheetName val="맨홀수량산출"/>
      <sheetName val="단가표"/>
      <sheetName val="토사԰_x0000_缀_x0000_"/>
      <sheetName val="물︀"/>
      <sheetName val="Testing"/>
      <sheetName val="FLANGE"/>
      <sheetName val="VALVE"/>
      <sheetName val="토공 토적표"/>
      <sheetName val="현장관리비내역서"/>
      <sheetName val="품의서"/>
      <sheetName val="ins"/>
      <sheetName val="품셈TABLE"/>
      <sheetName val="FAB별"/>
      <sheetName val="품셈(기초)"/>
      <sheetName val="갑지(추정)"/>
      <sheetName val="Galaxy 소비자가격표"/>
      <sheetName val="Budget 2005(DW)"/>
      <sheetName val="계렀቟԰"/>
      <sheetName val="#4DUCT SUPPORT 체크LIST"/>
      <sheetName val="98수금사업"/>
      <sheetName val="-15.0"/>
      <sheetName val="월선수금"/>
      <sheetName val="s"/>
      <sheetName val="기초견적가"/>
      <sheetName val="MW-S"/>
      <sheetName val="NYS"/>
      <sheetName val="MW-BM"/>
      <sheetName val="내역(전체)"/>
      <sheetName val="착공내역"/>
      <sheetName val="전기단가조사서"/>
      <sheetName val="Data&amp;Result"/>
      <sheetName val="아파트1"/>
      <sheetName val="3련 BOX"/>
      <sheetName val="하조서"/>
      <sheetName val="1호맨홀토공"/>
      <sheetName val="별첨1"/>
      <sheetName val="참고"/>
      <sheetName val="갑지1"/>
      <sheetName val="B767"/>
      <sheetName val="2002년요약"/>
      <sheetName val="99.6"/>
      <sheetName val="연습"/>
      <sheetName val="단가(1)"/>
      <sheetName val="3.현장배치"/>
      <sheetName val="공사내역"/>
      <sheetName val="배수공1"/>
      <sheetName val="공사비예산서(토목분)"/>
      <sheetName val="각종장비전압강하계산"/>
      <sheetName val="EACT10"/>
      <sheetName val="CAT_5"/>
      <sheetName val="B토목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내역서(기성청구)"/>
      <sheetName val="현장경비"/>
      <sheetName val="차수"/>
      <sheetName val="사진"/>
      <sheetName val="토공(우물통,기타) "/>
      <sheetName val="세부내역서(전기)"/>
      <sheetName val="L_RPTA05_목록"/>
      <sheetName val="Wt of Mod."/>
      <sheetName val="DRAIN DRUM PIT D-301"/>
      <sheetName val="내역총헾】"/>
      <sheetName val="CAL"/>
      <sheetName val="기타공"/>
      <sheetName val="배수집계"/>
      <sheetName val="3.하중산정4.지지력"/>
      <sheetName val="대우단가(풍산)"/>
      <sheetName val="예산M5A"/>
      <sheetName val="포장복구집계"/>
      <sheetName val="공사기본내용입력"/>
      <sheetName val="산๿"/>
      <sheetName val="부翇ᨎ԰"/>
      <sheetName val="부缀ᨎ԰"/>
      <sheetName val="예가표"/>
      <sheetName val="PILE길이산출(DRA)"/>
      <sheetName val="물량산〒_x0005_"/>
      <sheetName val="현장유지관리비"/>
      <sheetName val="일반맨홀수량집계(A-7 LINE)"/>
      <sheetName val="부紀ዱ԰"/>
      <sheetName val="공통(20-91)"/>
      <sheetName val="자재"/>
      <sheetName val="POL6차-PIPING"/>
      <sheetName val="BOM-Form A.1.III"/>
      <sheetName val="BOQ건축"/>
      <sheetName val="DNW"/>
      <sheetName val="︀ᇕ"/>
      <sheetName val="견ԯ_x0000_缀"/>
      <sheetName val="총누_x0005_"/>
      <sheetName val="설계산출기䀀"/>
      <sheetName val="31.고_x005f_x0000_RTU"/>
      <sheetName val="35_x005f_x000e_장주신설"/>
      <sheetName val="슬래브(유곡)"/>
      <sheetName val="D01"/>
      <sheetName val="1.취수장"/>
      <sheetName val="입력1"/>
      <sheetName val="6동"/>
      <sheetName val="견֮_x0000_缀"/>
      <sheetName val="치수표"/>
      <sheetName val="사급자재총괄"/>
      <sheetName val="총 원가계산"/>
      <sheetName val="DS_3Q"/>
      <sheetName val="118.세금Ԉ_x0000_缀"/>
      <sheetName val="총공사비"/>
      <sheetName val="견頀⢀_xdc00_"/>
      <sheetName val="조달요청서"/>
      <sheetName val="노임변동률"/>
      <sheetName val="재료"/>
      <sheetName val="일위대가(1)"/>
      <sheetName val="건축마감(E)"/>
      <sheetName val="BOX"/>
      <sheetName val="SRC CLOUMN 설계"/>
      <sheetName val="입헾】"/>
      <sheetName val="신축수량"/>
      <sheetName val="DESIGN CRETERIA"/>
      <sheetName val=""/>
      <sheetName val="Ⅴ-2.공ᛇ᨜԰_x0000_"/>
      <sheetName val="오산갈醜"/>
      <sheetName val="말뚝지怀፵∀ᩃ"/>
      <sheetName val="부대_x0005__x0000_"/>
      <sheetName val="견적_x0005__x0000_"/>
      <sheetName val="조명시설"/>
      <sheetName val="말뚝지怀፵ን"/>
      <sheetName val="기계"/>
      <sheetName val="3) 클레임 반영시"/>
      <sheetName val="입력"/>
      <sheetName val="1.설계기준"/>
      <sheetName val="단︀ᇕ԰"/>
      <sheetName val="부쌔ᄅ0"/>
      <sheetName val="단က_x0000_　"/>
      <sheetName val="CRUDE RE-bar"/>
      <sheetName val="96보완계획7.12"/>
      <sheetName val="산_x0005_"/>
      <sheetName val="남원(내)"/>
      <sheetName val="비대缀ᨎ԰"/>
      <sheetName val="개԰"/>
      <sheetName val="L형옹๿"/>
      <sheetName val="L형옹_x0005_"/>
      <sheetName val="봉방동근_x0005_"/>
      <sheetName val="L형옹尜"/>
      <sheetName val="연령현황"/>
      <sheetName val="전선 및 전선관"/>
      <sheetName val="문학간접"/>
      <sheetName val="2공구산출내역"/>
      <sheetName val="산尜"/>
      <sheetName val="맨홀수량"/>
      <sheetName val="기본자료"/>
      <sheetName val="세부내역"/>
      <sheetName val="현장별계약현황('98.10.31)"/>
      <sheetName val="오산︀폕"/>
      <sheetName val="stability check"/>
      <sheetName val="design load"/>
      <sheetName val="type-F"/>
      <sheetName val="PRO_DCI"/>
      <sheetName val="INST_DCI"/>
      <sheetName val="HVAC_DCI"/>
      <sheetName val="PIPE_DCI"/>
      <sheetName val="공사비 내역 (가)"/>
      <sheetName val="Sitec120"/>
      <sheetName val="장비"/>
      <sheetName val="내역서(우)"/>
      <sheetName val="sheets"/>
      <sheetName val="전등"/>
      <sheetName val="Baby일위대가"/>
      <sheetName val="공사비명세서"/>
      <sheetName val="코헾⿾"/>
      <sheetName val="입출재고현황 (2)"/>
      <sheetName val="COVER"/>
      <sheetName val="단가 및 재료비"/>
      <sheetName val="시공측량-을"/>
      <sheetName val="항목별내역헾"/>
      <sheetName val="40총괄"/>
      <sheetName val="40집계"/>
      <sheetName val="제조98"/>
      <sheetName val="7내역"/>
      <sheetName val="COPING"/>
      <sheetName val="비대칭ׇ_x0000_"/>
      <sheetName val="전기공사"/>
      <sheetName val="재료缀ᨎ"/>
      <sheetName val="품질 및 缀ᨎ԰_x0000_缀_x0000__x0000_"/>
      <sheetName val="명헾】"/>
      <sheetName val="BQ(실행)"/>
      <sheetName val="기준자료"/>
      <sheetName val="기성내역서표지"/>
      <sheetName val="항목별내԰_x0000_"/>
      <sheetName val="T진도"/>
      <sheetName val="4.말뚝설계"/>
      <sheetName val="일반전기"/>
      <sheetName val="입_x0005__x0000_"/>
      <sheetName val="우각부보강"/>
      <sheetName val="단가조건(02년)"/>
      <sheetName val="단위헾】"/>
      <sheetName val="S1"/>
      <sheetName val="UR2-Calculation"/>
      <sheetName val="찍기"/>
      <sheetName val="을 2"/>
      <sheetName val="CC16-내역서"/>
      <sheetName val="도급예산내역᐀ባ搀腳"/>
      <sheetName val="101동"/>
      <sheetName val="업무처리전"/>
      <sheetName val="archi(본사)"/>
      <sheetName val="공조생기"/>
      <sheetName val="입찰견적보고서"/>
      <sheetName val="방음벽 기초 尜_x0013_層_x0013_"/>
      <sheetName val="ᰀ፜"/>
      <sheetName val="계화배尜"/>
      <sheetName val="옹벽"/>
      <sheetName val="안㔀቎԰"/>
      <sheetName val="기초부재력검토"/>
      <sheetName val="Proposa_x0005_"/>
      <sheetName val="비교尜"/>
      <sheetName val="원가계산 (2)"/>
      <sheetName val="신우"/>
      <sheetName val="구왤집계徸"/>
      <sheetName val="154TW"/>
      <sheetName val="공사원가계산㔀"/>
      <sheetName val="㗇቎"/>
      <sheetName val="방음벽 기초 丵〒_x0005__x0000_"/>
      <sheetName val="노무"/>
      <sheetName val="118.세금과丵〒"/>
      <sheetName val="경상비내역서"/>
      <sheetName val="명단"/>
      <sheetName val="AS복구"/>
      <sheetName val="중기터파기"/>
      <sheetName val="변수값"/>
      <sheetName val="중기상차"/>
      <sheetName val="부표총괄"/>
      <sheetName val="N賃率-職"/>
      <sheetName val="공사원가_x0005__x0000_"/>
      <sheetName val="노무자도장2"/>
      <sheetName val="설계서을"/>
      <sheetName val="비목군단가비교표"/>
      <sheetName val="IMPEADENC_x0000__x0000_"/>
      <sheetName val="기본(98)"/>
      <sheetName val="청제공기계일위대가"/>
      <sheetName val="J直材㥨"/>
      <sheetName val="J直材_x0010_"/>
      <sheetName val="Parts 1 Feb 2004"/>
      <sheetName val="list price"/>
      <sheetName val="정보매체A동"/>
      <sheetName val="재1"/>
      <sheetName val="4)유동표"/>
      <sheetName val="GL연결용"/>
      <sheetName val="간접비내역-1"/>
      <sheetName val="Sheet17"/>
      <sheetName val="2001예정공정표 "/>
      <sheetName val="비교缀"/>
      <sheetName val="화산경계"/>
      <sheetName val="문산방향-교대(A2)"/>
      <sheetName val="비교_x0005_"/>
      <sheetName val="지계"/>
      <sheetName val="Mp-team 1"/>
      <sheetName val="자료(통합)"/>
      <sheetName val="대상공사(조달청)"/>
      <sheetName val="말뚝지ᘀ᨜԰_x0000_"/>
      <sheetName val="역T형"/>
      <sheetName val="Parameter"/>
      <sheetName val="수량산출근窨"/>
      <sheetName val="6-3차"/>
      <sheetName val="Ԁ"/>
      <sheetName val="studio"/>
      <sheetName val="부재치수입력"/>
      <sheetName val="철거수_x0000_"/>
      <sheetName val="0"/>
      <sheetName val="일반맨홀鲕ԯ_x0000_"/>
      <sheetName val=""/>
      <sheetName val="개별직종노임단가(2003.9)"/>
      <sheetName val="B부대공"/>
      <sheetName val="고려단가"/>
      <sheetName val="일위대가표-3"/>
      <sheetName val="전기簀፰쐀፰"/>
      <sheetName val="주경기-오배수"/>
      <sheetName val="예산M︀ᇕ԰"/>
      <sheetName val="ASEM내역"/>
      <sheetName val="데리네이타현황"/>
      <sheetName val="NEYOK"/>
      <sheetName val="AP1"/>
      <sheetName val="실행철강矨_x001e_"/>
      <sheetName val="실행철헾】_x0005_"/>
      <sheetName val="계획세_x0005_"/>
      <sheetName val="계획세喀"/>
      <sheetName val="J直材_x0005_"/>
      <sheetName val=" ԰_x0000_缀"/>
      <sheetName val="SUMMARY"/>
      <sheetName val="PAINT"/>
      <sheetName val="콘크리트타설집계표"/>
      <sheetName val="1.설계설명서"/>
      <sheetName val="안က_x0000_瀀"/>
      <sheetName val="[DS-LOAD.XLS]안/_x0000_ "/>
      <sheetName val="보렀቟԰"/>
      <sheetName val="자재집계표"/>
      <sheetName val="물량산출근䡲"/>
      <sheetName val="보ᰀ፜搀"/>
      <sheetName val="진행 DATA (2)"/>
      <sheetName val="부안일위"/>
      <sheetName val="EE-PROP"/>
      <sheetName val="JOINT1"/>
      <sheetName val="제품목록"/>
      <sheetName val="계丵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분석"/>
      <sheetName val="Ⅴ-2.԰_x0000_缀_x0000__x0000_"/>
      <sheetName val="집수정단"/>
      <sheetName val="총괄내역԰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횡배수관"/>
      <sheetName val="부대공헾】_x0005_"/>
      <sheetName val="계획세헾"/>
      <sheetName val="전체_x0005__x0000_"/>
      <sheetName val="전체헾⼝_x0005_"/>
      <sheetName val="조경일람"/>
      <sheetName val="부대廠_x0013_"/>
      <sheetName val="FRT_O"/>
      <sheetName val="부대浜_x0015_"/>
      <sheetName val="DPRKMHDT"/>
      <sheetName val="골재헾】"/>
      <sheetName val="인건비 "/>
      <sheetName val="경비실"/>
      <sheetName val="M1"/>
      <sheetName val="전체"/>
      <sheetName val="MAT"/>
      <sheetName val="설계명세서丵〒_x0005__x0000_"/>
      <sheetName val="ꀀፐ"/>
      <sheetName val="1F"/>
      <sheetName val="총누헾"/>
      <sheetName val="을 1"/>
      <sheetName val="계摠"/>
      <sheetName val="[DS-LOAD.XLS]Ⅴ-2.砀鹅瘂/"/>
      <sheetName val="전체내역서"/>
      <sheetName val="입적헾"/>
      <sheetName val="토사(᐀ባ切"/>
      <sheetName val="토사(ꃈፐ"/>
      <sheetName val="JUCKEYK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총괄-1"/>
      <sheetName val="Mobilization"/>
      <sheetName val="Input Table"/>
      <sheetName val="CAL."/>
      <sheetName val="일위산출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예산"/>
      <sheetName val="Inquiry"/>
      <sheetName val="다이꾸"/>
      <sheetName val="A-11 Steel Str (2)"/>
      <sheetName val="IPL_SCHEDULE"/>
      <sheetName val="Material"/>
      <sheetName val="SILICATE"/>
      <sheetName val="오산갈漰"/>
      <sheetName val="오산갈_x0005_"/>
      <sheetName val="일위대가㢸"/>
      <sheetName val="J︀ᇕ԰"/>
      <sheetName val="자료입력"/>
      <sheetName val="식재"/>
      <sheetName val="시설물"/>
      <sheetName val="식재출력용"/>
      <sheetName val="유지관리"/>
      <sheetName val="공사입력"/>
      <sheetName val="설계산㔀቎԰"/>
      <sheetName val="11"/>
      <sheetName val="단0_x0000_"/>
      <sheetName val="단0_x0000_砀"/>
      <sheetName val="단堀᎟鰀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8.자재_x0000__x0000_"/>
      <sheetName val="각형맨홀"/>
      <sheetName val="단가址&quot;垌"/>
      <sheetName val="구왤집︀ᇕ"/>
      <sheetName val="총누怸"/>
      <sheetName val="총누_x0010_"/>
      <sheetName val="FB25JN"/>
      <sheetName val="단가디비"/>
      <sheetName val="기자재비"/>
      <sheetName val="자재총집계"/>
      <sheetName val="RH-BEAM"/>
      <sheetName val="wall"/>
      <sheetName val="96작생능"/>
      <sheetName val="맨홀토공수량"/>
      <sheetName val="산출"/>
      <sheetName val="코鰀፰"/>
      <sheetName val="direct"/>
      <sheetName val="wage"/>
      <sheetName val="안᐀ባ혀"/>
      <sheetName val="배수贘_x0013_릠"/>
      <sheetName val="배수午_x0013_ᡐ"/>
      <sheetName val="내역서(total)"/>
      <sheetName val="118.세금丵⼞_x0005_"/>
      <sheetName val="증감내역서"/>
      <sheetName val="부ﻇᇕ԰"/>
      <sheetName val="구왤_x0000__x0000_⯐"/>
      <sheetName val="날개벽(TYPE3)"/>
      <sheetName val="보԰_x0000_缀"/>
      <sheetName val="말뚝지지0_x0000_怀"/>
      <sheetName val="오산갈墨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"/>
      <sheetName val="[DS-LOAD.XLS]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က_x0000_"/>
      <sheetName val="倀Ṙ"/>
      <sheetName val="쀀ፐ"/>
      <sheetName val="缀ᨎ"/>
      <sheetName val="TRE TABLE"/>
      <sheetName val="BASIC (2)"/>
      <sheetName val="#2_일위대가목록"/>
      <sheetName val=" ㇆"/>
      <sheetName val="_x0000_㇇"/>
      <sheetName val="월별자금계획"/>
      <sheetName val="총공사내역서"/>
      <sheetName val="총누_x0000_"/>
      <sheetName val="기초일위"/>
      <sheetName val="물량 산출 통신 맨홀"/>
      <sheetName val="ᰀЀࠀ܀ЀԀЀ؀̀"/>
      <sheetName val="입사시직위"/>
      <sheetName val="전체실적"/>
      <sheetName val="물缀ᨎ"/>
      <sheetName val="계缀ᨎ԰"/>
      <sheetName val="수문일1"/>
      <sheetName val="하도금액분계"/>
      <sheetName val=" 견徸〒"/>
      <sheetName val="지표"/>
      <sheetName val=" 견헾】"/>
      <sheetName val=" 견丵〒"/>
      <sheetName val="운반헾】_x0005_"/>
      <sheetName val="96수︀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예산M렀቟԰"/>
      <sheetName val="U-TYPE(15"/>
      <sheetName val="전신환매︀ᇕ"/>
      <sheetName val="간접비"/>
      <sheetName val="시설일위"/>
      <sheetName val="식재일위"/>
      <sheetName val="5지구단위"/>
      <sheetName val="대로근거"/>
      <sheetName val="계화㠀⡿"/>
      <sheetName val="ꠀ፺"/>
      <sheetName val="수량산출서-2"/>
      <sheetName val="일석"/>
      <sheetName val="노무비계"/>
      <sheetName val="물량산출_x0005__x0000_"/>
      <sheetName val="주요항목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XL4Poppy"/>
      <sheetName val="KSTAR-M"/>
      <sheetName val="조도계산"/>
      <sheetName val="도로구조공사비"/>
      <sheetName val="도로토공공사비"/>
      <sheetName val="여수토공사비"/>
      <sheetName val="수지표"/>
      <sheetName val="셀명"/>
      <sheetName val="Ⅴ-2.공종별_x0005__x0000_"/>
      <sheetName val="목차 "/>
      <sheetName val="계화배׃"/>
      <sheetName val="광속"/>
      <sheetName val="Macro(전등)"/>
      <sheetName val="FAB_I"/>
      <sheetName val="5.정산서"/>
      <sheetName val="설계밇譤0_x0000_"/>
      <sheetName val="호표산출내역"/>
      <sheetName val="제잡비계산"/>
      <sheetName val="국공유԰_x0000_缀_x0000__x0000_"/>
      <sheetName val="MFAB"/>
      <sheetName val="MFRT"/>
      <sheetName val="MPKG"/>
      <sheetName val="MPRD"/>
      <sheetName val="guard(mac)"/>
      <sheetName val="부대헾】"/>
      <sheetName val="C &amp; Ô_x0000_Ԁ_x0000_耀"/>
      <sheetName val="C &amp; Ô_x0000_Ԁ_x0000__x0000_"/>
      <sheetName val="내역(자100%,노100%)기아화성UD동"/>
      <sheetName val="HORI. VESSEL"/>
      <sheetName val="2.설계제원"/>
      <sheetName val="Manpower"/>
      <sheetName val="운반비정산"/>
      <sheetName val="정산"/>
      <sheetName val="배수공炕"/>
      <sheetName val="사업부배부A"/>
      <sheetName val="품셈"/>
      <sheetName val="보차도경계석수량"/>
      <sheetName val="토공정보"/>
      <sheetName val="PIPE"/>
      <sheetName val="I一般比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별鰀"/>
      <sheetName val="산揄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단㔀቎԰"/>
      <sheetName val="쵽괄_x0005_"/>
      <sheetName val="MRS세부"/>
      <sheetName val="채권(하반기)"/>
      <sheetName val="CONTENTS"/>
      <sheetName val="쵽괄墌"/>
      <sheetName val="Ⅴ-2.︀ᇕ԰_x0000_缀"/>
      <sheetName val="안ᰀ፜搀"/>
      <sheetName val="예산ᰀ፜搀"/>
      <sheetName val="안蠱⥐蠀"/>
      <sheetName val="안頴⥞ꠀ"/>
      <sheetName val="2선재"/>
      <sheetName val="작성방법"/>
      <sheetName val="오산갈橂"/>
      <sheetName val="물가대비표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SLAB&quot;1&quot;"/>
      <sheetName val="토목공사"/>
      <sheetName val="DATA-UPS"/>
      <sheetName val="1_철주신圠"/>
      <sheetName val="8.자재단가비교표"/>
      <sheetName val="5.수량집계"/>
      <sheetName val="3.일위대가표"/>
      <sheetName val="언어보정"/>
      <sheetName val="품질보정"/>
      <sheetName val="개쌈"/>
      <sheetName val="산徸"/>
      <sheetName val="FILE¸"/>
      <sheetName val="FILE_x0000_"/>
      <sheetName val="c._x0010_"/>
      <sheetName val="c.¨"/>
      <sheetName val="산_x0010_"/>
      <sheetName val="날개벽수량표"/>
      <sheetName val="점공통경비배부"/>
      <sheetName val="STRUCTURAL STEEL"/>
      <sheetName val="개0"/>
      <sheetName val="검사현황"/>
      <sheetName val="5월"/>
      <sheetName val="근태"/>
      <sheetName val="E총15"/>
      <sheetName val="M-EQPT-Z"/>
      <sheetName val="명_x0005__x0000_"/>
      <sheetName val="환율"/>
      <sheetName val="수목데이타"/>
      <sheetName val="00하노임"/>
      <sheetName val="봉방동근︀"/>
      <sheetName val="견적업체"/>
      <sheetName val="Tot-sum"/>
      <sheetName val="단위竀7"/>
      <sheetName val="하중계산"/>
      <sheetName val="구왤렀቟԰"/>
      <sheetName val="과천MAIN"/>
      <sheetName val="경영상태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설계명세서က_x0000_ꠀ"/>
      <sheetName val="TIE-IN"/>
      <sheetName val="공사비내역서"/>
      <sheetName val="부대᐀፣"/>
      <sheetName val="䈀ᅪ"/>
      <sheetName val="직勨"/>
      <sheetName val="봉방_x0000__x0000_沰"/>
      <sheetName val="봉방䡲る_x0000_"/>
      <sheetName val="Architecture Work"/>
      <sheetName val="견적990322"/>
      <sheetName val="설산1ꠀᑶ"/>
      <sheetName val="설산1ꠀᡳ"/>
      <sheetName val="설산1⠀ᙵ"/>
      <sheetName val="설산1Ⰰ⊎"/>
      <sheetName val="설산1䠀ⅷ"/>
      <sheetName val="설산1ᵈ"/>
      <sheetName val="부재泬#洴"/>
      <sheetName val="설산1⍬"/>
      <sheetName val="설산1⠀❴"/>
      <sheetName val="설산1蠀⍶"/>
      <sheetName val="설산1ࠀṴ"/>
      <sheetName val="부재_x0005__x0000_"/>
      <sheetName val="설산1谀❳"/>
      <sheetName val="설산1ԯ_x0000_"/>
      <sheetName val="설산1_xdc00_ㅭ"/>
      <sheetName val="설산1氀ᥰ"/>
      <sheetName val="설계명세서韈.헾⿓"/>
      <sheetName val="부재韈.헾"/>
      <sheetName val="설산1저⺗"/>
      <sheetName val="설산1렀⑙"/>
      <sheetName val="TYPE-A"/>
      <sheetName val="계墨"/>
      <sheetName val="계橂"/>
      <sheetName val="계唸"/>
      <sheetName val="계_x0005_"/>
      <sheetName val="계勠"/>
      <sheetName val="설산1䈀潪"/>
      <sheetName val="설계예시"/>
      <sheetName val="일반부하"/>
      <sheetName val="견"/>
      <sheetName val="예산변︽ᇕ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Macro2"/>
      <sheetName val="전체도급"/>
      <sheetName val="SUMMARY(S)"/>
      <sheetName val="현장관리비참조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BKDN"/>
      <sheetName val="D-3109"/>
      <sheetName val="비용"/>
      <sheetName val="평당"/>
      <sheetName val="산丵"/>
      <sheetName val="C &amp; G RH_x0000_"/>
      <sheetName val="송중자재"/>
      <sheetName val="Ⅴ-2.︀ԯ_x0000_缀"/>
      <sheetName val="부대僰_x0013_"/>
      <sheetName val="토사(僰_x0013_闰"/>
      <sheetName val="7단가"/>
      <sheetName val="총누荈"/>
      <sheetName val="건㔀቎԰"/>
      <sheetName val="DS-최_x0005_"/>
      <sheetName val="DS-최畠"/>
      <sheetName val="부대tu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미드수량"/>
      <sheetName val="장비당단가 ︀ᇕ԰"/>
      <sheetName val="공사착공계"/>
      <sheetName val="종합"/>
      <sheetName val="예산蔘_x001c_蕜_x001c_"/>
      <sheetName val="예산诘_x001c_谜_x001c_"/>
      <sheetName val="전동기 SP԰_x0000_"/>
      <sheetName val="Studiþ"/>
      <sheetName val="소요자재"/>
      <sheetName val="(자가망)일위대가표"/>
      <sheetName val="OCT.FDN"/>
      <sheetName val="계화_x0005__x0000_"/>
      <sheetName val="을부담_x0000__x0000_頀"/>
      <sheetName val="계ԯ"/>
      <sheetName val="LOPCAL_x0005_"/>
      <sheetName val="재해-호표"/>
      <sheetName val="GI_x0000__x0000_"/>
      <sheetName val="GI0_x0000_"/>
      <sheetName val="8&amp;장비투입현황"/>
      <sheetName val="ꕬ완터널조명(할증제외)"/>
      <sheetName val="굤완터널소화기(할증)"/>
      <sheetName val="일밐공사"/>
      <sheetName val="약품공급2"/>
      <sheetName val="증감대비"/>
      <sheetName val="FUSE_MCB"/>
      <sheetName val="철거丵〒"/>
      <sheetName val="설산1_x0000_艭"/>
      <sheetName val="지장물C"/>
      <sheetName val="말뚝지㰀᎕萀᎕"/>
      <sheetName val="Ⅴ-2.砀鹅瘂/"/>
      <sheetName val="원형䀀ኀ㠀ኃ"/>
      <sheetName val="원형︀ᇕ԰_x0000_"/>
      <sheetName val="전동기 SP︀ᇕ"/>
      <sheetName val="적聀_x0012_"/>
      <sheetName val="일︀ᇕ԰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안/_x0000_ "/>
      <sheetName val="대치판정"/>
      <sheetName val="전선(IEC)"/>
      <sheetName val="45,4H"/>
      <sheetName val="토 _x0000__x0000__x0005_"/>
      <sheetName val="Modeþ"/>
      <sheetName val="공사원가계산_x0000_"/>
      <sheetName val="자재단䈀Ὢ"/>
      <sheetName val="견적서-을지"/>
      <sheetName val="기별수량산출서"/>
      <sheetName val="공사원가계산_x0005_"/>
      <sheetName val="운반비집계"/>
      <sheetName val="일위대가표(유단가)"/>
      <sheetName val="소요자재명세서"/>
      <sheetName val="노무비명세서"/>
      <sheetName val="단가_x0005__x0000_"/>
      <sheetName val="월선︀ᇕ"/>
      <sheetName val="Manual Valve List"/>
      <sheetName val="Data Vol"/>
      <sheetName val="물량"/>
      <sheetName val="파일의이용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중기사용료산출근거"/>
      <sheetName val="코드蚘"/>
      <sheetName val="표지頀ᎆ뤀ᨇ"/>
      <sheetName val="내역頀ᎆ뤀"/>
      <sheetName val="내역︀ᇕ԰"/>
      <sheetName val="계화徸〒"/>
      <sheetName val="KP1590__x0005_"/>
      <sheetName val="노임(1차)"/>
      <sheetName val="J"/>
      <sheetName val="Mode_x0000_"/>
      <sheetName val="포장공사"/>
      <sheetName val="부대頀ኗ"/>
      <sheetName val="내역서01"/>
      <sheetName val="공구원가계산"/>
      <sheetName val="부대尜_x0013_"/>
      <sheetName val="하수급_x0005__x0000__x0000_"/>
      <sheetName val="5공철탑ⶅ︀"/>
      <sheetName val="20"/>
      <sheetName val="관리사무소"/>
      <sheetName val="도급양식"/>
      <sheetName val="근고 블록 유형별 수량"/>
      <sheetName val="계획세_x0010_"/>
      <sheetName val="오ԯ_x0000_缀"/>
      <sheetName val="오砀⦁︀"/>
      <sheetName val="기계내역서"/>
      <sheetName val="Motor Data"/>
      <sheetName val="설산岘_x001b_幌"/>
      <sheetName val="설산嗸0丵"/>
      <sheetName val="설산_x0000__x0000_嬜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방송丵〒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IO LIST"/>
      <sheetName val="계장ANAL"/>
      <sheetName val="중연"/>
      <sheetName val="집"/>
      <sheetName val="포장직선구간"/>
      <sheetName val="H-PILE수량집계"/>
      <sheetName val="목표세부명세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변䈀ᅪ԰"/>
      <sheetName val="기본입력"/>
      <sheetName val="물가단가"/>
      <sheetName val="총괄내畠_x0013_"/>
      <sheetName val="을부담운반헾"/>
      <sheetName val="2. 공원조도"/>
      <sheetName val="토 닑⿭_x0005_"/>
      <sheetName val="기초"/>
      <sheetName val="오㠀ⶀ簀"/>
      <sheetName val="1_x0005_"/>
      <sheetName val="출력X"/>
      <sheetName val="사방수량근거"/>
      <sheetName val="재료비"/>
      <sheetName val="변전소+TIE POST"/>
      <sheetName val="전차선설비공사"/>
      <sheetName val="형상"/>
      <sheetName val="자재԰_x0000_缀"/>
      <sheetName val="연동 내역서"/>
      <sheetName val="J直材崀"/>
      <sheetName val="설산1餀"/>
      <sheetName val="설계명세서_x0005__x0000__x0000_"/>
      <sheetName val="배수관헾"/>
      <sheetName val="관경별우수관집계"/>
      <sheetName val="대차대조표"/>
      <sheetName val="손익계산서"/>
      <sheetName val="2.입력"/>
      <sheetName val="/_x0000_"/>
      <sheetName val="단락전류-A"/>
      <sheetName val="노무비(DB)"/>
      <sheetName val="안전԰_x0000_缀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연부97-1"/>
      <sheetName val="부ԯ_x0000_缀"/>
      <sheetName val="당초Ȁ腳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member design"/>
      <sheetName val="soil bearing check"/>
      <sheetName val="BM"/>
      <sheetName val="GR"/>
      <sheetName val="단면ᘀ᨜"/>
      <sheetName val="가시_x0005__x0000_"/>
      <sheetName val="구왤헾】_x0005_"/>
      <sheetName val="물가시세"/>
      <sheetName val="구왤집계闰"/>
      <sheetName val="공틀⡀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쵽_x0005__x0000_"/>
      <sheetName val="버스운행안내"/>
      <sheetName val="단가԰_x0000_缀"/>
      <sheetName val="외주"/>
      <sheetName val="BOX규격및 설계조건입력"/>
      <sheetName val="다각결합형"/>
      <sheetName val="산근1"/>
      <sheetName val="A-8 PD(도로중앙)"/>
      <sheetName val="BOM"/>
      <sheetName val="부䕇ԯ"/>
      <sheetName val="공정현황보고(3_27呐/䟣⿏_x0005_"/>
      <sheetName val="부倀⽔"/>
      <sheetName val="부僇⽔"/>
      <sheetName val="부က_x0000_렀"/>
      <sheetName val="P.쀀⊒缀"/>
      <sheetName val="P.尀⊓ꐀ"/>
      <sheetName val="관거공⠏᜶"/>
      <sheetName val="관거공䈀ᅪ"/>
      <sheetName val="관거공耀⩩"/>
      <sheetName val="항목蠀㑗䈀ᝪ"/>
      <sheetName val="항목簀䐼ᨱ"/>
      <sheetName val="계화⪔"/>
      <sheetName val="설계⪔堀"/>
      <sheetName val="NAI"/>
      <sheetName val="상촌2교-일반수량집계"/>
      <sheetName val="산헾"/>
      <sheetName val="집계"/>
      <sheetName val="직䣈"/>
      <sheetName val="재료-CODE"/>
      <sheetName val="내역_FILE"/>
      <sheetName val="9.2단가산출서"/>
      <sheetName val="손료"/>
      <sheetName val="견적내용입력"/>
      <sheetName val="발신정보"/>
      <sheetName val="DS-최尜"/>
      <sheetName val="D-ELECT"/>
      <sheetName val="방배동내역(리라)"/>
      <sheetName val="부대공사총괄"/>
      <sheetName val="건축공사집계표"/>
      <sheetName val="방배동내역 (총괄)"/>
      <sheetName val="계화髜_x0013_"/>
      <sheetName val="총괄내_x0000__x0000_"/>
      <sheetName val="Front"/>
      <sheetName val="코드猂"/>
      <sheetName val="계화丵〒"/>
      <sheetName val="쵽괄夰"/>
      <sheetName val="안전사Ԁ"/>
      <sheetName val="특별교실"/>
      <sheetName val="건︀ᇕ԰"/>
      <sheetName val="적용률"/>
      <sheetName val="CB"/>
      <sheetName val="원하대비"/>
      <sheetName val="원도급"/>
      <sheetName val="하도급"/>
      <sheetName val="주소록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DS-장비"/>
      <sheetName val="NW-장비"/>
      <sheetName val="ASALTOTA"/>
      <sheetName val="품셈1-17"/>
      <sheetName val="장비분석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Construction Schedule"/>
      <sheetName val="공사비산출내역"/>
      <sheetName val="별㔀"/>
      <sheetName val="수량이동"/>
      <sheetName val="수목데이타 "/>
      <sheetName val="전체헾】_x0005_"/>
      <sheetName val="3헾】_x0005_"/>
      <sheetName val="재무가Ç"/>
      <sheetName val="부_x0000__x0000_杻"/>
      <sheetName val="부郯"/>
      <sheetName val="밸브설치"/>
      <sheetName val="Macro(차단기)"/>
      <sheetName val="자재砀⪜︀"/>
      <sheetName val="견적대비"/>
      <sheetName val="공종분_x0005_"/>
      <sheetName val="예산변경䈀ᅪ"/>
      <sheetName val="안ﺬ_xd9d5_ԯ"/>
      <sheetName val="안⢬㢂氀"/>
      <sheetName val="철거산출근거"/>
      <sheetName val="노단"/>
      <sheetName val="36단가"/>
      <sheetName val="특2호하천산근"/>
      <sheetName val="특2호부관하천산근"/>
      <sheetName val="조԰"/>
      <sheetName val="조_x0005_"/>
      <sheetName val="하수급㥝〒_x0005__x0000_"/>
      <sheetName val="IMP (REACTO헾⽴"/>
      <sheetName val=" 총괄표"/>
      <sheetName val="VXXp"/>
      <sheetName val="관거공ԯ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瀀"/>
      <sheetName val="1.관로"/>
      <sheetName val="DS적용내역서"/>
      <sheetName val="DATE2001"/>
      <sheetName val="평가데이터"/>
      <sheetName val="국공유԰"/>
      <sheetName val="31.䈌"/>
      <sheetName val="방음벽 기초 일반纘$"/>
      <sheetName val="2006기계경비산출표"/>
      <sheetName val="구왤 ⩘氀"/>
      <sheetName val="3.자재비(총괄)"/>
      <sheetName val="기본"/>
      <sheetName val="하수급_x0000__x0000__x0005__x0000_"/>
      <sheetName val="MCC제원"/>
      <sheetName val="[DS-LOAD.XLS][DS-LOAD.XLS]안/_x0000_ "/>
      <sheetName val="명芘'"/>
      <sheetName val="PREFACE"/>
      <sheetName val="일위대가호표"/>
      <sheetName val="단면_x0005__x0000_"/>
      <sheetName val="Indirect Cosþ"/>
      <sheetName val="봉방동헾】"/>
      <sheetName val="일위집계표"/>
      <sheetName val="기초코드"/>
      <sheetName val="전산output"/>
      <sheetName val="도체종-상수표"/>
      <sheetName val="Languages"/>
      <sheetName val="조명투자및환수계획"/>
      <sheetName val="제조중간결과"/>
      <sheetName val="토공A"/>
      <sheetName val="안_x0000__x0000__x0005_"/>
      <sheetName val="유_x0010__x0000_"/>
      <sheetName val="단위਀魉"/>
      <sheetName val="롤러"/>
      <sheetName val="Recording,Phone,Headset,PC"/>
      <sheetName val="건԰_x0000_缀"/>
      <sheetName val="건ᰀ፜搀"/>
      <sheetName val="118.세금과丵⼼"/>
      <sheetName val="118.세금과_x0005__x0000_"/>
      <sheetName val="원가서"/>
      <sheetName val="Input Names"/>
      <sheetName val="뚝토공"/>
      <sheetName val="입적橂"/>
      <sheetName val="물량내역"/>
      <sheetName val="계획세׃"/>
      <sheetName val="방음벽 기초䈀㉪ԯ_x0000_缀"/>
      <sheetName val="표지 ︀ᇕ԰"/>
      <sheetName val="표지 저፺ఀ"/>
      <sheetName val="내역서(삼호)"/>
      <sheetName val="majo԰"/>
      <sheetName val="Id"/>
      <sheetName val="Intro2"/>
      <sheetName val="2004SS"/>
      <sheetName val="2004CJ"/>
      <sheetName val="건축일위"/>
      <sheetName val="그라우팅일위"/>
      <sheetName val="실행๿〚_x0005_"/>
      <sheetName val="예산변ﻔᇕ԰"/>
      <sheetName val=" 閍"/>
      <sheetName val="2001년 MCC 집계"/>
      <sheetName val="전산망"/>
      <sheetName val="보차도경渀腷"/>
      <sheetName val="보차도경Ç_x0000_"/>
      <sheetName val="보차도경︀ᇕ"/>
      <sheetName val="보차도경ﻇᇕ"/>
      <sheetName val="jan"/>
      <sheetName val="매출"/>
      <sheetName val="계怀⽍렀"/>
      <sheetName val="여과지동"/>
      <sheetName val="내역(중앙)"/>
      <sheetName val="투찰가"/>
      <sheetName val="20_배_x0005__x0000_"/>
      <sheetName val="공문(신)"/>
      <sheetName val="예산Mἀ膦ԯ"/>
      <sheetName val="예산Mⵗ㰀"/>
      <sheetName val="오산헾】"/>
      <sheetName val="장비작업내용"/>
      <sheetName val="기초단가"/>
      <sheetName val="99년신청"/>
      <sheetName val="공사원가계_x0000_"/>
      <sheetName val="공사원가계_x0010__x0000_"/>
      <sheetName val="관⩿〚"/>
      <sheetName val="우수"/>
      <sheetName val="식재인부"/>
      <sheetName val="토적표"/>
      <sheetName val="하수급݈╯͔"/>
      <sheetName val="내역서(1)"/>
      <sheetName val="견적서을2"/>
      <sheetName val="국공유지및사碌,"/>
      <sheetName val="3CHBDC"/>
      <sheetName val="철근량"/>
      <sheetName val="단"/>
      <sheetName val="GIS_Ry재"/>
      <sheetName val="자단"/>
      <sheetName val="장비당단가怀倣԰_x0000_"/>
      <sheetName val="Macro(전기)"/>
      <sheetName val="역T형교대(말뚝기초)"/>
      <sheetName val="건축외주"/>
      <sheetName val="자  재"/>
      <sheetName val="장비당단가֬_x0000_缀_x0000_"/>
      <sheetName val="증감분석"/>
      <sheetName val="INP킬❨"/>
      <sheetName val="일위대가(계측기설㔀቎"/>
      <sheetName val="일위대가(계측기설︀ᇕ"/>
      <sheetName val="1.2.1 마루높이결정"/>
      <sheetName val="유도ֹ"/>
      <sheetName val="유도㔀"/>
      <sheetName val="내역_ver1.0"/>
      <sheetName val="운반_x0000__x0000_㚐"/>
      <sheetName val="장비당단가ԯ_x0000_缀_x0000_"/>
      <sheetName val="118.세금과迠ዘ"/>
      <sheetName val="118.세금과鐠寑"/>
      <sheetName val="구왤집䈀ᅪ"/>
      <sheetName val="오산갈㥝"/>
      <sheetName val="7.PILE  (돌출)"/>
      <sheetName val="1근거"/>
      <sheetName val="일반부표"/>
      <sheetName val="기계경縸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을橂"/>
      <sheetName val="확약서"/>
      <sheetName val="70%"/>
      <sheetName val="Q827"/>
      <sheetName val="입哨_x0013_"/>
      <sheetName val="오산ፔ"/>
      <sheetName val="건축원가계산呠"/>
      <sheetName val="입呠&amp;"/>
      <sheetName val="1차분내역-2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단가견적조사표"/>
      <sheetName val="일위대가(계측기설쀀᝹"/>
      <sheetName val="입력값1"/>
      <sheetName val="현장관리비聀_x0012_茸"/>
      <sheetName val="명세헾"/>
      <sheetName val="현장관리비⩿〚_x0005_"/>
      <sheetName val="공사설ᰀ፜"/>
      <sheetName val="공사설렀቟"/>
      <sheetName val="모델링"/>
      <sheetName val="수로단위수량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예산䠀⥖䈀"/>
      <sheetName val="설계내역(2_x0005__x0000__x0000_"/>
      <sheetName val="용수간선"/>
      <sheetName val="정읍농소"/>
      <sheetName val="금액"/>
      <sheetName val="건물︀ᇕ"/>
      <sheetName val="실행간접비용"/>
      <sheetName val="계양가시설"/>
      <sheetName val="1단계"/>
      <sheetName val="아파트_x0000__x0000_"/>
      <sheetName val="을齘"/>
      <sheetName val="1.수인터䋇"/>
      <sheetName val="안정검토(온1)"/>
      <sheetName val="BOQ-Summary_F袹㛿㤂彩ᰀ樼"/>
      <sheetName val="부대栨ǥ"/>
      <sheetName val="부대栨ǂ"/>
      <sheetName val="부대栨ǭ"/>
      <sheetName val="관거공렀靟"/>
      <sheetName val="원형1호맨홀토공수량"/>
      <sheetName val="대가근거_입력"/>
      <sheetName val="YES-T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계정"/>
      <sheetName val="도급예산내역서ᰖ〚_x0005_"/>
      <sheetName val="IW-LIST"/>
      <sheetName val="[DS-LOAD.XLS][DS-LOAD.XLS]/_x0000_"/>
      <sheetName val="견䋉ᅪ԰"/>
      <sheetName val="䋇ᅪ"/>
      <sheetName val="변수"/>
      <sheetName val="도장수량(하1)"/>
      <sheetName val="주형"/>
      <sheetName val="부채상환계획"/>
      <sheetName val="DATA (EPS)"/>
      <sheetName val="DATA (TRAY)"/>
      <sheetName val="부대시설-부하계산서"/>
      <sheetName val="SE-退ꩽ܁"/>
      <sheetName val="협조전"/>
      <sheetName val="코徸〒"/>
      <sheetName val="4.동력"/>
      <sheetName val="설계산렀ꮫԯ"/>
      <sheetName val="입丵⼳"/>
      <sheetName val="입啨/"/>
      <sheetName val="현장설명서"/>
      <sheetName val="주요업체"/>
      <sheetName val="풍하중1"/>
      <sheetName val="AC-01-원본"/>
      <sheetName val="명鉈0"/>
      <sheetName val="Constant"/>
      <sheetName val="[DS-LOAD.XLS]입啨/"/>
      <sheetName val="ITEMLIST990101"/>
      <sheetName val="비대_x0001__x0000_䀀"/>
      <sheetName val="비대ﴀ汅恵"/>
      <sheetName val="설산㔀቎԰"/>
      <sheetName val="예산礊"/>
      <sheetName val="견적쌐똅"/>
      <sheetName val="도급예산내역서총괄_x0005_"/>
      <sheetName val="도급예산내역서총괄罸"/>
      <sheetName val="설계명세서(怀፵"/>
      <sheetName val="부대공ԯ_x0000_缀"/>
      <sheetName val="설계명세서(԰_x0000_缀"/>
      <sheetName val="총누᠀"/>
      <sheetName val="설계산출기纘"/>
      <sheetName val="2-2.매출분석"/>
      <sheetName val="퀀⡖"/>
      <sheetName val="㔀ｎ"/>
      <sheetName val="주빔의 설계"/>
      <sheetName val="단위별 일위대가표"/>
      <sheetName val="분류표"/>
      <sheetName val="위치조서"/>
      <sheetName val="별ꠀ"/>
      <sheetName val="2월"/>
      <sheetName val="우배수"/>
      <sheetName val="개략"/>
      <sheetName val="총누䟣"/>
      <sheetName val="새공통"/>
      <sheetName val="사용자정의"/>
      <sheetName val="제품표준규격"/>
      <sheetName val="TABLE3"/>
      <sheetName val="국공유지및사︀ᇕ"/>
      <sheetName val="P.M猂⿻"/>
      <sheetName val="P.M塈_x0016_"/>
      <sheetName val="이익영"/>
      <sheetName val="부대단위수량"/>
      <sheetName val="디자이너"/>
      <sheetName val="GAEYO"/>
      <sheetName val="bearing"/>
      <sheetName val="설비운영"/>
      <sheetName val="쵽午_x0013_"/>
      <sheetName val="쵽䡲る"/>
      <sheetName val="dH"/>
      <sheetName val="3.CCTV설비공사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사무실1"/>
      <sheetName val="별က"/>
      <sheetName val="배수공_x0005__x0000_"/>
      <sheetName val="배수공橂】"/>
      <sheetName val="d"/>
      <sheetName val="배수공토婜"/>
      <sheetName val="배수공토_x0005_"/>
      <sheetName val="4_실행예산단가산출서(단壅Ꮕ"/>
      <sheetName val="1차 내역서"/>
      <sheetName val="공璈ã瓌"/>
      <sheetName val="전 기"/>
      <sheetName val="단0_x0000_倀"/>
      <sheetName val="설비"/>
      <sheetName val="관급"/>
      <sheetName val="재료ⵓ"/>
      <sheetName val="S0"/>
      <sheetName val="본공사"/>
      <sheetName val="을부담_xd800_⑖턀"/>
      <sheetName val="1.수인터ﻇ"/>
      <sheetName val="마산방향"/>
      <sheetName val="LKVL-CK-HT-GD1"/>
      <sheetName val="TONGKE-HT"/>
      <sheetName val="유림골조"/>
      <sheetName val="C &amp; G_x0000__x0000__x0000__x0000_"/>
      <sheetName val="DOGI"/>
      <sheetName val="가로등내역서"/>
      <sheetName val="9811"/>
      <sheetName val="DJ1"/>
      <sheetName val="재정비직인"/>
      <sheetName val="재정비내역"/>
      <sheetName val="지적고시내역"/>
      <sheetName val="국공유지및사_x0000__x0000_"/>
      <sheetName val="E01-02(EV-1-LBS)"/>
      <sheetName val="구리토헾】_x0005__x0000_"/>
      <sheetName val="옥내아파트(전기)"/>
      <sheetName val="세부내역서"/>
      <sheetName val="정산표"/>
      <sheetName val="년차계산분"/>
      <sheetName val="보도경계블Ç"/>
      <sheetName val="중기조종사 단위단가"/>
      <sheetName val="자怀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구왤֮"/>
      <sheetName val="구왤룠቟԰"/>
      <sheetName val="구왤㗇ԯ"/>
      <sheetName val="구왤낼㝗ﰀ"/>
      <sheetName val="Ⅴ-2.공종별헾】"/>
      <sheetName val="NEGO"/>
      <sheetName val="입喸)"/>
      <sheetName val="IMPEADENCE MAP 취수장"/>
      <sheetName val="DS-LOAD.XLS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ModeÄ"/>
      <sheetName val="효성CB︀ᇕ԰_x0000_缀"/>
      <sheetName val="Assumptions"/>
      <sheetName val="o현장경비"/>
      <sheetName val="적용단위길이"/>
      <sheetName val="전체현황"/>
      <sheetName val="단면치缙"/>
      <sheetName val="조명율데이타"/>
      <sheetName val="INSTR"/>
      <sheetName val="_x0005_"/>
      <sheetName val="þ"/>
      <sheetName val="8"/>
      <sheetName val="¸"/>
      <sheetName val="일위대가표(DEEP)"/>
      <sheetName val="각종양식"/>
      <sheetName val="하도급업체"/>
      <sheetName val="dB"/>
      <sheetName val="계頀塔攀"/>
      <sheetName val="계Ç_x0000_"/>
      <sheetName val="유도쐂"/>
      <sheetName val="계Ç_x0000_렀"/>
      <sheetName val="유도쐃"/>
      <sheetName val="유도쐎"/>
      <sheetName val="부대공က_x0000_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IMP (REAC罈_x001e_羌_x001e_"/>
      <sheetName val="P.M_x0005__x0000_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12.3P"/>
      <sheetName val="Indirect Cos_x0005_"/>
      <sheetName val="철거ᨀꍙ"/>
      <sheetName val="코헾】"/>
      <sheetName val="코_x0005__x0000_"/>
      <sheetName val="자㠅"/>
      <sheetName val="구왤집炬⭯"/>
      <sheetName val="전_x0005_"/>
      <sheetName val="MACS-COIL(CW)"/>
      <sheetName val="관거공사_x0001_"/>
      <sheetName val="관거공사_x000c_"/>
      <sheetName val="관거공사ð"/>
      <sheetName val="BREAKDOWN(철거설치)"/>
      <sheetName val="[DS-LOAD.XLS]공정현황보고(3_27呐/䟣⿏_x0005_"/>
      <sheetName val="전신환︀ᇕ԰"/>
      <sheetName val="Ⅴ-2.공ﻇᇕ԰_x0000_"/>
      <sheetName val="dÃ"/>
      <sheetName val="봉방_x0000__x0000_"/>
      <sheetName val="설계爏譈0_x0000_"/>
      <sheetName val="하수급_xdc58_⍻_x0000__x0000_"/>
      <sheetName val="공사설_x0010__x0000_"/>
      <sheetName val="공사설_x0000__x0000_"/>
      <sheetName val="Ⅴ-2.공㔀቎԰_x0000_"/>
      <sheetName val="현장관리비집계㔀"/>
      <sheetName val="hvac(헾⽯_x0005__x0000_"/>
      <sheetName val="PRE"/>
      <sheetName val="PLCAL"/>
      <sheetName val="안정검_x0000_"/>
      <sheetName val="L형옹丵"/>
      <sheetName val="내역및총괄"/>
      <sheetName val="118.세금删%剬"/>
      <sheetName val="2000.11월설계내역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怀"/>
      <sheetName val="계餀"/>
      <sheetName val="4_실행예산단가산԰_x0000_缀_x0000__x0000__x0000_"/>
      <sheetName val="계뢬"/>
      <sheetName val="계퀀"/>
      <sheetName val="계㔀"/>
      <sheetName val="계䀀"/>
      <sheetName val="계ﺬ"/>
      <sheetName val="계뀀"/>
      <sheetName val="계⠀"/>
      <sheetName val="4_실행예산단가산㠀ᱫ鬀ﰓԯ_x0000_"/>
      <sheetName val="전력구구조물산근"/>
      <sheetName val="종배수관면벽구"/>
      <sheetName val="철거︀ᇕ"/>
      <sheetName val="철거ᰀ፜"/>
      <sheetName val="철거렀቟"/>
      <sheetName val="철거㔀቎"/>
      <sheetName val="준공조서갑지"/>
      <sheetName val="96수_x0005_"/>
      <sheetName val="방음벽 기초 怀፵ꈀᇚ"/>
      <sheetName val="Noname 1"/>
      <sheetName val="PROJECT"/>
      <sheetName val="계화배_x0005_"/>
      <sheetName val="BSD_(2)"/>
      <sheetName val="Despacho_(c_civil)"/>
      <sheetName val="일위대가-1"/>
      <sheetName val="Moder"/>
      <sheetName val="Mode_x0010_"/>
      <sheetName val="횡배수관 토공량 산출"/>
      <sheetName val="FORM7"/>
      <sheetName val="입合¾"/>
      <sheetName val="기본사항"/>
      <sheetName val="P.M _x0000_"/>
      <sheetName val="6공구ମ⽝"/>
      <sheetName val="제경᠀"/>
      <sheetName val="제경렀"/>
      <sheetName val="구왤집ԯ_x0000_"/>
      <sheetName val="안정缀䜎"/>
      <sheetName val="계緇"/>
      <sheetName val="산"/>
      <sheetName val="Ⅴ-2.공종별내렃"/>
      <sheetName val="Sh丵⼺_x0005__x0000_"/>
      <sheetName val="동력부하(도산)"/>
      <sheetName val="C &amp; G _x0000__x0000__x0005_"/>
      <sheetName val="C &amp; G "/>
      <sheetName val="현장관리비집尜_x0013_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동해title"/>
      <sheetName val="첨부파일"/>
      <sheetName val="단위昀⭝"/>
      <sheetName val="단위3_x0000_"/>
      <sheetName val="비대甂㘼_x0001_"/>
      <sheetName val="비대_x0001__x0000_퀀"/>
      <sheetName val="비대저᥻԰"/>
      <sheetName val="요⋞"/>
      <sheetName val="부_x0000__x0000_Ԁ"/>
      <sheetName val="방음벽 기초䈀ｪԯ_x0000_缀"/>
      <sheetName val="L형옹呸"/>
      <sheetName val="일위대가표 (2)"/>
      <sheetName val="설계명세서렀቟԰_x0000_"/>
      <sheetName val="직簀"/>
      <sheetName val="직谀"/>
      <sheetName val="직Ⰰ"/>
      <sheetName val="직_xdc00_"/>
      <sheetName val="Boq"/>
      <sheetName val="p"/>
      <sheetName val="Modeø"/>
      <sheetName val="Modeè"/>
      <sheetName val="sum_x0000__x0000_〸_x0000__x0000_"/>
      <sheetName val="명세厀"/>
      <sheetName val="A-General"/>
      <sheetName val="템플릿"/>
      <sheetName val="을부담ԯ_x0000_缀"/>
      <sheetName val="참조일람"/>
      <sheetName val="sum1_(2)"/>
      <sheetName val="3_건축(현장안)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렀቟"/>
      <sheetName val="제잡비"/>
      <sheetName val="물_x0005__x0000_"/>
      <sheetName val="상수보호"/>
      <sheetName val="원가계산서(남측_x0000_"/>
      <sheetName val="F4-F7"/>
      <sheetName val="장비당단가 _x0005__x0000__x0000_"/>
      <sheetName val="설계산출ᰀ፜"/>
      <sheetName val="수로BOX"/>
      <sheetName val="8.릐̖Ā"/>
      <sheetName val="기기리스트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변경비교-을"/>
      <sheetName val="◀-▶"/>
      <sheetName val="내︀ᇕ԰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명일작업계획 (3)"/>
      <sheetName val="공정 (총괄) (2)"/>
      <sheetName val="실행대비"/>
      <sheetName val="간접비(1)"/>
      <sheetName val="Jꠀ⢄︀"/>
      <sheetName val="J0_x0000__x0000_"/>
      <sheetName val="J0_x0000_⠀"/>
      <sheetName val="2.대외_x0010__x0000_"/>
      <sheetName val="지사인원"/>
      <sheetName val="안缀ᨎ԰"/>
      <sheetName val="안/_x0000_"/>
      <sheetName val="안ࠋ቎蠀"/>
      <sheetName val="안/_x0000_뀀"/>
      <sheetName val="구왤집계︀"/>
      <sheetName val="구왤집계䈀"/>
      <sheetName val="1호맨홀䈀ᅪ"/>
      <sheetName val="건축원가계산齘"/>
      <sheetName val="오산렀"/>
      <sheetName val="을부담운텐ꆲ"/>
      <sheetName val="기별"/>
      <sheetName val="ML"/>
      <sheetName val="5. COST SCHEDULE럇ㅦ0_x0000_倀/_x0000__x0000_저耱䴆텳"/>
      <sheetName val="5. COST SCHEDULE랜❦0_x0000_㠀÷_x0000__x0000_က痸䠆얀"/>
      <sheetName val="단위단가"/>
      <sheetName val="오산げ"/>
      <sheetName val="입׃⽾"/>
      <sheetName val="인건-측정"/>
      <sheetName val="계산중"/>
      <sheetName val="보_x0005__x0000__x0000__x0000__x0000_"/>
      <sheetName val="PUMP"/>
      <sheetName val="[DS-LOAD.XLS]오산/"/>
      <sheetName val="관거午_x0013_ὐ"/>
      <sheetName val="관거午_x0013_㐨"/>
      <sheetName val="관거午_x0013_떰"/>
      <sheetName val="[DS-LOAD.XLS][DS-LOAD.XLS]입啨/"/>
      <sheetName val="예산M㄀抣ԯ"/>
      <sheetName val="예산M蠊⸴"/>
      <sheetName val="예산M蠑⸴"/>
      <sheetName val="예산M렋ⴲ᠀"/>
    </sheetNames>
    <sheetDataSet>
      <sheetData sheetId="0">
        <row r="61">
          <cell r="B61">
            <v>2.5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 refreshError="1"/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/>
      <sheetData sheetId="843" refreshError="1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/>
      <sheetData sheetId="2819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5.1지급자재 명세서"/>
      <sheetName val="5.2지급자재 명세서(가) "/>
      <sheetName val="5.2지급자재 명세서 (나)"/>
      <sheetName val="6.시멘트 콘크리트 배합 설계표"/>
      <sheetName val="8.∼11."/>
      <sheetName val="8.∼11.(2)"/>
      <sheetName val="8.∼11.(3)"/>
      <sheetName val="토공표지"/>
      <sheetName val="배수공표지"/>
      <sheetName val="구조물공표지"/>
      <sheetName val="포장공표지"/>
      <sheetName val="부대공표지"/>
      <sheetName val="지급자재표지"/>
      <sheetName val="지급자재내역"/>
      <sheetName val="지급자재내역(2)"/>
      <sheetName val="내역서"/>
      <sheetName val="집계표"/>
      <sheetName val="전체K치"/>
      <sheetName val="98K치"/>
      <sheetName val="7.아스팔트 콘크리트 배합설계표"/>
      <sheetName val="설계내역서표지"/>
      <sheetName val="정부노임단가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체발주"/>
      <sheetName val="설변시행"/>
      <sheetName val="예산분석"/>
      <sheetName val="시행대비"/>
      <sheetName val="분류표"/>
      <sheetName val="사유집계"/>
      <sheetName val="증감사유"/>
      <sheetName val="업체별예산"/>
      <sheetName val="집계"/>
      <sheetName val="토공"/>
      <sheetName val="배수공"/>
      <sheetName val="상리천"/>
      <sheetName val="만운교"/>
      <sheetName val="조파교"/>
      <sheetName val="신양교"/>
      <sheetName val="오치1"/>
      <sheetName val="오치2"/>
      <sheetName val="오치3"/>
      <sheetName val="오암교"/>
      <sheetName val="옹벽공"/>
      <sheetName val="포장공"/>
      <sheetName val="부대공"/>
      <sheetName val="터널공"/>
      <sheetName val="CON`C,골재(집)"/>
      <sheetName val="자재비(집)"/>
      <sheetName val="콘자재량"/>
      <sheetName val="콘크수량"/>
      <sheetName val="자재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"/>
      <sheetName val="#REF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5.1지급자재 명세서"/>
      <sheetName val="5.2지급자재 명세서(가) "/>
      <sheetName val="5.2지급자재 명세서 (나)"/>
      <sheetName val="6.시멘트 콘크리트 배합 설계표"/>
      <sheetName val="8.∼11."/>
      <sheetName val="8.∼11.(2)"/>
      <sheetName val="8.∼11.(3)"/>
      <sheetName val="설계내역서표지"/>
      <sheetName val="토공표지"/>
      <sheetName val="배수공표지"/>
      <sheetName val="구조물공표지"/>
      <sheetName val="포장공표지"/>
      <sheetName val="부대공표지"/>
      <sheetName val="지급자재표지"/>
      <sheetName val="지급자재내역"/>
      <sheetName val="지급자재내역(2)"/>
      <sheetName val="내역서"/>
      <sheetName val="집계표"/>
      <sheetName val="전체K치"/>
      <sheetName val="98K치"/>
      <sheetName val="7.아스팔트 콘크리트 배합설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서해안(투찰)"/>
      <sheetName val="충주"/>
      <sheetName val="건축공사"/>
      <sheetName val="T형( 파일기초) 공현1교"/>
      <sheetName val="Macro(차단기)"/>
      <sheetName val="부대내역"/>
      <sheetName val="ABUT수량-A1"/>
      <sheetName val="결과조달"/>
      <sheetName val="철근집계표"/>
      <sheetName val="우수"/>
      <sheetName val="JUCKEYK"/>
      <sheetName val="총계"/>
      <sheetName val="차액보증"/>
      <sheetName val="하수급견적대비"/>
      <sheetName val="Sheet1"/>
      <sheetName val="설 계"/>
      <sheetName val="공량산출서"/>
      <sheetName val="기둥(원형)"/>
      <sheetName val="Stem Footing"/>
      <sheetName val="내역서"/>
      <sheetName val="#REF"/>
      <sheetName val="빌딩 안내"/>
      <sheetName val="COPING"/>
      <sheetName val="수안보-MBR1"/>
      <sheetName val="실행철강하도"/>
      <sheetName val="영업소실적"/>
      <sheetName val="Sheet2"/>
      <sheetName val="주택97"/>
      <sheetName val="사전공사"/>
      <sheetName val="Macro1"/>
      <sheetName val="노임"/>
      <sheetName val="화재 탐지 설비"/>
      <sheetName val="순성토"/>
      <sheetName val="복통토적"/>
      <sheetName val="cmos7410"/>
      <sheetName val="을"/>
      <sheetName val="용량(1-2)"/>
      <sheetName val="ilch"/>
      <sheetName val="COVER"/>
      <sheetName val="단면치수"/>
      <sheetName val="공사개요(사업승인변경)"/>
      <sheetName val="코드표"/>
      <sheetName val="입찰안"/>
      <sheetName val="단가 및 재료비"/>
      <sheetName val="단가산출2"/>
      <sheetName val="단가산출1"/>
      <sheetName val="중기사용료산출근거"/>
      <sheetName val="공사개요"/>
      <sheetName val="DATA"/>
      <sheetName val="정부노임단가"/>
      <sheetName val="WORK"/>
      <sheetName val="제4절-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부대내역"/>
      <sheetName val="노임단가"/>
      <sheetName val="물집"/>
      <sheetName val="수목단가"/>
      <sheetName val="시설수량표"/>
      <sheetName val="식재수량표"/>
      <sheetName val="일위목록"/>
      <sheetName val="자재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JUCKEYK"/>
    </sheetNames>
    <sheetDataSet>
      <sheetData sheetId="0" refreshError="1">
        <row r="2">
          <cell r="B2" t="str">
            <v>규          격</v>
          </cell>
          <cell r="C2" t="str">
            <v>수     량</v>
          </cell>
          <cell r="D2" t="str">
            <v>단위</v>
          </cell>
          <cell r="E2" t="str">
            <v>총          액</v>
          </cell>
          <cell r="G2" t="str">
            <v>총          액</v>
          </cell>
          <cell r="I2" t="str">
            <v>총    금    액</v>
          </cell>
        </row>
        <row r="3">
          <cell r="E3" t="str">
            <v>단          가</v>
          </cell>
          <cell r="F3" t="str">
            <v>금          액</v>
          </cell>
          <cell r="G3" t="str">
            <v>단          가</v>
          </cell>
          <cell r="H3" t="str">
            <v>금          액</v>
          </cell>
          <cell r="I3" t="str">
            <v>단          가</v>
          </cell>
          <cell r="J3" t="str">
            <v>금          액</v>
          </cell>
        </row>
        <row r="4">
          <cell r="A4" t="str">
            <v>황산-해남간도로확장및포장공사설계예산서</v>
          </cell>
          <cell r="F4">
            <v>67370032022</v>
          </cell>
          <cell r="H4">
            <v>55557592575</v>
          </cell>
          <cell r="I4">
            <v>0</v>
          </cell>
          <cell r="J4">
            <v>70766524361</v>
          </cell>
        </row>
        <row r="5">
          <cell r="A5" t="str">
            <v>1. 토            공</v>
          </cell>
          <cell r="F5">
            <v>17325573730</v>
          </cell>
          <cell r="H5">
            <v>12097951610</v>
          </cell>
          <cell r="I5">
            <v>0</v>
          </cell>
          <cell r="J5">
            <v>18320938941</v>
          </cell>
        </row>
        <row r="6">
          <cell r="A6" t="str">
            <v>1.01기존구조물철거공</v>
          </cell>
          <cell r="F6">
            <v>53609600</v>
          </cell>
          <cell r="H6">
            <v>34954480</v>
          </cell>
          <cell r="I6">
            <v>0</v>
          </cell>
          <cell r="J6">
            <v>61074417</v>
          </cell>
        </row>
        <row r="7">
          <cell r="A7" t="str">
            <v>a.무근콘크리트깨기</v>
          </cell>
          <cell r="F7">
            <v>28547360</v>
          </cell>
          <cell r="H7">
            <v>16099600</v>
          </cell>
          <cell r="I7">
            <v>0</v>
          </cell>
          <cell r="J7">
            <v>32714035</v>
          </cell>
        </row>
        <row r="8">
          <cell r="A8" t="str">
            <v>-1.무근 콘크리트깨기</v>
          </cell>
          <cell r="B8" t="str">
            <v>t=30cm 미만</v>
          </cell>
          <cell r="C8">
            <v>364</v>
          </cell>
          <cell r="D8" t="str">
            <v>㎥</v>
          </cell>
          <cell r="E8">
            <v>44210</v>
          </cell>
          <cell r="F8">
            <v>16092440</v>
          </cell>
          <cell r="G8">
            <v>25300</v>
          </cell>
          <cell r="H8">
            <v>9209200</v>
          </cell>
          <cell r="I8">
            <v>49257</v>
          </cell>
          <cell r="J8">
            <v>17929548</v>
          </cell>
        </row>
        <row r="9">
          <cell r="A9" t="str">
            <v>-2.무근 콘크리트깨기</v>
          </cell>
          <cell r="B9" t="str">
            <v>t=30cm 이상</v>
          </cell>
          <cell r="C9">
            <v>261</v>
          </cell>
          <cell r="D9" t="str">
            <v>㎥</v>
          </cell>
          <cell r="E9">
            <v>47720</v>
          </cell>
          <cell r="F9">
            <v>12454920</v>
          </cell>
          <cell r="G9">
            <v>26400</v>
          </cell>
          <cell r="H9">
            <v>6890400</v>
          </cell>
          <cell r="I9">
            <v>56645.549999999996</v>
          </cell>
          <cell r="J9">
            <v>14784487</v>
          </cell>
        </row>
        <row r="10">
          <cell r="A10" t="str">
            <v>b.철근콘크리트깨기</v>
          </cell>
          <cell r="F10">
            <v>11929200</v>
          </cell>
          <cell r="H10">
            <v>4356000</v>
          </cell>
          <cell r="I10">
            <v>0</v>
          </cell>
          <cell r="J10">
            <v>13838040</v>
          </cell>
        </row>
        <row r="11">
          <cell r="A11" t="str">
            <v>-1.철근콘크리트깨기</v>
          </cell>
          <cell r="B11" t="str">
            <v>t=30cm 미만</v>
          </cell>
          <cell r="C11">
            <v>120</v>
          </cell>
          <cell r="D11" t="str">
            <v>㎥</v>
          </cell>
          <cell r="E11">
            <v>99410</v>
          </cell>
          <cell r="F11">
            <v>11929200</v>
          </cell>
          <cell r="G11">
            <v>36300</v>
          </cell>
          <cell r="H11">
            <v>4356000</v>
          </cell>
          <cell r="I11">
            <v>115317</v>
          </cell>
          <cell r="J11">
            <v>13838040</v>
          </cell>
        </row>
        <row r="12">
          <cell r="A12" t="str">
            <v>c.기존포장깨기</v>
          </cell>
          <cell r="F12">
            <v>12998970</v>
          </cell>
          <cell r="H12">
            <v>14331900</v>
          </cell>
          <cell r="I12">
            <v>0</v>
          </cell>
          <cell r="J12">
            <v>14412824</v>
          </cell>
        </row>
        <row r="13">
          <cell r="A13" t="str">
            <v>-1.콘크리트포장깨기</v>
          </cell>
          <cell r="C13">
            <v>205</v>
          </cell>
          <cell r="D13" t="str">
            <v>㎥</v>
          </cell>
          <cell r="E13">
            <v>18210</v>
          </cell>
          <cell r="F13">
            <v>3733050</v>
          </cell>
          <cell r="G13">
            <v>27500</v>
          </cell>
          <cell r="H13">
            <v>5637500</v>
          </cell>
          <cell r="I13">
            <v>19717.900000000001</v>
          </cell>
          <cell r="J13">
            <v>4042168</v>
          </cell>
        </row>
        <row r="14">
          <cell r="A14" t="str">
            <v>-2.아스콘포장깨기</v>
          </cell>
          <cell r="C14">
            <v>608</v>
          </cell>
          <cell r="D14" t="str">
            <v>㎥</v>
          </cell>
          <cell r="E14">
            <v>15240</v>
          </cell>
          <cell r="F14">
            <v>9265920</v>
          </cell>
          <cell r="G14">
            <v>14300</v>
          </cell>
          <cell r="H14">
            <v>8694400</v>
          </cell>
          <cell r="I14">
            <v>17057</v>
          </cell>
          <cell r="J14">
            <v>10370656</v>
          </cell>
        </row>
        <row r="15">
          <cell r="A15" t="str">
            <v>d.포장절단</v>
          </cell>
          <cell r="F15">
            <v>134070</v>
          </cell>
          <cell r="H15">
            <v>166980</v>
          </cell>
          <cell r="I15">
            <v>0</v>
          </cell>
          <cell r="J15">
            <v>109518</v>
          </cell>
        </row>
        <row r="16">
          <cell r="A16" t="str">
            <v>-1.콘크리트포장절단</v>
          </cell>
          <cell r="C16">
            <v>30</v>
          </cell>
          <cell r="D16" t="str">
            <v>m</v>
          </cell>
          <cell r="E16">
            <v>1970</v>
          </cell>
          <cell r="F16">
            <v>59100</v>
          </cell>
          <cell r="G16">
            <v>2200</v>
          </cell>
          <cell r="H16">
            <v>66000</v>
          </cell>
          <cell r="I16">
            <v>1444</v>
          </cell>
          <cell r="J16">
            <v>43320</v>
          </cell>
        </row>
        <row r="17">
          <cell r="A17" t="str">
            <v>-2.아스팔트포장절단</v>
          </cell>
          <cell r="C17">
            <v>51</v>
          </cell>
          <cell r="D17" t="str">
            <v>m</v>
          </cell>
          <cell r="E17">
            <v>1470</v>
          </cell>
          <cell r="F17">
            <v>74970</v>
          </cell>
          <cell r="G17">
            <v>1980</v>
          </cell>
          <cell r="H17">
            <v>100980</v>
          </cell>
          <cell r="I17">
            <v>1298</v>
          </cell>
          <cell r="J17">
            <v>66198</v>
          </cell>
        </row>
        <row r="18">
          <cell r="A18" t="str">
            <v>1.02측구뚝쌓기</v>
          </cell>
          <cell r="C18">
            <v>1226</v>
          </cell>
          <cell r="D18" t="str">
            <v>㎥</v>
          </cell>
          <cell r="E18">
            <v>4030</v>
          </cell>
          <cell r="F18">
            <v>4940780</v>
          </cell>
          <cell r="G18">
            <v>2200</v>
          </cell>
          <cell r="H18">
            <v>2697200</v>
          </cell>
          <cell r="I18">
            <v>4129</v>
          </cell>
          <cell r="J18">
            <v>5062154</v>
          </cell>
        </row>
        <row r="19">
          <cell r="A19" t="str">
            <v>1.03표토제거</v>
          </cell>
          <cell r="F19">
            <v>8922080</v>
          </cell>
          <cell r="H19">
            <v>36052890</v>
          </cell>
          <cell r="I19">
            <v>0</v>
          </cell>
          <cell r="J19">
            <v>24206948</v>
          </cell>
        </row>
        <row r="20">
          <cell r="A20" t="str">
            <v>a.답구간</v>
          </cell>
          <cell r="C20">
            <v>25023</v>
          </cell>
          <cell r="D20" t="str">
            <v>㎡</v>
          </cell>
          <cell r="E20">
            <v>80</v>
          </cell>
          <cell r="F20">
            <v>2001840</v>
          </cell>
          <cell r="G20">
            <v>300</v>
          </cell>
          <cell r="H20">
            <v>7506900</v>
          </cell>
          <cell r="I20">
            <v>276</v>
          </cell>
          <cell r="J20">
            <v>6906348</v>
          </cell>
        </row>
        <row r="21">
          <cell r="A21" t="str">
            <v>b.답외구간</v>
          </cell>
          <cell r="C21">
            <v>86503</v>
          </cell>
          <cell r="D21" t="str">
            <v>㎡</v>
          </cell>
          <cell r="E21">
            <v>80</v>
          </cell>
          <cell r="F21">
            <v>6920240</v>
          </cell>
          <cell r="G21">
            <v>330</v>
          </cell>
          <cell r="H21">
            <v>28545990</v>
          </cell>
          <cell r="I21">
            <v>200</v>
          </cell>
          <cell r="J21">
            <v>17300600</v>
          </cell>
        </row>
        <row r="22">
          <cell r="A22" t="str">
            <v>1.04벌개제근</v>
          </cell>
          <cell r="C22">
            <v>224714</v>
          </cell>
          <cell r="D22" t="str">
            <v>㎡</v>
          </cell>
          <cell r="E22">
            <v>840</v>
          </cell>
          <cell r="F22">
            <v>188759760</v>
          </cell>
          <cell r="G22">
            <v>220</v>
          </cell>
          <cell r="H22">
            <v>49437080</v>
          </cell>
          <cell r="I22">
            <v>230</v>
          </cell>
          <cell r="J22">
            <v>51684220</v>
          </cell>
        </row>
        <row r="23">
          <cell r="A23" t="str">
            <v>1.05흙깍기공</v>
          </cell>
          <cell r="F23">
            <v>8165565300</v>
          </cell>
          <cell r="H23">
            <v>4508875000</v>
          </cell>
          <cell r="I23">
            <v>0</v>
          </cell>
          <cell r="J23">
            <v>7048928050</v>
          </cell>
        </row>
        <row r="24">
          <cell r="A24" t="str">
            <v>a.토  사</v>
          </cell>
          <cell r="C24">
            <v>378490</v>
          </cell>
          <cell r="D24" t="str">
            <v>㎥</v>
          </cell>
          <cell r="E24">
            <v>650</v>
          </cell>
          <cell r="F24">
            <v>246018500</v>
          </cell>
          <cell r="G24">
            <v>520</v>
          </cell>
          <cell r="H24">
            <v>196814800</v>
          </cell>
          <cell r="I24">
            <v>528</v>
          </cell>
          <cell r="J24">
            <v>199842720</v>
          </cell>
        </row>
        <row r="25">
          <cell r="A25" t="str">
            <v>b.리핑암</v>
          </cell>
          <cell r="C25">
            <v>145190</v>
          </cell>
          <cell r="D25" t="str">
            <v>㎥</v>
          </cell>
          <cell r="E25">
            <v>1030</v>
          </cell>
          <cell r="F25">
            <v>149545700</v>
          </cell>
          <cell r="G25">
            <v>880</v>
          </cell>
          <cell r="H25">
            <v>127767200</v>
          </cell>
          <cell r="I25">
            <v>846</v>
          </cell>
          <cell r="J25">
            <v>122830740</v>
          </cell>
        </row>
        <row r="26">
          <cell r="A26" t="str">
            <v>c.발파암</v>
          </cell>
          <cell r="F26">
            <v>7770001100</v>
          </cell>
          <cell r="H26">
            <v>4184293000</v>
          </cell>
          <cell r="I26">
            <v>0</v>
          </cell>
          <cell r="J26">
            <v>6726254590</v>
          </cell>
        </row>
        <row r="27">
          <cell r="A27" t="str">
            <v>-1.편절형</v>
          </cell>
          <cell r="C27">
            <v>1010</v>
          </cell>
          <cell r="D27" t="str">
            <v>㎥</v>
          </cell>
          <cell r="E27">
            <v>19760</v>
          </cell>
          <cell r="F27">
            <v>19957600</v>
          </cell>
          <cell r="G27">
            <v>6100</v>
          </cell>
          <cell r="H27">
            <v>6161000</v>
          </cell>
          <cell r="I27">
            <v>17856</v>
          </cell>
          <cell r="J27">
            <v>18034560</v>
          </cell>
        </row>
        <row r="28">
          <cell r="A28" t="str">
            <v>-2.리퍼병행</v>
          </cell>
          <cell r="C28">
            <v>134490</v>
          </cell>
          <cell r="D28" t="str">
            <v>㎥</v>
          </cell>
          <cell r="E28">
            <v>15790</v>
          </cell>
          <cell r="F28">
            <v>2123597100</v>
          </cell>
          <cell r="G28">
            <v>6800</v>
          </cell>
          <cell r="H28">
            <v>914532000</v>
          </cell>
          <cell r="I28">
            <v>14115</v>
          </cell>
          <cell r="J28">
            <v>1898326350</v>
          </cell>
        </row>
        <row r="29">
          <cell r="A29" t="str">
            <v>-3.크롤러드릴</v>
          </cell>
          <cell r="C29">
            <v>652720</v>
          </cell>
          <cell r="D29" t="str">
            <v>㎥</v>
          </cell>
          <cell r="E29">
            <v>8620</v>
          </cell>
          <cell r="F29">
            <v>5626446400</v>
          </cell>
          <cell r="G29">
            <v>5000</v>
          </cell>
          <cell r="H29">
            <v>3263600000</v>
          </cell>
          <cell r="I29">
            <v>7369</v>
          </cell>
          <cell r="J29">
            <v>4809893680</v>
          </cell>
        </row>
        <row r="30">
          <cell r="A30" t="str">
            <v>1.06흙운반공</v>
          </cell>
          <cell r="F30">
            <v>5345845700</v>
          </cell>
          <cell r="H30">
            <v>3575904100</v>
          </cell>
          <cell r="I30">
            <v>0</v>
          </cell>
          <cell r="J30">
            <v>7854578290</v>
          </cell>
        </row>
        <row r="31">
          <cell r="A31" t="str">
            <v>a.토  사</v>
          </cell>
          <cell r="F31">
            <v>478238400</v>
          </cell>
          <cell r="H31">
            <v>508967800</v>
          </cell>
          <cell r="I31">
            <v>0</v>
          </cell>
          <cell r="J31">
            <v>461750100</v>
          </cell>
        </row>
        <row r="32">
          <cell r="A32" t="str">
            <v>-1.무  대</v>
          </cell>
          <cell r="C32">
            <v>112060</v>
          </cell>
          <cell r="D32" t="str">
            <v>㎥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-2.도  쟈</v>
          </cell>
          <cell r="C33">
            <v>21120</v>
          </cell>
          <cell r="D33" t="str">
            <v>㎥</v>
          </cell>
          <cell r="E33">
            <v>540</v>
          </cell>
          <cell r="F33">
            <v>11404800</v>
          </cell>
          <cell r="G33">
            <v>460</v>
          </cell>
          <cell r="H33">
            <v>9715200</v>
          </cell>
          <cell r="I33">
            <v>404</v>
          </cell>
          <cell r="J33">
            <v>8532480</v>
          </cell>
        </row>
        <row r="34">
          <cell r="A34" t="str">
            <v>-3.덤  프</v>
          </cell>
          <cell r="C34">
            <v>324190</v>
          </cell>
          <cell r="D34" t="str">
            <v>㎥</v>
          </cell>
          <cell r="E34">
            <v>1440</v>
          </cell>
          <cell r="F34">
            <v>466833600</v>
          </cell>
          <cell r="G34">
            <v>1540</v>
          </cell>
          <cell r="H34">
            <v>499252600</v>
          </cell>
          <cell r="I34">
            <v>1398</v>
          </cell>
          <cell r="J34">
            <v>453217620</v>
          </cell>
        </row>
        <row r="35">
          <cell r="A35" t="str">
            <v>b.리핑암</v>
          </cell>
          <cell r="F35">
            <v>297353000</v>
          </cell>
          <cell r="H35">
            <v>257636400</v>
          </cell>
          <cell r="I35">
            <v>0</v>
          </cell>
          <cell r="J35">
            <v>293188980</v>
          </cell>
        </row>
        <row r="36">
          <cell r="A36" t="str">
            <v>-1.무  대</v>
          </cell>
          <cell r="C36">
            <v>4620</v>
          </cell>
          <cell r="D36" t="str">
            <v>㎥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-2.도  쟈</v>
          </cell>
          <cell r="C37">
            <v>6580</v>
          </cell>
          <cell r="D37" t="str">
            <v>㎥</v>
          </cell>
          <cell r="E37">
            <v>590</v>
          </cell>
          <cell r="F37">
            <v>3882200</v>
          </cell>
          <cell r="G37">
            <v>720</v>
          </cell>
          <cell r="H37">
            <v>4737600</v>
          </cell>
          <cell r="I37">
            <v>471</v>
          </cell>
          <cell r="J37">
            <v>3099180</v>
          </cell>
        </row>
        <row r="38">
          <cell r="A38" t="str">
            <v>-3.덤  프</v>
          </cell>
          <cell r="C38">
            <v>135240</v>
          </cell>
          <cell r="D38" t="str">
            <v>㎥</v>
          </cell>
          <cell r="E38">
            <v>2170</v>
          </cell>
          <cell r="F38">
            <v>293470800</v>
          </cell>
          <cell r="G38">
            <v>1870</v>
          </cell>
          <cell r="H38">
            <v>252898800</v>
          </cell>
          <cell r="I38">
            <v>2145</v>
          </cell>
          <cell r="J38">
            <v>290089800</v>
          </cell>
        </row>
        <row r="39">
          <cell r="A39" t="str">
            <v>c.발파암</v>
          </cell>
          <cell r="F39">
            <v>3949834500</v>
          </cell>
          <cell r="H39">
            <v>2129792500</v>
          </cell>
          <cell r="I39">
            <v>0</v>
          </cell>
          <cell r="J39">
            <v>6202044850</v>
          </cell>
        </row>
        <row r="40">
          <cell r="A40" t="str">
            <v>-1.무  대</v>
          </cell>
          <cell r="C40">
            <v>28710</v>
          </cell>
          <cell r="D40" t="str">
            <v>㎥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 t="str">
            <v>-2.도  쟈</v>
          </cell>
          <cell r="C41">
            <v>37950</v>
          </cell>
          <cell r="D41" t="str">
            <v>㎥</v>
          </cell>
          <cell r="E41">
            <v>1350</v>
          </cell>
          <cell r="F41">
            <v>51232500</v>
          </cell>
          <cell r="G41">
            <v>790</v>
          </cell>
          <cell r="H41">
            <v>29980500</v>
          </cell>
          <cell r="I41">
            <v>1303</v>
          </cell>
          <cell r="J41">
            <v>49448850</v>
          </cell>
        </row>
        <row r="42">
          <cell r="A42" t="str">
            <v>-3.덤  프</v>
          </cell>
          <cell r="C42">
            <v>734200</v>
          </cell>
          <cell r="D42" t="str">
            <v>㎥</v>
          </cell>
          <cell r="E42">
            <v>5310</v>
          </cell>
          <cell r="F42">
            <v>3898602000</v>
          </cell>
          <cell r="G42">
            <v>2860</v>
          </cell>
          <cell r="H42">
            <v>2099812000</v>
          </cell>
          <cell r="I42">
            <v>8380</v>
          </cell>
          <cell r="J42">
            <v>6152596000</v>
          </cell>
        </row>
        <row r="43">
          <cell r="A43" t="str">
            <v>d.순성토</v>
          </cell>
          <cell r="B43" t="str">
            <v>토  사</v>
          </cell>
          <cell r="C43">
            <v>134290</v>
          </cell>
          <cell r="D43" t="str">
            <v>㎥</v>
          </cell>
          <cell r="E43">
            <v>4620</v>
          </cell>
          <cell r="F43">
            <v>620419800</v>
          </cell>
          <cell r="G43">
            <v>5060</v>
          </cell>
          <cell r="H43">
            <v>679507400</v>
          </cell>
          <cell r="I43">
            <v>6684</v>
          </cell>
          <cell r="J43">
            <v>897594360</v>
          </cell>
        </row>
        <row r="44">
          <cell r="A44" t="str">
            <v>1.07흙쌓기및다짐공</v>
          </cell>
          <cell r="F44">
            <v>1082515800</v>
          </cell>
          <cell r="H44">
            <v>1650919400</v>
          </cell>
          <cell r="I44">
            <v>0</v>
          </cell>
          <cell r="J44">
            <v>1129239600</v>
          </cell>
        </row>
        <row r="45">
          <cell r="A45" t="str">
            <v>a.노    체</v>
          </cell>
          <cell r="C45">
            <v>1366760</v>
          </cell>
          <cell r="D45" t="str">
            <v>㎥</v>
          </cell>
          <cell r="E45">
            <v>660</v>
          </cell>
          <cell r="F45">
            <v>902061600</v>
          </cell>
          <cell r="G45">
            <v>990</v>
          </cell>
          <cell r="H45">
            <v>1353092400</v>
          </cell>
          <cell r="I45">
            <v>674</v>
          </cell>
          <cell r="J45">
            <v>921196240</v>
          </cell>
        </row>
        <row r="46">
          <cell r="A46" t="str">
            <v>b.노    상</v>
          </cell>
          <cell r="C46">
            <v>216700</v>
          </cell>
          <cell r="D46" t="str">
            <v>㎥</v>
          </cell>
          <cell r="E46">
            <v>790</v>
          </cell>
          <cell r="F46">
            <v>171193000</v>
          </cell>
          <cell r="G46">
            <v>1210</v>
          </cell>
          <cell r="H46">
            <v>262207000</v>
          </cell>
          <cell r="I46">
            <v>916</v>
          </cell>
          <cell r="J46">
            <v>198497200</v>
          </cell>
        </row>
        <row r="47">
          <cell r="A47" t="str">
            <v>c.녹지대조성</v>
          </cell>
          <cell r="C47">
            <v>71240</v>
          </cell>
          <cell r="D47" t="str">
            <v>㎥</v>
          </cell>
          <cell r="E47">
            <v>130</v>
          </cell>
          <cell r="F47">
            <v>9261200</v>
          </cell>
          <cell r="G47">
            <v>500</v>
          </cell>
          <cell r="H47">
            <v>35620000</v>
          </cell>
          <cell r="I47">
            <v>134</v>
          </cell>
          <cell r="J47">
            <v>9546160</v>
          </cell>
        </row>
        <row r="48">
          <cell r="A48" t="str">
            <v>1.08노상준비공</v>
          </cell>
          <cell r="F48">
            <v>3898600</v>
          </cell>
          <cell r="H48">
            <v>5067780</v>
          </cell>
          <cell r="I48">
            <v>0</v>
          </cell>
          <cell r="J48">
            <v>4288460</v>
          </cell>
        </row>
        <row r="49">
          <cell r="A49" t="str">
            <v>a.기존도로부</v>
          </cell>
          <cell r="C49">
            <v>20</v>
          </cell>
          <cell r="D49" t="str">
            <v>㎡</v>
          </cell>
          <cell r="E49">
            <v>100</v>
          </cell>
          <cell r="F49">
            <v>2000</v>
          </cell>
          <cell r="G49">
            <v>110</v>
          </cell>
          <cell r="H49">
            <v>2200</v>
          </cell>
          <cell r="I49">
            <v>110</v>
          </cell>
          <cell r="J49">
            <v>2200</v>
          </cell>
        </row>
        <row r="50">
          <cell r="A50" t="str">
            <v>b.절 토 부</v>
          </cell>
          <cell r="C50">
            <v>38966</v>
          </cell>
          <cell r="D50" t="str">
            <v>㎡</v>
          </cell>
          <cell r="E50">
            <v>100</v>
          </cell>
          <cell r="F50">
            <v>3896600</v>
          </cell>
          <cell r="G50">
            <v>130</v>
          </cell>
          <cell r="H50">
            <v>5065580</v>
          </cell>
          <cell r="I50">
            <v>110</v>
          </cell>
          <cell r="J50">
            <v>4286260</v>
          </cell>
        </row>
        <row r="51">
          <cell r="A51" t="str">
            <v>1.09층 따 기</v>
          </cell>
          <cell r="B51" t="str">
            <v>(불도쟈 19ton)</v>
          </cell>
          <cell r="C51">
            <v>8879</v>
          </cell>
          <cell r="D51" t="str">
            <v>㎥</v>
          </cell>
          <cell r="E51">
            <v>790</v>
          </cell>
          <cell r="F51">
            <v>7014410</v>
          </cell>
          <cell r="G51">
            <v>1320</v>
          </cell>
          <cell r="H51">
            <v>11720280</v>
          </cell>
          <cell r="I51">
            <v>850</v>
          </cell>
          <cell r="J51">
            <v>7547150</v>
          </cell>
        </row>
        <row r="52">
          <cell r="A52" t="str">
            <v>1.10법면보호공</v>
          </cell>
          <cell r="F52">
            <v>2464501700</v>
          </cell>
          <cell r="H52">
            <v>2222323400</v>
          </cell>
          <cell r="I52">
            <v>0</v>
          </cell>
          <cell r="J52">
            <v>2134329652</v>
          </cell>
        </row>
        <row r="53">
          <cell r="A53" t="str">
            <v>a.씨드스프레이+코아네트</v>
          </cell>
          <cell r="B53" t="str">
            <v>(절토부)</v>
          </cell>
          <cell r="C53">
            <v>50872</v>
          </cell>
          <cell r="D53" t="str">
            <v>㎡</v>
          </cell>
          <cell r="E53">
            <v>6170</v>
          </cell>
          <cell r="F53">
            <v>313880240</v>
          </cell>
          <cell r="G53">
            <v>7100</v>
          </cell>
          <cell r="H53">
            <v>361191200</v>
          </cell>
          <cell r="I53">
            <v>6168</v>
          </cell>
          <cell r="J53">
            <v>313778496</v>
          </cell>
        </row>
        <row r="54">
          <cell r="A54" t="str">
            <v>b.씨드스프레이+PY NET</v>
          </cell>
          <cell r="B54" t="str">
            <v>(성토부)</v>
          </cell>
          <cell r="C54">
            <v>214274</v>
          </cell>
          <cell r="D54" t="str">
            <v>㎡</v>
          </cell>
          <cell r="E54">
            <v>3900</v>
          </cell>
          <cell r="F54">
            <v>835668600</v>
          </cell>
          <cell r="G54">
            <v>5600</v>
          </cell>
          <cell r="H54">
            <v>1199934400</v>
          </cell>
          <cell r="I54">
            <v>3897</v>
          </cell>
          <cell r="J54">
            <v>835025778</v>
          </cell>
        </row>
        <row r="55">
          <cell r="A55" t="str">
            <v>c.성토법면다짐</v>
          </cell>
          <cell r="C55">
            <v>214274</v>
          </cell>
          <cell r="D55" t="str">
            <v>㎡</v>
          </cell>
          <cell r="E55">
            <v>1640</v>
          </cell>
          <cell r="F55">
            <v>351409360</v>
          </cell>
          <cell r="G55">
            <v>500</v>
          </cell>
          <cell r="H55">
            <v>107137000</v>
          </cell>
          <cell r="I55">
            <v>504</v>
          </cell>
          <cell r="J55">
            <v>107994096</v>
          </cell>
        </row>
        <row r="56">
          <cell r="A56" t="str">
            <v>d.녹지대떼</v>
          </cell>
          <cell r="C56">
            <v>57885</v>
          </cell>
          <cell r="D56" t="str">
            <v>㎡</v>
          </cell>
          <cell r="E56">
            <v>3500</v>
          </cell>
          <cell r="F56">
            <v>202597500</v>
          </cell>
          <cell r="G56">
            <v>2400</v>
          </cell>
          <cell r="H56">
            <v>138924000</v>
          </cell>
          <cell r="I56">
            <v>3497</v>
          </cell>
          <cell r="J56">
            <v>202423845</v>
          </cell>
        </row>
        <row r="57">
          <cell r="A57" t="str">
            <v>e.암면고르기</v>
          </cell>
          <cell r="F57">
            <v>362893220</v>
          </cell>
          <cell r="H57">
            <v>156780800</v>
          </cell>
          <cell r="I57">
            <v>0</v>
          </cell>
          <cell r="J57">
            <v>398297437</v>
          </cell>
        </row>
        <row r="58">
          <cell r="A58" t="str">
            <v>-1.리핑암</v>
          </cell>
          <cell r="C58">
            <v>10795</v>
          </cell>
          <cell r="D58" t="str">
            <v>㎡</v>
          </cell>
          <cell r="E58">
            <v>2360</v>
          </cell>
          <cell r="F58">
            <v>25476200</v>
          </cell>
          <cell r="G58">
            <v>2200</v>
          </cell>
          <cell r="H58">
            <v>23749000</v>
          </cell>
          <cell r="I58">
            <v>2486</v>
          </cell>
          <cell r="J58">
            <v>26836370</v>
          </cell>
        </row>
        <row r="59">
          <cell r="A59" t="str">
            <v>-2.발파암</v>
          </cell>
          <cell r="C59">
            <v>60469</v>
          </cell>
          <cell r="D59" t="str">
            <v>㎡</v>
          </cell>
          <cell r="E59">
            <v>5580</v>
          </cell>
          <cell r="F59">
            <v>337417020</v>
          </cell>
          <cell r="G59">
            <v>2200</v>
          </cell>
          <cell r="H59">
            <v>133031800</v>
          </cell>
          <cell r="I59">
            <v>6143</v>
          </cell>
          <cell r="J59">
            <v>371461067</v>
          </cell>
        </row>
        <row r="60">
          <cell r="A60" t="str">
            <v>f.암절개면보호식재공</v>
          </cell>
          <cell r="F60">
            <v>398052780</v>
          </cell>
          <cell r="H60">
            <v>258356000</v>
          </cell>
          <cell r="I60">
            <v>0</v>
          </cell>
          <cell r="J60">
            <v>276810000</v>
          </cell>
        </row>
        <row r="61">
          <cell r="A61" t="str">
            <v>-1.       〃</v>
          </cell>
          <cell r="B61" t="str">
            <v>발파암, t=15cm</v>
          </cell>
          <cell r="C61">
            <v>9227</v>
          </cell>
          <cell r="D61" t="str">
            <v>㎡</v>
          </cell>
          <cell r="E61">
            <v>43140</v>
          </cell>
          <cell r="F61">
            <v>398052780</v>
          </cell>
          <cell r="G61">
            <v>28000</v>
          </cell>
          <cell r="H61">
            <v>258356000</v>
          </cell>
          <cell r="I61">
            <v>30000</v>
          </cell>
          <cell r="J61">
            <v>276810000</v>
          </cell>
        </row>
        <row r="62">
          <cell r="A62" t="str">
            <v>2. 배     수     공</v>
          </cell>
          <cell r="F62">
            <v>9273481188</v>
          </cell>
          <cell r="H62">
            <v>8452145910</v>
          </cell>
          <cell r="I62">
            <v>0</v>
          </cell>
          <cell r="J62">
            <v>10241098018</v>
          </cell>
        </row>
        <row r="63">
          <cell r="A63" t="str">
            <v>2.01측구터파기</v>
          </cell>
          <cell r="F63">
            <v>572245730</v>
          </cell>
          <cell r="H63">
            <v>169016600</v>
          </cell>
          <cell r="I63">
            <v>0</v>
          </cell>
          <cell r="J63">
            <v>662274014</v>
          </cell>
        </row>
        <row r="64">
          <cell r="A64" t="str">
            <v>a.      〃</v>
          </cell>
          <cell r="B64" t="str">
            <v>토  사</v>
          </cell>
          <cell r="C64">
            <v>33267</v>
          </cell>
          <cell r="D64" t="str">
            <v>㎥</v>
          </cell>
          <cell r="E64">
            <v>4470</v>
          </cell>
          <cell r="F64">
            <v>148703490</v>
          </cell>
          <cell r="G64">
            <v>1800</v>
          </cell>
          <cell r="H64">
            <v>59880600</v>
          </cell>
          <cell r="I64">
            <v>4722</v>
          </cell>
          <cell r="J64">
            <v>157086774</v>
          </cell>
        </row>
        <row r="65">
          <cell r="A65" t="str">
            <v>b.      〃</v>
          </cell>
          <cell r="B65" t="str">
            <v>리핑암</v>
          </cell>
          <cell r="C65">
            <v>292</v>
          </cell>
          <cell r="D65" t="str">
            <v>㎥</v>
          </cell>
          <cell r="E65">
            <v>72260</v>
          </cell>
          <cell r="F65">
            <v>21099920</v>
          </cell>
          <cell r="G65">
            <v>23000</v>
          </cell>
          <cell r="H65">
            <v>6716000</v>
          </cell>
          <cell r="I65">
            <v>82394</v>
          </cell>
          <cell r="J65">
            <v>24059048</v>
          </cell>
        </row>
        <row r="66">
          <cell r="A66" t="str">
            <v>c.      〃</v>
          </cell>
          <cell r="B66" t="str">
            <v>발파암</v>
          </cell>
          <cell r="C66">
            <v>3414</v>
          </cell>
          <cell r="D66" t="str">
            <v>㎥</v>
          </cell>
          <cell r="E66">
            <v>117880</v>
          </cell>
          <cell r="F66">
            <v>402442320</v>
          </cell>
          <cell r="G66">
            <v>30000</v>
          </cell>
          <cell r="H66">
            <v>102420000</v>
          </cell>
          <cell r="I66">
            <v>140928</v>
          </cell>
          <cell r="J66">
            <v>481128192</v>
          </cell>
        </row>
        <row r="67">
          <cell r="A67" t="str">
            <v>2.02구조물터파기</v>
          </cell>
          <cell r="F67">
            <v>412874220</v>
          </cell>
          <cell r="H67">
            <v>116917000</v>
          </cell>
          <cell r="I67">
            <v>0</v>
          </cell>
          <cell r="J67">
            <v>465495092</v>
          </cell>
        </row>
        <row r="68">
          <cell r="A68" t="str">
            <v>a.      ″</v>
          </cell>
          <cell r="B68" t="str">
            <v>(육상토사,0~2m)</v>
          </cell>
          <cell r="C68">
            <v>31670</v>
          </cell>
          <cell r="D68" t="str">
            <v>㎥</v>
          </cell>
          <cell r="E68">
            <v>2920</v>
          </cell>
          <cell r="F68">
            <v>92476400</v>
          </cell>
          <cell r="G68">
            <v>2000</v>
          </cell>
          <cell r="H68">
            <v>63340000</v>
          </cell>
          <cell r="I68">
            <v>3141</v>
          </cell>
          <cell r="J68">
            <v>99475470</v>
          </cell>
        </row>
        <row r="69">
          <cell r="A69" t="str">
            <v>b.      ″</v>
          </cell>
          <cell r="B69" t="str">
            <v>(수중토사,0~2m)</v>
          </cell>
          <cell r="C69">
            <v>1302</v>
          </cell>
          <cell r="D69" t="str">
            <v>㎥</v>
          </cell>
          <cell r="E69">
            <v>5540</v>
          </cell>
          <cell r="F69">
            <v>7213080</v>
          </cell>
          <cell r="G69">
            <v>5000</v>
          </cell>
          <cell r="H69">
            <v>6510000</v>
          </cell>
          <cell r="I69">
            <v>5889.4551544149626</v>
          </cell>
          <cell r="J69">
            <v>7668070</v>
          </cell>
        </row>
        <row r="70">
          <cell r="A70" t="str">
            <v>c.      ″</v>
          </cell>
          <cell r="B70" t="str">
            <v>(육상리핑암,0~2m)</v>
          </cell>
          <cell r="C70">
            <v>464</v>
          </cell>
          <cell r="D70" t="str">
            <v>㎥</v>
          </cell>
          <cell r="E70">
            <v>52910</v>
          </cell>
          <cell r="F70">
            <v>24550240</v>
          </cell>
          <cell r="G70">
            <v>3000</v>
          </cell>
          <cell r="H70">
            <v>1392000</v>
          </cell>
          <cell r="I70">
            <v>58943</v>
          </cell>
          <cell r="J70">
            <v>27349552</v>
          </cell>
        </row>
        <row r="71">
          <cell r="A71" t="str">
            <v>d.      ″</v>
          </cell>
          <cell r="B71" t="str">
            <v>(육상발파암,0~2m)</v>
          </cell>
          <cell r="C71">
            <v>3150</v>
          </cell>
          <cell r="D71" t="str">
            <v>㎥</v>
          </cell>
          <cell r="E71">
            <v>91630</v>
          </cell>
          <cell r="F71">
            <v>288634500</v>
          </cell>
          <cell r="G71">
            <v>14500</v>
          </cell>
          <cell r="H71">
            <v>45675000</v>
          </cell>
          <cell r="I71">
            <v>105080</v>
          </cell>
          <cell r="J71">
            <v>331002000</v>
          </cell>
        </row>
        <row r="72">
          <cell r="A72" t="str">
            <v>2.03되메우기및다짐</v>
          </cell>
          <cell r="F72">
            <v>88899100</v>
          </cell>
          <cell r="H72">
            <v>80904000</v>
          </cell>
          <cell r="I72">
            <v>0</v>
          </cell>
          <cell r="J72">
            <v>130756824</v>
          </cell>
        </row>
        <row r="73">
          <cell r="A73" t="str">
            <v>a.      ″</v>
          </cell>
          <cell r="B73" t="str">
            <v>(기계70%,인력30%)</v>
          </cell>
          <cell r="C73">
            <v>17562</v>
          </cell>
          <cell r="D73" t="str">
            <v>㎥</v>
          </cell>
          <cell r="E73">
            <v>3000</v>
          </cell>
          <cell r="F73">
            <v>52686000</v>
          </cell>
          <cell r="G73">
            <v>3000</v>
          </cell>
          <cell r="H73">
            <v>52686000</v>
          </cell>
          <cell r="I73">
            <v>4158</v>
          </cell>
          <cell r="J73">
            <v>73022796</v>
          </cell>
        </row>
        <row r="74">
          <cell r="A74" t="str">
            <v>b.      ″</v>
          </cell>
          <cell r="B74" t="str">
            <v>(기계50%,인력50%)</v>
          </cell>
          <cell r="C74">
            <v>9406</v>
          </cell>
          <cell r="D74" t="str">
            <v>㎥</v>
          </cell>
          <cell r="E74">
            <v>3850</v>
          </cell>
          <cell r="F74">
            <v>36213100</v>
          </cell>
          <cell r="G74">
            <v>3000</v>
          </cell>
          <cell r="H74">
            <v>28218000</v>
          </cell>
          <cell r="I74">
            <v>6138</v>
          </cell>
          <cell r="J74">
            <v>57734028</v>
          </cell>
        </row>
        <row r="75">
          <cell r="A75" t="str">
            <v>2.04산마루측구</v>
          </cell>
          <cell r="B75" t="str">
            <v>(플륨관 D=600㎜)</v>
          </cell>
          <cell r="C75">
            <v>4700</v>
          </cell>
          <cell r="D75" t="str">
            <v>m</v>
          </cell>
          <cell r="E75">
            <v>27730</v>
          </cell>
          <cell r="F75">
            <v>130331000</v>
          </cell>
          <cell r="G75">
            <v>22500</v>
          </cell>
          <cell r="H75">
            <v>105750000</v>
          </cell>
          <cell r="I75">
            <v>56151</v>
          </cell>
          <cell r="J75">
            <v>263909700</v>
          </cell>
        </row>
        <row r="76">
          <cell r="A76" t="str">
            <v>2.05L형콘크리트측구</v>
          </cell>
          <cell r="F76">
            <v>616086470</v>
          </cell>
          <cell r="H76">
            <v>568912560</v>
          </cell>
          <cell r="I76">
            <v>0</v>
          </cell>
          <cell r="J76">
            <v>702067744</v>
          </cell>
        </row>
        <row r="77">
          <cell r="A77" t="str">
            <v>a.형식  -  1</v>
          </cell>
          <cell r="B77" t="str">
            <v>H=0.45m, B=0.85m)</v>
          </cell>
          <cell r="C77">
            <v>5060</v>
          </cell>
          <cell r="D77" t="str">
            <v>m</v>
          </cell>
          <cell r="E77">
            <v>34520</v>
          </cell>
          <cell r="F77">
            <v>174671200</v>
          </cell>
          <cell r="G77">
            <v>14600</v>
          </cell>
          <cell r="H77">
            <v>73876000</v>
          </cell>
          <cell r="I77">
            <v>35181</v>
          </cell>
          <cell r="J77">
            <v>178015860</v>
          </cell>
        </row>
        <row r="78">
          <cell r="A78" t="str">
            <v>b.형식  -  2</v>
          </cell>
          <cell r="B78" t="str">
            <v>H=1.20m, B=0.85m)</v>
          </cell>
          <cell r="C78">
            <v>4322</v>
          </cell>
          <cell r="D78" t="str">
            <v>m</v>
          </cell>
          <cell r="E78">
            <v>83730</v>
          </cell>
          <cell r="F78">
            <v>361881060</v>
          </cell>
          <cell r="G78">
            <v>97280</v>
          </cell>
          <cell r="H78">
            <v>420444160</v>
          </cell>
          <cell r="I78">
            <v>98544</v>
          </cell>
          <cell r="J78">
            <v>425907168</v>
          </cell>
        </row>
        <row r="79">
          <cell r="A79" t="str">
            <v>c.형식  -  3</v>
          </cell>
          <cell r="B79" t="str">
            <v>H=0.27m, B=1.00m)</v>
          </cell>
          <cell r="C79">
            <v>373</v>
          </cell>
          <cell r="D79" t="str">
            <v>m</v>
          </cell>
          <cell r="E79">
            <v>11950</v>
          </cell>
          <cell r="F79">
            <v>4457350</v>
          </cell>
          <cell r="G79">
            <v>20800</v>
          </cell>
          <cell r="H79">
            <v>7758400</v>
          </cell>
          <cell r="I79">
            <v>26924</v>
          </cell>
          <cell r="J79">
            <v>10042652</v>
          </cell>
        </row>
        <row r="80">
          <cell r="A80" t="str">
            <v>d.형식  -  4</v>
          </cell>
          <cell r="B80" t="str">
            <v>(부체도로용)</v>
          </cell>
          <cell r="C80">
            <v>3713</v>
          </cell>
          <cell r="D80" t="str">
            <v>m</v>
          </cell>
          <cell r="E80">
            <v>20220</v>
          </cell>
          <cell r="F80">
            <v>75076860</v>
          </cell>
          <cell r="G80">
            <v>18000</v>
          </cell>
          <cell r="H80">
            <v>66834000</v>
          </cell>
          <cell r="I80">
            <v>23728</v>
          </cell>
          <cell r="J80">
            <v>88102064</v>
          </cell>
        </row>
        <row r="81">
          <cell r="A81" t="str">
            <v>2.06.V형측구</v>
          </cell>
          <cell r="F81">
            <v>688422820</v>
          </cell>
          <cell r="H81">
            <v>520530000</v>
          </cell>
          <cell r="I81">
            <v>0</v>
          </cell>
          <cell r="J81">
            <v>591349606</v>
          </cell>
        </row>
        <row r="82">
          <cell r="A82" t="str">
            <v>a.형식  -  1</v>
          </cell>
          <cell r="B82" t="str">
            <v>(H = 0.60m)</v>
          </cell>
          <cell r="C82">
            <v>6743</v>
          </cell>
          <cell r="D82" t="str">
            <v>m</v>
          </cell>
          <cell r="E82">
            <v>81270</v>
          </cell>
          <cell r="F82">
            <v>548003610</v>
          </cell>
          <cell r="G82">
            <v>60000</v>
          </cell>
          <cell r="H82">
            <v>404580000</v>
          </cell>
          <cell r="I82">
            <v>68822</v>
          </cell>
          <cell r="J82">
            <v>464066746</v>
          </cell>
        </row>
        <row r="83">
          <cell r="A83" t="str">
            <v>b.형식  -  2</v>
          </cell>
          <cell r="B83" t="str">
            <v>(H = 1.00m)</v>
          </cell>
          <cell r="C83">
            <v>40</v>
          </cell>
          <cell r="D83" t="str">
            <v>m</v>
          </cell>
          <cell r="E83">
            <v>153270</v>
          </cell>
          <cell r="F83">
            <v>6130800</v>
          </cell>
          <cell r="G83">
            <v>95000</v>
          </cell>
          <cell r="H83">
            <v>3800000</v>
          </cell>
          <cell r="I83">
            <v>110283</v>
          </cell>
          <cell r="J83">
            <v>4411320</v>
          </cell>
        </row>
        <row r="84">
          <cell r="A84" t="str">
            <v>c.형식  -  3</v>
          </cell>
          <cell r="B84" t="str">
            <v>(H = 0.50m)</v>
          </cell>
          <cell r="C84">
            <v>2243</v>
          </cell>
          <cell r="D84" t="str">
            <v>m</v>
          </cell>
          <cell r="E84">
            <v>59870</v>
          </cell>
          <cell r="F84">
            <v>134288410</v>
          </cell>
          <cell r="G84">
            <v>50000</v>
          </cell>
          <cell r="H84">
            <v>112150000</v>
          </cell>
          <cell r="I84">
            <v>54780</v>
          </cell>
          <cell r="J84">
            <v>122871540</v>
          </cell>
        </row>
        <row r="85">
          <cell r="A85" t="str">
            <v>2.07맹암거</v>
          </cell>
          <cell r="F85">
            <v>142309470</v>
          </cell>
          <cell r="H85">
            <v>84677000</v>
          </cell>
          <cell r="I85">
            <v>0</v>
          </cell>
          <cell r="J85">
            <v>168968635</v>
          </cell>
        </row>
        <row r="86">
          <cell r="A86" t="str">
            <v>a.형식  -  1</v>
          </cell>
          <cell r="B86" t="str">
            <v>토사구간</v>
          </cell>
          <cell r="C86">
            <v>1323</v>
          </cell>
          <cell r="D86" t="str">
            <v>m</v>
          </cell>
          <cell r="E86">
            <v>14890</v>
          </cell>
          <cell r="F86">
            <v>19699470</v>
          </cell>
          <cell r="G86">
            <v>9000</v>
          </cell>
          <cell r="H86">
            <v>11907000</v>
          </cell>
          <cell r="I86">
            <v>16106</v>
          </cell>
          <cell r="J86">
            <v>21308238</v>
          </cell>
        </row>
        <row r="87">
          <cell r="A87" t="str">
            <v>b.형식  -  2</v>
          </cell>
          <cell r="B87" t="str">
            <v>암 구 간</v>
          </cell>
          <cell r="C87">
            <v>8044</v>
          </cell>
          <cell r="D87" t="str">
            <v>m</v>
          </cell>
          <cell r="E87">
            <v>13000</v>
          </cell>
          <cell r="F87">
            <v>104572000</v>
          </cell>
          <cell r="G87">
            <v>7500</v>
          </cell>
          <cell r="H87">
            <v>60330000</v>
          </cell>
          <cell r="I87">
            <v>17934.61558910126</v>
          </cell>
          <cell r="J87">
            <v>144266047</v>
          </cell>
        </row>
        <row r="88">
          <cell r="A88" t="str">
            <v>c.형식  -  3</v>
          </cell>
          <cell r="B88" t="str">
            <v>절성경계부</v>
          </cell>
          <cell r="C88">
            <v>1555</v>
          </cell>
          <cell r="D88" t="str">
            <v>m</v>
          </cell>
          <cell r="E88">
            <v>11600</v>
          </cell>
          <cell r="F88">
            <v>18038000</v>
          </cell>
          <cell r="G88">
            <v>8000</v>
          </cell>
          <cell r="H88">
            <v>12440000</v>
          </cell>
          <cell r="I88">
            <v>2182.8626607317019</v>
          </cell>
          <cell r="J88">
            <v>3394350</v>
          </cell>
        </row>
        <row r="89">
          <cell r="A89" t="str">
            <v>2.08반월관</v>
          </cell>
          <cell r="B89" t="str">
            <v>D=300㎜</v>
          </cell>
          <cell r="C89">
            <v>308</v>
          </cell>
          <cell r="D89" t="str">
            <v>m</v>
          </cell>
          <cell r="E89">
            <v>17980</v>
          </cell>
          <cell r="F89">
            <v>5537840</v>
          </cell>
          <cell r="G89">
            <v>20000</v>
          </cell>
          <cell r="H89">
            <v>6160000</v>
          </cell>
          <cell r="I89">
            <v>12788</v>
          </cell>
          <cell r="J89">
            <v>3938704</v>
          </cell>
        </row>
        <row r="90">
          <cell r="A90" t="str">
            <v>2.09성토부다이크</v>
          </cell>
          <cell r="B90" t="str">
            <v>180x205x250x1000)</v>
          </cell>
          <cell r="C90">
            <v>22796</v>
          </cell>
          <cell r="D90" t="str">
            <v>m</v>
          </cell>
          <cell r="E90">
            <v>29360</v>
          </cell>
          <cell r="F90">
            <v>669290560</v>
          </cell>
          <cell r="G90">
            <v>25000</v>
          </cell>
          <cell r="H90">
            <v>569900000</v>
          </cell>
          <cell r="I90">
            <v>29359.88204918291</v>
          </cell>
          <cell r="J90">
            <v>669287871</v>
          </cell>
        </row>
        <row r="91">
          <cell r="A91" t="str">
            <v>2.10배수관공</v>
          </cell>
          <cell r="F91">
            <v>978024200</v>
          </cell>
          <cell r="H91">
            <v>1152726680</v>
          </cell>
          <cell r="I91">
            <v>0</v>
          </cell>
          <cell r="J91">
            <v>974862664</v>
          </cell>
        </row>
        <row r="92">
          <cell r="A92" t="str">
            <v>a.횡배수관공</v>
          </cell>
          <cell r="B92" t="str">
            <v>보강흄관, H=6.0m이상</v>
          </cell>
          <cell r="F92">
            <v>381848990</v>
          </cell>
          <cell r="H92">
            <v>425860000</v>
          </cell>
          <cell r="I92">
            <v>0</v>
          </cell>
          <cell r="J92">
            <v>381848990</v>
          </cell>
        </row>
        <row r="93">
          <cell r="A93" t="str">
            <v>-1.       ″</v>
          </cell>
          <cell r="B93" t="str">
            <v>φ 800mm</v>
          </cell>
          <cell r="C93">
            <v>897</v>
          </cell>
          <cell r="D93" t="str">
            <v>m</v>
          </cell>
          <cell r="E93">
            <v>192470</v>
          </cell>
          <cell r="F93">
            <v>172645590</v>
          </cell>
          <cell r="G93">
            <v>230000</v>
          </cell>
          <cell r="H93">
            <v>206310000</v>
          </cell>
          <cell r="I93">
            <v>192470</v>
          </cell>
          <cell r="J93">
            <v>172645590</v>
          </cell>
        </row>
        <row r="94">
          <cell r="A94" t="str">
            <v>-2.       ″</v>
          </cell>
          <cell r="B94" t="str">
            <v>φ 1000mm</v>
          </cell>
          <cell r="C94">
            <v>340</v>
          </cell>
          <cell r="D94" t="str">
            <v>m</v>
          </cell>
          <cell r="E94">
            <v>248200</v>
          </cell>
          <cell r="F94">
            <v>84388000</v>
          </cell>
          <cell r="G94">
            <v>270000</v>
          </cell>
          <cell r="H94">
            <v>91800000</v>
          </cell>
          <cell r="I94">
            <v>248200</v>
          </cell>
          <cell r="J94">
            <v>84388000</v>
          </cell>
        </row>
        <row r="95">
          <cell r="A95" t="str">
            <v>-3.       ″</v>
          </cell>
          <cell r="B95" t="str">
            <v>φ 1200mm</v>
          </cell>
          <cell r="C95">
            <v>365</v>
          </cell>
          <cell r="D95" t="str">
            <v>m</v>
          </cell>
          <cell r="E95">
            <v>341960</v>
          </cell>
          <cell r="F95">
            <v>124815400</v>
          </cell>
          <cell r="G95">
            <v>350000</v>
          </cell>
          <cell r="H95">
            <v>127750000</v>
          </cell>
          <cell r="I95">
            <v>341960</v>
          </cell>
          <cell r="J95">
            <v>124815400</v>
          </cell>
        </row>
        <row r="96">
          <cell r="A96" t="str">
            <v>b.횡배수관공</v>
          </cell>
          <cell r="B96" t="str">
            <v>흄관, H=6.0m이하</v>
          </cell>
          <cell r="F96">
            <v>238280330</v>
          </cell>
          <cell r="H96">
            <v>141572200</v>
          </cell>
          <cell r="I96">
            <v>0</v>
          </cell>
          <cell r="J96">
            <v>238280327</v>
          </cell>
        </row>
        <row r="97">
          <cell r="A97" t="str">
            <v>-1        ″</v>
          </cell>
          <cell r="B97" t="str">
            <v>φ 600mm</v>
          </cell>
          <cell r="C97">
            <v>435</v>
          </cell>
          <cell r="D97" t="str">
            <v>m</v>
          </cell>
          <cell r="E97">
            <v>88440</v>
          </cell>
          <cell r="F97">
            <v>38471400</v>
          </cell>
          <cell r="G97">
            <v>100000</v>
          </cell>
          <cell r="H97">
            <v>43500000</v>
          </cell>
          <cell r="I97">
            <v>88440</v>
          </cell>
          <cell r="J97">
            <v>38471399</v>
          </cell>
        </row>
        <row r="98">
          <cell r="A98" t="str">
            <v>-2.       ″</v>
          </cell>
          <cell r="B98" t="str">
            <v>φ 800mm</v>
          </cell>
          <cell r="C98">
            <v>901</v>
          </cell>
          <cell r="D98" t="str">
            <v>m</v>
          </cell>
          <cell r="E98">
            <v>127570</v>
          </cell>
          <cell r="F98">
            <v>114940570</v>
          </cell>
          <cell r="G98">
            <v>52200</v>
          </cell>
          <cell r="H98">
            <v>47032200</v>
          </cell>
          <cell r="I98">
            <v>127570</v>
          </cell>
          <cell r="J98">
            <v>114940569</v>
          </cell>
        </row>
        <row r="99">
          <cell r="A99" t="str">
            <v>-3.       ″</v>
          </cell>
          <cell r="B99" t="str">
            <v>φ 1000mm</v>
          </cell>
          <cell r="C99">
            <v>112</v>
          </cell>
          <cell r="D99" t="str">
            <v>m</v>
          </cell>
          <cell r="E99">
            <v>189470</v>
          </cell>
          <cell r="F99">
            <v>21220640</v>
          </cell>
          <cell r="G99">
            <v>100000</v>
          </cell>
          <cell r="H99">
            <v>11200000</v>
          </cell>
          <cell r="I99">
            <v>189470</v>
          </cell>
          <cell r="J99">
            <v>21220640</v>
          </cell>
        </row>
        <row r="100">
          <cell r="A100" t="str">
            <v>-4.       ″</v>
          </cell>
          <cell r="B100" t="str">
            <v>φ 1200mm</v>
          </cell>
          <cell r="C100">
            <v>332</v>
          </cell>
          <cell r="D100" t="str">
            <v>m</v>
          </cell>
          <cell r="E100">
            <v>191710</v>
          </cell>
          <cell r="F100">
            <v>63647720</v>
          </cell>
          <cell r="G100">
            <v>120000</v>
          </cell>
          <cell r="H100">
            <v>39840000</v>
          </cell>
          <cell r="I100">
            <v>191710</v>
          </cell>
          <cell r="J100">
            <v>63647719</v>
          </cell>
        </row>
        <row r="101">
          <cell r="A101" t="str">
            <v>c.종배수관공</v>
          </cell>
          <cell r="B101" t="str">
            <v>흄관</v>
          </cell>
          <cell r="F101">
            <v>288073520</v>
          </cell>
          <cell r="H101">
            <v>497820000</v>
          </cell>
          <cell r="I101">
            <v>0</v>
          </cell>
          <cell r="J101">
            <v>278473761</v>
          </cell>
        </row>
        <row r="102">
          <cell r="A102" t="str">
            <v>-1        ″</v>
          </cell>
          <cell r="B102" t="str">
            <v>φ 600mm</v>
          </cell>
          <cell r="C102">
            <v>5523</v>
          </cell>
          <cell r="D102" t="str">
            <v>m</v>
          </cell>
          <cell r="E102">
            <v>51990</v>
          </cell>
          <cell r="F102">
            <v>287140770</v>
          </cell>
          <cell r="G102">
            <v>90000</v>
          </cell>
          <cell r="H102">
            <v>497070000</v>
          </cell>
          <cell r="I102">
            <v>50267</v>
          </cell>
          <cell r="J102">
            <v>277624641</v>
          </cell>
        </row>
        <row r="103">
          <cell r="A103" t="str">
            <v>-2        ″</v>
          </cell>
          <cell r="B103" t="str">
            <v>φ1200mm</v>
          </cell>
          <cell r="C103">
            <v>5</v>
          </cell>
          <cell r="D103" t="str">
            <v>m</v>
          </cell>
          <cell r="E103">
            <v>186550</v>
          </cell>
          <cell r="F103">
            <v>932750</v>
          </cell>
          <cell r="G103">
            <v>150000</v>
          </cell>
          <cell r="H103">
            <v>750000</v>
          </cell>
          <cell r="I103">
            <v>169824</v>
          </cell>
          <cell r="J103">
            <v>849120</v>
          </cell>
        </row>
        <row r="104">
          <cell r="A104" t="str">
            <v>d.면벽및날개벽</v>
          </cell>
          <cell r="F104">
            <v>69821360</v>
          </cell>
          <cell r="H104">
            <v>87474480</v>
          </cell>
          <cell r="I104">
            <v>0</v>
          </cell>
          <cell r="J104">
            <v>76259586</v>
          </cell>
        </row>
        <row r="105">
          <cell r="A105" t="str">
            <v>-1.콘크리트타설(소형)</v>
          </cell>
          <cell r="B105" t="str">
            <v>무근(40-210-8)</v>
          </cell>
          <cell r="C105">
            <v>378</v>
          </cell>
          <cell r="D105" t="str">
            <v>㎥</v>
          </cell>
          <cell r="E105">
            <v>67420</v>
          </cell>
          <cell r="F105">
            <v>25484760</v>
          </cell>
          <cell r="G105">
            <v>57160</v>
          </cell>
          <cell r="H105">
            <v>21606480</v>
          </cell>
          <cell r="I105">
            <v>72194</v>
          </cell>
          <cell r="J105">
            <v>27289332</v>
          </cell>
        </row>
        <row r="106">
          <cell r="A106" t="str">
            <v>-2.합판거푸집</v>
          </cell>
          <cell r="B106" t="str">
            <v>3회 ; 소형</v>
          </cell>
          <cell r="C106">
            <v>1630</v>
          </cell>
          <cell r="D106" t="str">
            <v>㎡</v>
          </cell>
          <cell r="E106">
            <v>20750</v>
          </cell>
          <cell r="F106">
            <v>33822500</v>
          </cell>
          <cell r="G106">
            <v>30000</v>
          </cell>
          <cell r="H106">
            <v>48900000</v>
          </cell>
          <cell r="I106">
            <v>22725</v>
          </cell>
          <cell r="J106">
            <v>37041750</v>
          </cell>
        </row>
        <row r="107">
          <cell r="A107" t="str">
            <v>-3.        ″</v>
          </cell>
          <cell r="B107" t="str">
            <v>4회 ; 소형</v>
          </cell>
          <cell r="C107">
            <v>606</v>
          </cell>
          <cell r="D107" t="str">
            <v>㎡</v>
          </cell>
          <cell r="E107">
            <v>17350</v>
          </cell>
          <cell r="F107">
            <v>10514100</v>
          </cell>
          <cell r="G107">
            <v>28000</v>
          </cell>
          <cell r="H107">
            <v>16968000</v>
          </cell>
          <cell r="I107">
            <v>19684</v>
          </cell>
          <cell r="J107">
            <v>11928504</v>
          </cell>
        </row>
        <row r="108">
          <cell r="A108" t="str">
            <v>2.11암거및날개벽공</v>
          </cell>
          <cell r="F108">
            <v>4570692583</v>
          </cell>
          <cell r="H108">
            <v>4586716380</v>
          </cell>
          <cell r="I108">
            <v>0</v>
          </cell>
          <cell r="J108">
            <v>5152287576</v>
          </cell>
        </row>
        <row r="109">
          <cell r="A109" t="str">
            <v>a.콘크리트타설</v>
          </cell>
          <cell r="F109">
            <v>993580260</v>
          </cell>
          <cell r="H109">
            <v>1171385320</v>
          </cell>
          <cell r="I109">
            <v>0</v>
          </cell>
          <cell r="J109">
            <v>1097323898</v>
          </cell>
        </row>
        <row r="110">
          <cell r="A110" t="str">
            <v>-1.       ″</v>
          </cell>
          <cell r="B110" t="str">
            <v>펌프카,철근(25-240-12)</v>
          </cell>
          <cell r="C110">
            <v>17422</v>
          </cell>
          <cell r="D110" t="str">
            <v>㎥</v>
          </cell>
          <cell r="E110">
            <v>49080</v>
          </cell>
          <cell r="F110">
            <v>855071760</v>
          </cell>
          <cell r="G110">
            <v>59710</v>
          </cell>
          <cell r="H110">
            <v>1040267620</v>
          </cell>
          <cell r="I110">
            <v>54779</v>
          </cell>
          <cell r="J110">
            <v>954359738</v>
          </cell>
        </row>
        <row r="111">
          <cell r="A111" t="str">
            <v>-2.       ″</v>
          </cell>
          <cell r="B111" t="str">
            <v>무근(25-210-8)</v>
          </cell>
          <cell r="C111">
            <v>54</v>
          </cell>
          <cell r="D111" t="str">
            <v>㎥</v>
          </cell>
          <cell r="E111">
            <v>60150</v>
          </cell>
          <cell r="F111">
            <v>3248100</v>
          </cell>
          <cell r="G111">
            <v>57750</v>
          </cell>
          <cell r="H111">
            <v>3118500</v>
          </cell>
          <cell r="I111">
            <v>57686</v>
          </cell>
          <cell r="J111">
            <v>3115044</v>
          </cell>
        </row>
        <row r="112">
          <cell r="A112" t="str">
            <v>-3.       ″</v>
          </cell>
          <cell r="B112" t="str">
            <v>무근(40-180-8)</v>
          </cell>
          <cell r="C112">
            <v>1174</v>
          </cell>
          <cell r="D112" t="str">
            <v>㎥</v>
          </cell>
          <cell r="E112">
            <v>55880</v>
          </cell>
          <cell r="F112">
            <v>65603120</v>
          </cell>
          <cell r="G112">
            <v>53200</v>
          </cell>
          <cell r="H112">
            <v>62456800</v>
          </cell>
          <cell r="I112">
            <v>58586</v>
          </cell>
          <cell r="J112">
            <v>68779964</v>
          </cell>
        </row>
        <row r="113">
          <cell r="A113" t="str">
            <v>-4.       ″</v>
          </cell>
          <cell r="B113" t="str">
            <v>무근(40-160-8)</v>
          </cell>
          <cell r="C113">
            <v>1232</v>
          </cell>
          <cell r="D113" t="str">
            <v>㎥</v>
          </cell>
          <cell r="E113">
            <v>56540</v>
          </cell>
          <cell r="F113">
            <v>69657280</v>
          </cell>
          <cell r="G113">
            <v>53200</v>
          </cell>
          <cell r="H113">
            <v>65542400</v>
          </cell>
          <cell r="I113">
            <v>57686</v>
          </cell>
          <cell r="J113">
            <v>71069152</v>
          </cell>
        </row>
        <row r="114">
          <cell r="A114" t="str">
            <v>b.합판거푸집</v>
          </cell>
          <cell r="F114">
            <v>418161880</v>
          </cell>
          <cell r="H114">
            <v>574988000</v>
          </cell>
          <cell r="I114">
            <v>0</v>
          </cell>
          <cell r="J114">
            <v>922787935</v>
          </cell>
        </row>
        <row r="115">
          <cell r="A115" t="str">
            <v>-1.       〃</v>
          </cell>
          <cell r="B115" t="str">
            <v>3회</v>
          </cell>
          <cell r="C115">
            <v>22398</v>
          </cell>
          <cell r="D115" t="str">
            <v>㎡</v>
          </cell>
          <cell r="E115">
            <v>17110</v>
          </cell>
          <cell r="F115">
            <v>383229780</v>
          </cell>
          <cell r="G115">
            <v>23500</v>
          </cell>
          <cell r="H115">
            <v>526353000</v>
          </cell>
          <cell r="I115">
            <v>39478</v>
          </cell>
          <cell r="J115">
            <v>884228244</v>
          </cell>
        </row>
        <row r="116">
          <cell r="A116" t="str">
            <v>-2.       〃</v>
          </cell>
          <cell r="B116" t="str">
            <v>4회</v>
          </cell>
          <cell r="C116">
            <v>2156</v>
          </cell>
          <cell r="D116" t="str">
            <v>㎡</v>
          </cell>
          <cell r="E116">
            <v>14660</v>
          </cell>
          <cell r="F116">
            <v>31606960</v>
          </cell>
          <cell r="G116">
            <v>20500</v>
          </cell>
          <cell r="H116">
            <v>44198000</v>
          </cell>
          <cell r="I116">
            <v>16256</v>
          </cell>
          <cell r="J116">
            <v>35047936</v>
          </cell>
        </row>
        <row r="117">
          <cell r="A117" t="str">
            <v>-3.       ″</v>
          </cell>
          <cell r="B117" t="str">
            <v>6회</v>
          </cell>
          <cell r="C117">
            <v>261</v>
          </cell>
          <cell r="D117" t="str">
            <v>㎡</v>
          </cell>
          <cell r="E117">
            <v>12740</v>
          </cell>
          <cell r="F117">
            <v>3325140</v>
          </cell>
          <cell r="G117">
            <v>17000</v>
          </cell>
          <cell r="H117">
            <v>4437000</v>
          </cell>
          <cell r="I117">
            <v>13455</v>
          </cell>
          <cell r="J117">
            <v>3511755</v>
          </cell>
        </row>
        <row r="118">
          <cell r="A118" t="str">
            <v>c.무늬거푸집</v>
          </cell>
          <cell r="B118" t="str">
            <v>스치로폴</v>
          </cell>
          <cell r="C118">
            <v>11420</v>
          </cell>
          <cell r="D118" t="str">
            <v>㎡</v>
          </cell>
          <cell r="E118">
            <v>20980</v>
          </cell>
          <cell r="F118">
            <v>239591600</v>
          </cell>
          <cell r="G118">
            <v>29000</v>
          </cell>
          <cell r="H118">
            <v>331180000</v>
          </cell>
          <cell r="I118">
            <v>52309</v>
          </cell>
          <cell r="J118">
            <v>597368780</v>
          </cell>
        </row>
        <row r="119">
          <cell r="A119" t="str">
            <v>d.코팅거푸집</v>
          </cell>
          <cell r="B119" t="str">
            <v>(3회)</v>
          </cell>
          <cell r="C119">
            <v>5380</v>
          </cell>
          <cell r="D119" t="str">
            <v>㎡</v>
          </cell>
          <cell r="E119">
            <v>19500</v>
          </cell>
          <cell r="F119">
            <v>104910000</v>
          </cell>
          <cell r="G119">
            <v>25500</v>
          </cell>
          <cell r="H119">
            <v>137190000</v>
          </cell>
          <cell r="I119">
            <v>18574</v>
          </cell>
          <cell r="J119">
            <v>99928120</v>
          </cell>
        </row>
        <row r="120">
          <cell r="A120" t="str">
            <v>e.철근가공조립</v>
          </cell>
          <cell r="B120" t="str">
            <v>복 잡</v>
          </cell>
          <cell r="C120">
            <v>2737.9180000000001</v>
          </cell>
          <cell r="D120" t="str">
            <v>ton</v>
          </cell>
          <cell r="E120">
            <v>410570</v>
          </cell>
          <cell r="F120">
            <v>1124106993</v>
          </cell>
          <cell r="G120">
            <v>290000</v>
          </cell>
          <cell r="H120">
            <v>793996220</v>
          </cell>
          <cell r="I120">
            <v>482634</v>
          </cell>
          <cell r="J120">
            <v>1321412315</v>
          </cell>
        </row>
        <row r="121">
          <cell r="A121" t="str">
            <v>f.PVC PIPE</v>
          </cell>
          <cell r="B121" t="str">
            <v>φ100mm</v>
          </cell>
          <cell r="C121">
            <v>1233</v>
          </cell>
          <cell r="D121" t="str">
            <v>m</v>
          </cell>
          <cell r="E121">
            <v>4910</v>
          </cell>
          <cell r="F121">
            <v>6054030</v>
          </cell>
          <cell r="G121">
            <v>4200</v>
          </cell>
          <cell r="H121">
            <v>5178600</v>
          </cell>
          <cell r="I121">
            <v>4090</v>
          </cell>
          <cell r="J121">
            <v>5042970</v>
          </cell>
        </row>
        <row r="122">
          <cell r="A122" t="str">
            <v>g.부직포</v>
          </cell>
          <cell r="B122" t="str">
            <v>0.6x0.6</v>
          </cell>
          <cell r="C122">
            <v>443</v>
          </cell>
          <cell r="D122" t="str">
            <v>㎡</v>
          </cell>
          <cell r="E122">
            <v>890</v>
          </cell>
          <cell r="F122">
            <v>394270</v>
          </cell>
          <cell r="G122">
            <v>1800</v>
          </cell>
          <cell r="H122">
            <v>797400</v>
          </cell>
          <cell r="I122">
            <v>932</v>
          </cell>
          <cell r="J122">
            <v>412876</v>
          </cell>
        </row>
        <row r="123">
          <cell r="A123" t="str">
            <v>h.지수판</v>
          </cell>
          <cell r="B123" t="str">
            <v>PVC, 200 x 5㎜</v>
          </cell>
          <cell r="C123">
            <v>1246</v>
          </cell>
          <cell r="D123" t="str">
            <v>m</v>
          </cell>
          <cell r="E123">
            <v>15810</v>
          </cell>
          <cell r="F123">
            <v>19699260</v>
          </cell>
          <cell r="G123">
            <v>8500</v>
          </cell>
          <cell r="H123">
            <v>10591000</v>
          </cell>
          <cell r="I123">
            <v>14033</v>
          </cell>
          <cell r="J123">
            <v>17485118</v>
          </cell>
        </row>
        <row r="124">
          <cell r="A124" t="str">
            <v>i.기초잡석</v>
          </cell>
          <cell r="B124" t="str">
            <v>깬잡석</v>
          </cell>
          <cell r="C124">
            <v>269</v>
          </cell>
          <cell r="D124" t="str">
            <v>㎥</v>
          </cell>
          <cell r="E124">
            <v>34250</v>
          </cell>
          <cell r="F124">
            <v>9213250</v>
          </cell>
          <cell r="G124">
            <v>23000</v>
          </cell>
          <cell r="H124">
            <v>6187000</v>
          </cell>
          <cell r="I124">
            <v>24858</v>
          </cell>
          <cell r="J124">
            <v>6686802</v>
          </cell>
        </row>
        <row r="125">
          <cell r="A125" t="str">
            <v>j.아스팔트코팅</v>
          </cell>
          <cell r="B125" t="str">
            <v>2 회</v>
          </cell>
          <cell r="C125">
            <v>16387</v>
          </cell>
          <cell r="D125" t="str">
            <v>㎡</v>
          </cell>
          <cell r="E125">
            <v>5190</v>
          </cell>
          <cell r="F125">
            <v>85048530</v>
          </cell>
          <cell r="G125">
            <v>3700</v>
          </cell>
          <cell r="H125">
            <v>60631900</v>
          </cell>
          <cell r="I125">
            <v>4626</v>
          </cell>
          <cell r="J125">
            <v>75806262</v>
          </cell>
        </row>
        <row r="126">
          <cell r="A126" t="str">
            <v>k.뒷 채 움</v>
          </cell>
          <cell r="B126" t="str">
            <v>보조기층재</v>
          </cell>
          <cell r="C126">
            <v>45273</v>
          </cell>
          <cell r="D126" t="str">
            <v>㎥</v>
          </cell>
          <cell r="E126">
            <v>27120</v>
          </cell>
          <cell r="F126">
            <v>1227803760</v>
          </cell>
          <cell r="G126">
            <v>23000</v>
          </cell>
          <cell r="H126">
            <v>1041279000</v>
          </cell>
          <cell r="I126">
            <v>14279</v>
          </cell>
          <cell r="J126">
            <v>646453167</v>
          </cell>
        </row>
        <row r="127">
          <cell r="A127" t="str">
            <v>l.표면강화제</v>
          </cell>
          <cell r="B127" t="str">
            <v>콘크리트면</v>
          </cell>
          <cell r="C127">
            <v>2194</v>
          </cell>
          <cell r="D127" t="str">
            <v>㎡</v>
          </cell>
          <cell r="E127">
            <v>5940</v>
          </cell>
          <cell r="F127">
            <v>13032360</v>
          </cell>
          <cell r="G127">
            <v>5300</v>
          </cell>
          <cell r="H127">
            <v>11628200</v>
          </cell>
          <cell r="I127">
            <v>5940</v>
          </cell>
          <cell r="J127">
            <v>13032360</v>
          </cell>
        </row>
        <row r="128">
          <cell r="A128" t="str">
            <v>m.물  푸  기</v>
          </cell>
          <cell r="C128">
            <v>167</v>
          </cell>
          <cell r="D128" t="str">
            <v>시간</v>
          </cell>
          <cell r="E128">
            <v>5290</v>
          </cell>
          <cell r="F128">
            <v>883430</v>
          </cell>
          <cell r="G128">
            <v>6300</v>
          </cell>
          <cell r="H128">
            <v>1052100</v>
          </cell>
          <cell r="I128">
            <v>2942</v>
          </cell>
          <cell r="J128">
            <v>491314</v>
          </cell>
        </row>
        <row r="129">
          <cell r="A129" t="str">
            <v>n.강관 비계</v>
          </cell>
          <cell r="C129">
            <v>16036</v>
          </cell>
          <cell r="D129" t="str">
            <v>㎡</v>
          </cell>
          <cell r="E129">
            <v>8610</v>
          </cell>
          <cell r="F129">
            <v>138069960</v>
          </cell>
          <cell r="G129">
            <v>8000</v>
          </cell>
          <cell r="H129">
            <v>128288000</v>
          </cell>
          <cell r="I129">
            <v>8927</v>
          </cell>
          <cell r="J129">
            <v>143153372</v>
          </cell>
        </row>
        <row r="130">
          <cell r="A130" t="str">
            <v>o.강관동바리</v>
          </cell>
          <cell r="C130">
            <v>23017</v>
          </cell>
          <cell r="D130" t="str">
            <v>공㎥</v>
          </cell>
          <cell r="E130">
            <v>6730</v>
          </cell>
          <cell r="F130">
            <v>154904410</v>
          </cell>
          <cell r="G130">
            <v>11000</v>
          </cell>
          <cell r="H130">
            <v>253187000</v>
          </cell>
          <cell r="I130">
            <v>7015</v>
          </cell>
          <cell r="J130">
            <v>161464255</v>
          </cell>
        </row>
        <row r="131">
          <cell r="A131" t="str">
            <v>p.스페이셔</v>
          </cell>
          <cell r="B131" t="str">
            <v>배수용</v>
          </cell>
          <cell r="C131">
            <v>38853</v>
          </cell>
          <cell r="D131" t="str">
            <v>㎡</v>
          </cell>
          <cell r="E131">
            <v>70</v>
          </cell>
          <cell r="F131">
            <v>2719710</v>
          </cell>
          <cell r="G131">
            <v>180</v>
          </cell>
          <cell r="H131">
            <v>6993540</v>
          </cell>
          <cell r="I131">
            <v>336</v>
          </cell>
          <cell r="J131">
            <v>13054608</v>
          </cell>
        </row>
        <row r="132">
          <cell r="A132" t="str">
            <v>q.죠인트휠러</v>
          </cell>
          <cell r="B132" t="str">
            <v>(t=20mm )</v>
          </cell>
          <cell r="C132">
            <v>678</v>
          </cell>
          <cell r="D132" t="str">
            <v>㎡</v>
          </cell>
          <cell r="E132">
            <v>4140</v>
          </cell>
          <cell r="F132">
            <v>2806920</v>
          </cell>
          <cell r="G132">
            <v>7400</v>
          </cell>
          <cell r="H132">
            <v>5017200</v>
          </cell>
          <cell r="I132">
            <v>4140</v>
          </cell>
          <cell r="J132">
            <v>2806920</v>
          </cell>
        </row>
        <row r="133">
          <cell r="A133" t="str">
            <v>r.실 런 트</v>
          </cell>
          <cell r="B133" t="str">
            <v>(20 x 25㎜)</v>
          </cell>
          <cell r="C133">
            <v>1011</v>
          </cell>
          <cell r="D133" t="str">
            <v>m</v>
          </cell>
          <cell r="E133">
            <v>3120</v>
          </cell>
          <cell r="F133">
            <v>3154320</v>
          </cell>
          <cell r="G133">
            <v>13000</v>
          </cell>
          <cell r="H133">
            <v>13143000</v>
          </cell>
          <cell r="I133">
            <v>3120</v>
          </cell>
          <cell r="J133">
            <v>3154320</v>
          </cell>
        </row>
        <row r="134">
          <cell r="A134" t="str">
            <v>s.다 웰 바</v>
          </cell>
          <cell r="B134" t="str">
            <v>D=25, ℓ=600mm</v>
          </cell>
          <cell r="C134">
            <v>882</v>
          </cell>
          <cell r="D134" t="str">
            <v>개</v>
          </cell>
          <cell r="E134">
            <v>2870</v>
          </cell>
          <cell r="F134">
            <v>2531340</v>
          </cell>
          <cell r="G134">
            <v>3500</v>
          </cell>
          <cell r="H134">
            <v>3087000</v>
          </cell>
          <cell r="I134">
            <v>125</v>
          </cell>
          <cell r="J134">
            <v>110250</v>
          </cell>
        </row>
        <row r="135">
          <cell r="A135" t="str">
            <v>t.스치로폴</v>
          </cell>
          <cell r="B135" t="str">
            <v>(t=20mm)</v>
          </cell>
          <cell r="C135">
            <v>139</v>
          </cell>
          <cell r="D135" t="str">
            <v>㎡</v>
          </cell>
          <cell r="E135">
            <v>1730</v>
          </cell>
          <cell r="F135">
            <v>240470</v>
          </cell>
          <cell r="G135">
            <v>3100</v>
          </cell>
          <cell r="H135">
            <v>430900</v>
          </cell>
          <cell r="I135">
            <v>2124</v>
          </cell>
          <cell r="J135">
            <v>295236</v>
          </cell>
        </row>
        <row r="136">
          <cell r="A136" t="str">
            <v>u.보조기층</v>
          </cell>
          <cell r="F136">
            <v>23785830</v>
          </cell>
          <cell r="H136">
            <v>30485000</v>
          </cell>
          <cell r="I136">
            <v>0</v>
          </cell>
          <cell r="J136">
            <v>24016698</v>
          </cell>
        </row>
        <row r="137">
          <cell r="A137" t="str">
            <v>-1.구입및운반</v>
          </cell>
          <cell r="C137">
            <v>1213</v>
          </cell>
          <cell r="D137" t="str">
            <v>㎥</v>
          </cell>
          <cell r="E137">
            <v>17850</v>
          </cell>
          <cell r="F137">
            <v>21652050</v>
          </cell>
          <cell r="G137">
            <v>16000</v>
          </cell>
          <cell r="H137">
            <v>19408000</v>
          </cell>
          <cell r="I137">
            <v>17850</v>
          </cell>
          <cell r="J137">
            <v>21652050</v>
          </cell>
        </row>
        <row r="138">
          <cell r="A138" t="str">
            <v>-2.포설및다짐</v>
          </cell>
          <cell r="B138" t="str">
            <v>(t=20cm)</v>
          </cell>
          <cell r="C138">
            <v>1166</v>
          </cell>
          <cell r="D138" t="str">
            <v>㎥</v>
          </cell>
          <cell r="E138">
            <v>1830</v>
          </cell>
          <cell r="F138">
            <v>2133780</v>
          </cell>
          <cell r="G138">
            <v>9500</v>
          </cell>
          <cell r="H138">
            <v>11077000</v>
          </cell>
          <cell r="I138">
            <v>2028</v>
          </cell>
          <cell r="J138">
            <v>2364648</v>
          </cell>
        </row>
        <row r="139">
          <cell r="A139" t="str">
            <v>2.12집  수  정</v>
          </cell>
          <cell r="F139">
            <v>130283848</v>
          </cell>
          <cell r="H139">
            <v>168047040</v>
          </cell>
          <cell r="I139">
            <v>0</v>
          </cell>
          <cell r="J139">
            <v>141615430</v>
          </cell>
        </row>
        <row r="140">
          <cell r="A140" t="str">
            <v>a.콘크리트타설(소형)</v>
          </cell>
          <cell r="B140" t="str">
            <v>철근,진동(25-210-8)</v>
          </cell>
          <cell r="C140">
            <v>4</v>
          </cell>
          <cell r="D140" t="str">
            <v>㎥</v>
          </cell>
          <cell r="E140">
            <v>68700</v>
          </cell>
          <cell r="F140">
            <v>274800</v>
          </cell>
          <cell r="G140">
            <v>57750</v>
          </cell>
          <cell r="H140">
            <v>231000</v>
          </cell>
          <cell r="I140">
            <v>73812</v>
          </cell>
          <cell r="J140">
            <v>295248</v>
          </cell>
        </row>
        <row r="141">
          <cell r="A141" t="str">
            <v>b.콘크리트타설(소형)</v>
          </cell>
          <cell r="B141" t="str">
            <v>무근,진동(40-180-8)</v>
          </cell>
          <cell r="C141">
            <v>426</v>
          </cell>
          <cell r="D141" t="str">
            <v>㎥</v>
          </cell>
          <cell r="E141">
            <v>66050</v>
          </cell>
          <cell r="F141">
            <v>28137300</v>
          </cell>
          <cell r="G141">
            <v>53200</v>
          </cell>
          <cell r="H141">
            <v>22663200</v>
          </cell>
          <cell r="I141">
            <v>70257</v>
          </cell>
          <cell r="J141">
            <v>29929482</v>
          </cell>
        </row>
        <row r="142">
          <cell r="A142" t="str">
            <v>c.합판거푸집</v>
          </cell>
          <cell r="F142">
            <v>70772650</v>
          </cell>
          <cell r="H142">
            <v>114142000</v>
          </cell>
          <cell r="I142">
            <v>0</v>
          </cell>
          <cell r="J142">
            <v>80276161</v>
          </cell>
        </row>
        <row r="143">
          <cell r="A143" t="str">
            <v>-1.      ″</v>
          </cell>
          <cell r="B143" t="str">
            <v>3회 ; 소형</v>
          </cell>
          <cell r="C143">
            <v>21</v>
          </cell>
          <cell r="D143" t="str">
            <v>㎡</v>
          </cell>
          <cell r="E143">
            <v>20750</v>
          </cell>
          <cell r="F143">
            <v>435750</v>
          </cell>
          <cell r="G143">
            <v>30000</v>
          </cell>
          <cell r="H143">
            <v>630000</v>
          </cell>
          <cell r="I143">
            <v>22725</v>
          </cell>
          <cell r="J143">
            <v>477225</v>
          </cell>
        </row>
        <row r="144">
          <cell r="A144" t="str">
            <v>-2.      ″</v>
          </cell>
          <cell r="B144" t="str">
            <v>4회 ; 소형</v>
          </cell>
          <cell r="C144">
            <v>4054</v>
          </cell>
          <cell r="D144" t="str">
            <v>㎡</v>
          </cell>
          <cell r="E144">
            <v>17350</v>
          </cell>
          <cell r="F144">
            <v>70336900</v>
          </cell>
          <cell r="G144">
            <v>28000</v>
          </cell>
          <cell r="H144">
            <v>113512000</v>
          </cell>
          <cell r="I144">
            <v>19684</v>
          </cell>
          <cell r="J144">
            <v>79798936</v>
          </cell>
        </row>
        <row r="145">
          <cell r="A145" t="str">
            <v>d.철근가공조립</v>
          </cell>
          <cell r="B145" t="str">
            <v>(보 통)</v>
          </cell>
          <cell r="C145">
            <v>0.69199999999999995</v>
          </cell>
          <cell r="D145" t="str">
            <v>ton</v>
          </cell>
          <cell r="E145">
            <v>360590</v>
          </cell>
          <cell r="F145">
            <v>249528</v>
          </cell>
          <cell r="G145">
            <v>270000</v>
          </cell>
          <cell r="H145">
            <v>186840</v>
          </cell>
          <cell r="I145">
            <v>384726</v>
          </cell>
          <cell r="J145">
            <v>266229</v>
          </cell>
        </row>
        <row r="146">
          <cell r="A146" t="str">
            <v>e.PVC  PIPE</v>
          </cell>
          <cell r="B146" t="str">
            <v>(φ200mm)</v>
          </cell>
          <cell r="C146">
            <v>3</v>
          </cell>
          <cell r="D146" t="str">
            <v>m</v>
          </cell>
          <cell r="E146">
            <v>12570</v>
          </cell>
          <cell r="F146">
            <v>37710</v>
          </cell>
          <cell r="G146">
            <v>8000</v>
          </cell>
          <cell r="H146">
            <v>24000</v>
          </cell>
          <cell r="I146">
            <v>12150</v>
          </cell>
          <cell r="J146">
            <v>36450</v>
          </cell>
        </row>
        <row r="147">
          <cell r="A147" t="str">
            <v>f.스틸그레이팅</v>
          </cell>
          <cell r="F147">
            <v>30811860</v>
          </cell>
          <cell r="H147">
            <v>30800000</v>
          </cell>
          <cell r="I147">
            <v>0</v>
          </cell>
          <cell r="J147">
            <v>30811860</v>
          </cell>
        </row>
        <row r="148">
          <cell r="A148" t="str">
            <v>-1.        〃</v>
          </cell>
          <cell r="B148" t="str">
            <v>아연도,1530×830×75mm</v>
          </cell>
          <cell r="C148">
            <v>86</v>
          </cell>
          <cell r="D148" t="str">
            <v>조</v>
          </cell>
          <cell r="E148">
            <v>350110</v>
          </cell>
          <cell r="F148">
            <v>30109460</v>
          </cell>
          <cell r="G148">
            <v>350000</v>
          </cell>
          <cell r="H148">
            <v>30100000</v>
          </cell>
          <cell r="I148">
            <v>350110</v>
          </cell>
          <cell r="J148">
            <v>30109460</v>
          </cell>
        </row>
        <row r="149">
          <cell r="A149" t="str">
            <v>-2.        〃</v>
          </cell>
          <cell r="B149" t="str">
            <v>아연도,940×1340×75mm</v>
          </cell>
          <cell r="C149">
            <v>2</v>
          </cell>
          <cell r="D149" t="str">
            <v>조</v>
          </cell>
          <cell r="E149">
            <v>351200</v>
          </cell>
          <cell r="F149">
            <v>702400</v>
          </cell>
          <cell r="G149">
            <v>350000</v>
          </cell>
          <cell r="H149">
            <v>700000</v>
          </cell>
          <cell r="I149">
            <v>351200</v>
          </cell>
          <cell r="J149">
            <v>702400</v>
          </cell>
        </row>
        <row r="150">
          <cell r="A150" t="str">
            <v>2.13수로 보호공</v>
          </cell>
          <cell r="F150">
            <v>5441100</v>
          </cell>
          <cell r="H150">
            <v>5807800</v>
          </cell>
          <cell r="I150">
            <v>0</v>
          </cell>
          <cell r="J150">
            <v>5897039</v>
          </cell>
        </row>
        <row r="151">
          <cell r="A151" t="str">
            <v>a.콘크리트타설</v>
          </cell>
          <cell r="B151" t="str">
            <v>소형,무근(40-180-8)</v>
          </cell>
          <cell r="C151">
            <v>59</v>
          </cell>
          <cell r="D151" t="str">
            <v>㎥</v>
          </cell>
          <cell r="E151">
            <v>66050</v>
          </cell>
          <cell r="F151">
            <v>3896950</v>
          </cell>
          <cell r="G151">
            <v>56200</v>
          </cell>
          <cell r="H151">
            <v>3315800</v>
          </cell>
          <cell r="I151">
            <v>70257</v>
          </cell>
          <cell r="J151">
            <v>4145163</v>
          </cell>
        </row>
        <row r="152">
          <cell r="A152" t="str">
            <v>b.합판거푸집</v>
          </cell>
          <cell r="B152" t="str">
            <v>4회 ; 소형</v>
          </cell>
          <cell r="C152">
            <v>89</v>
          </cell>
          <cell r="D152" t="str">
            <v>㎡</v>
          </cell>
          <cell r="E152">
            <v>17350</v>
          </cell>
          <cell r="F152">
            <v>1544150</v>
          </cell>
          <cell r="G152">
            <v>28000</v>
          </cell>
          <cell r="H152">
            <v>2492000</v>
          </cell>
          <cell r="I152">
            <v>19684</v>
          </cell>
          <cell r="J152">
            <v>1751876</v>
          </cell>
        </row>
        <row r="153">
          <cell r="A153" t="str">
            <v>2.14도  수  로</v>
          </cell>
          <cell r="F153">
            <v>187809562</v>
          </cell>
          <cell r="H153">
            <v>231168080</v>
          </cell>
          <cell r="I153">
            <v>0</v>
          </cell>
          <cell r="J153">
            <v>204437768</v>
          </cell>
        </row>
        <row r="154">
          <cell r="A154" t="str">
            <v>a.콘크리트타설</v>
          </cell>
          <cell r="B154" t="str">
            <v>철근(25-210-8)</v>
          </cell>
          <cell r="C154">
            <v>772</v>
          </cell>
          <cell r="D154" t="str">
            <v>㎥</v>
          </cell>
          <cell r="E154">
            <v>60240</v>
          </cell>
          <cell r="F154">
            <v>46505280</v>
          </cell>
          <cell r="G154">
            <v>57750</v>
          </cell>
          <cell r="H154">
            <v>44583000</v>
          </cell>
          <cell r="I154">
            <v>64396</v>
          </cell>
          <cell r="J154">
            <v>49713712</v>
          </cell>
        </row>
        <row r="155">
          <cell r="A155" t="str">
            <v>b.콘크리트타설</v>
          </cell>
          <cell r="B155" t="str">
            <v>무근(40-180-8)</v>
          </cell>
          <cell r="C155">
            <v>268</v>
          </cell>
          <cell r="D155" t="str">
            <v>㎥</v>
          </cell>
          <cell r="E155">
            <v>55880</v>
          </cell>
          <cell r="F155">
            <v>14975840</v>
          </cell>
          <cell r="G155">
            <v>53200</v>
          </cell>
          <cell r="H155">
            <v>14257600</v>
          </cell>
          <cell r="I155">
            <v>58586</v>
          </cell>
          <cell r="J155">
            <v>15701048</v>
          </cell>
        </row>
        <row r="156">
          <cell r="A156" t="str">
            <v>c.합판거푸집</v>
          </cell>
          <cell r="B156" t="str">
            <v>4회</v>
          </cell>
          <cell r="C156">
            <v>7954</v>
          </cell>
          <cell r="D156" t="str">
            <v>㎡</v>
          </cell>
          <cell r="E156">
            <v>14660</v>
          </cell>
          <cell r="F156">
            <v>116605640</v>
          </cell>
          <cell r="G156">
            <v>20500</v>
          </cell>
          <cell r="H156">
            <v>163057000</v>
          </cell>
          <cell r="I156">
            <v>16256</v>
          </cell>
          <cell r="J156">
            <v>129300224</v>
          </cell>
        </row>
        <row r="157">
          <cell r="A157" t="str">
            <v>d.철근가공조립</v>
          </cell>
          <cell r="B157" t="str">
            <v>간 단</v>
          </cell>
          <cell r="C157">
            <v>38.627000000000002</v>
          </cell>
          <cell r="D157" t="str">
            <v>ton</v>
          </cell>
          <cell r="E157">
            <v>251710</v>
          </cell>
          <cell r="F157">
            <v>9722802</v>
          </cell>
          <cell r="G157">
            <v>240000</v>
          </cell>
          <cell r="H157">
            <v>9270480</v>
          </cell>
          <cell r="I157">
            <v>251709.55882648317</v>
          </cell>
          <cell r="J157">
            <v>9722784</v>
          </cell>
        </row>
        <row r="158">
          <cell r="A158" t="str">
            <v>2.15U형 측구</v>
          </cell>
          <cell r="F158">
            <v>75232685</v>
          </cell>
          <cell r="H158">
            <v>84912770</v>
          </cell>
          <cell r="I158">
            <v>0</v>
          </cell>
          <cell r="J158">
            <v>103949351</v>
          </cell>
        </row>
        <row r="159">
          <cell r="A159" t="str">
            <v>a.콘크리트타설</v>
          </cell>
          <cell r="F159">
            <v>24377080</v>
          </cell>
          <cell r="H159">
            <v>23331350</v>
          </cell>
          <cell r="I159">
            <v>0</v>
          </cell>
          <cell r="J159">
            <v>25954192</v>
          </cell>
        </row>
        <row r="160">
          <cell r="A160" t="str">
            <v>-1.       ″</v>
          </cell>
          <cell r="B160" t="str">
            <v>철근(25-210-8)</v>
          </cell>
          <cell r="C160">
            <v>369</v>
          </cell>
          <cell r="D160" t="str">
            <v>㎥</v>
          </cell>
          <cell r="E160">
            <v>60240</v>
          </cell>
          <cell r="F160">
            <v>22228560</v>
          </cell>
          <cell r="G160">
            <v>57750</v>
          </cell>
          <cell r="H160">
            <v>21309750</v>
          </cell>
          <cell r="I160">
            <v>64396</v>
          </cell>
          <cell r="J160">
            <v>23762124</v>
          </cell>
        </row>
        <row r="161">
          <cell r="A161" t="str">
            <v>-2.       ″</v>
          </cell>
          <cell r="B161" t="str">
            <v>무근(40-160-8)</v>
          </cell>
          <cell r="C161">
            <v>38</v>
          </cell>
          <cell r="D161" t="str">
            <v>㎥</v>
          </cell>
          <cell r="E161">
            <v>56540</v>
          </cell>
          <cell r="F161">
            <v>2148520</v>
          </cell>
          <cell r="G161">
            <v>53200</v>
          </cell>
          <cell r="H161">
            <v>2021600</v>
          </cell>
          <cell r="I161">
            <v>57686</v>
          </cell>
          <cell r="J161">
            <v>2192068</v>
          </cell>
        </row>
        <row r="162">
          <cell r="A162" t="str">
            <v>b.합판거푸집</v>
          </cell>
          <cell r="F162">
            <v>35846040</v>
          </cell>
          <cell r="H162">
            <v>49664000</v>
          </cell>
          <cell r="I162">
            <v>0</v>
          </cell>
          <cell r="J162">
            <v>61976232</v>
          </cell>
        </row>
        <row r="163">
          <cell r="A163" t="str">
            <v>-1.       ″</v>
          </cell>
          <cell r="B163" t="str">
            <v>3회</v>
          </cell>
          <cell r="C163">
            <v>1084</v>
          </cell>
          <cell r="D163" t="str">
            <v>㎡</v>
          </cell>
          <cell r="E163">
            <v>17110</v>
          </cell>
          <cell r="F163">
            <v>18547240</v>
          </cell>
          <cell r="G163">
            <v>23500</v>
          </cell>
          <cell r="H163">
            <v>25474000</v>
          </cell>
          <cell r="I163">
            <v>39478</v>
          </cell>
          <cell r="J163">
            <v>42794152</v>
          </cell>
        </row>
        <row r="164">
          <cell r="A164" t="str">
            <v>-2.       ″</v>
          </cell>
          <cell r="B164" t="str">
            <v>4회</v>
          </cell>
          <cell r="C164">
            <v>1180</v>
          </cell>
          <cell r="D164" t="str">
            <v>㎡</v>
          </cell>
          <cell r="E164">
            <v>14660</v>
          </cell>
          <cell r="F164">
            <v>17298800</v>
          </cell>
          <cell r="G164">
            <v>20500</v>
          </cell>
          <cell r="H164">
            <v>24190000</v>
          </cell>
          <cell r="I164">
            <v>16256</v>
          </cell>
          <cell r="J164">
            <v>19182080</v>
          </cell>
        </row>
        <row r="165">
          <cell r="A165" t="str">
            <v>c.신축이음</v>
          </cell>
          <cell r="B165" t="str">
            <v>200×5㎜</v>
          </cell>
          <cell r="C165">
            <v>100</v>
          </cell>
          <cell r="D165" t="str">
            <v>m</v>
          </cell>
          <cell r="E165">
            <v>15810</v>
          </cell>
          <cell r="F165">
            <v>1581000</v>
          </cell>
          <cell r="G165">
            <v>8500</v>
          </cell>
          <cell r="H165">
            <v>850000</v>
          </cell>
          <cell r="I165">
            <v>14033</v>
          </cell>
          <cell r="J165">
            <v>1403300</v>
          </cell>
        </row>
        <row r="166">
          <cell r="A166" t="str">
            <v>d.철근가공조립</v>
          </cell>
          <cell r="B166" t="str">
            <v>보 통</v>
          </cell>
          <cell r="C166">
            <v>24.533999999999999</v>
          </cell>
          <cell r="D166" t="str">
            <v>ton</v>
          </cell>
          <cell r="E166">
            <v>360590</v>
          </cell>
          <cell r="F166">
            <v>8846715</v>
          </cell>
          <cell r="G166">
            <v>270000</v>
          </cell>
          <cell r="H166">
            <v>6624180</v>
          </cell>
          <cell r="I166">
            <v>384726</v>
          </cell>
          <cell r="J166">
            <v>9438866</v>
          </cell>
        </row>
        <row r="167">
          <cell r="A167" t="str">
            <v>e.비   계</v>
          </cell>
          <cell r="B167" t="str">
            <v>강 관</v>
          </cell>
          <cell r="C167">
            <v>519</v>
          </cell>
          <cell r="D167" t="str">
            <v>㎡</v>
          </cell>
          <cell r="E167">
            <v>8610</v>
          </cell>
          <cell r="F167">
            <v>4468590</v>
          </cell>
          <cell r="G167">
            <v>8000</v>
          </cell>
          <cell r="H167">
            <v>4152000</v>
          </cell>
          <cell r="I167">
            <v>8927</v>
          </cell>
          <cell r="J167">
            <v>4633113</v>
          </cell>
        </row>
        <row r="168">
          <cell r="A168" t="str">
            <v>f.스페이셔</v>
          </cell>
          <cell r="C168">
            <v>1618</v>
          </cell>
          <cell r="D168" t="str">
            <v>㎡</v>
          </cell>
          <cell r="E168">
            <v>70</v>
          </cell>
          <cell r="F168">
            <v>113260</v>
          </cell>
          <cell r="G168">
            <v>180</v>
          </cell>
          <cell r="H168">
            <v>291240</v>
          </cell>
          <cell r="I168">
            <v>336</v>
          </cell>
          <cell r="J168">
            <v>543648</v>
          </cell>
        </row>
        <row r="169">
          <cell r="A169" t="str">
            <v>3. 구  조   물   공</v>
          </cell>
          <cell r="F169">
            <v>26037767079</v>
          </cell>
          <cell r="H169">
            <v>21343990738</v>
          </cell>
          <cell r="I169">
            <v>0</v>
          </cell>
          <cell r="J169">
            <v>26430796867</v>
          </cell>
        </row>
        <row r="170">
          <cell r="A170" t="str">
            <v>A.송호교</v>
          </cell>
          <cell r="F170">
            <v>1723868609</v>
          </cell>
          <cell r="H170">
            <v>1410515450</v>
          </cell>
          <cell r="I170">
            <v>0</v>
          </cell>
          <cell r="J170">
            <v>1706237476</v>
          </cell>
        </row>
        <row r="171">
          <cell r="A171" t="str">
            <v>3.01구조물터파기</v>
          </cell>
          <cell r="F171">
            <v>220755800</v>
          </cell>
          <cell r="H171">
            <v>134126600</v>
          </cell>
          <cell r="I171">
            <v>0</v>
          </cell>
          <cell r="J171">
            <v>184993712</v>
          </cell>
        </row>
        <row r="172">
          <cell r="A172" t="str">
            <v>a.육상토사</v>
          </cell>
          <cell r="B172" t="str">
            <v>(0~4m)</v>
          </cell>
          <cell r="C172">
            <v>2880</v>
          </cell>
          <cell r="D172" t="str">
            <v>㎥</v>
          </cell>
          <cell r="E172">
            <v>3590</v>
          </cell>
          <cell r="F172">
            <v>10339200</v>
          </cell>
          <cell r="G172">
            <v>3700</v>
          </cell>
          <cell r="H172">
            <v>10656000</v>
          </cell>
          <cell r="I172">
            <v>3141</v>
          </cell>
          <cell r="J172">
            <v>9046080</v>
          </cell>
        </row>
        <row r="173">
          <cell r="A173" t="str">
            <v>b.육상연암</v>
          </cell>
          <cell r="F173">
            <v>123713740</v>
          </cell>
          <cell r="H173">
            <v>44501600</v>
          </cell>
          <cell r="I173">
            <v>0</v>
          </cell>
          <cell r="J173">
            <v>123714742</v>
          </cell>
        </row>
        <row r="174">
          <cell r="A174" t="str">
            <v>-1      ″</v>
          </cell>
          <cell r="B174" t="str">
            <v>(0~4m)</v>
          </cell>
          <cell r="C174">
            <v>979</v>
          </cell>
          <cell r="D174" t="str">
            <v>㎥</v>
          </cell>
          <cell r="E174">
            <v>105000</v>
          </cell>
          <cell r="F174">
            <v>102795000</v>
          </cell>
          <cell r="G174">
            <v>38500</v>
          </cell>
          <cell r="H174">
            <v>37691500</v>
          </cell>
          <cell r="I174">
            <v>105001</v>
          </cell>
          <cell r="J174">
            <v>102795979</v>
          </cell>
        </row>
        <row r="175">
          <cell r="A175" t="str">
            <v>-2      ″</v>
          </cell>
          <cell r="B175" t="str">
            <v>(4m이상)</v>
          </cell>
          <cell r="C175">
            <v>23</v>
          </cell>
          <cell r="D175" t="str">
            <v>㎥</v>
          </cell>
          <cell r="E175">
            <v>152580</v>
          </cell>
          <cell r="F175">
            <v>3509340</v>
          </cell>
          <cell r="G175">
            <v>62700</v>
          </cell>
          <cell r="H175">
            <v>1442100</v>
          </cell>
          <cell r="I175">
            <v>152581</v>
          </cell>
          <cell r="J175">
            <v>3509363</v>
          </cell>
        </row>
        <row r="176">
          <cell r="A176" t="str">
            <v>-3면정리및청소</v>
          </cell>
          <cell r="C176">
            <v>610</v>
          </cell>
          <cell r="D176" t="str">
            <v>㎡</v>
          </cell>
          <cell r="E176">
            <v>28540</v>
          </cell>
          <cell r="F176">
            <v>17409400</v>
          </cell>
          <cell r="G176">
            <v>8800</v>
          </cell>
          <cell r="H176">
            <v>5368000</v>
          </cell>
          <cell r="I176">
            <v>28540</v>
          </cell>
          <cell r="J176">
            <v>17409400</v>
          </cell>
        </row>
        <row r="177">
          <cell r="A177" t="str">
            <v>c.되메우기및다짐</v>
          </cell>
          <cell r="B177" t="str">
            <v>(기계70%,인력30%)</v>
          </cell>
          <cell r="C177">
            <v>2430</v>
          </cell>
          <cell r="D177" t="str">
            <v>㎥</v>
          </cell>
          <cell r="E177">
            <v>3000</v>
          </cell>
          <cell r="F177">
            <v>7290000</v>
          </cell>
          <cell r="G177">
            <v>3000</v>
          </cell>
          <cell r="H177">
            <v>7290000</v>
          </cell>
          <cell r="I177">
            <v>4158</v>
          </cell>
          <cell r="J177">
            <v>10103940</v>
          </cell>
        </row>
        <row r="178">
          <cell r="A178" t="str">
            <v>d.뒷채움</v>
          </cell>
          <cell r="B178" t="str">
            <v>보조기층재</v>
          </cell>
          <cell r="C178">
            <v>2913</v>
          </cell>
          <cell r="D178" t="str">
            <v>㎥</v>
          </cell>
          <cell r="E178">
            <v>27120</v>
          </cell>
          <cell r="F178">
            <v>79000560</v>
          </cell>
          <cell r="G178">
            <v>24000</v>
          </cell>
          <cell r="H178">
            <v>69912000</v>
          </cell>
          <cell r="I178">
            <v>14279</v>
          </cell>
          <cell r="J178">
            <v>41594727</v>
          </cell>
        </row>
        <row r="179">
          <cell r="A179" t="str">
            <v>e.앞성토</v>
          </cell>
          <cell r="B179" t="str">
            <v>백호우0.7m3</v>
          </cell>
          <cell r="C179">
            <v>589</v>
          </cell>
          <cell r="D179" t="str">
            <v>㎥</v>
          </cell>
          <cell r="E179">
            <v>700</v>
          </cell>
          <cell r="F179">
            <v>412300</v>
          </cell>
          <cell r="G179">
            <v>3000</v>
          </cell>
          <cell r="H179">
            <v>1767000</v>
          </cell>
          <cell r="I179">
            <v>907</v>
          </cell>
          <cell r="J179">
            <v>534223</v>
          </cell>
        </row>
        <row r="180">
          <cell r="A180" t="str">
            <v>3.02거푸집</v>
          </cell>
          <cell r="F180">
            <v>83001100</v>
          </cell>
          <cell r="H180">
            <v>113846000</v>
          </cell>
          <cell r="I180">
            <v>0</v>
          </cell>
          <cell r="J180">
            <v>90299329</v>
          </cell>
        </row>
        <row r="181">
          <cell r="A181" t="str">
            <v>a.합판거푸집</v>
          </cell>
          <cell r="F181">
            <v>62631140</v>
          </cell>
          <cell r="H181">
            <v>87427000</v>
          </cell>
          <cell r="I181">
            <v>0</v>
          </cell>
          <cell r="J181">
            <v>69322643</v>
          </cell>
        </row>
        <row r="182">
          <cell r="A182" t="str">
            <v>-1.      〃</v>
          </cell>
          <cell r="B182" t="str">
            <v>(4회)</v>
          </cell>
          <cell r="C182">
            <v>4108</v>
          </cell>
          <cell r="D182" t="str">
            <v>㎡</v>
          </cell>
          <cell r="E182">
            <v>14660</v>
          </cell>
          <cell r="F182">
            <v>60223280</v>
          </cell>
          <cell r="G182">
            <v>20500</v>
          </cell>
          <cell r="H182">
            <v>84214000</v>
          </cell>
          <cell r="I182">
            <v>16256</v>
          </cell>
          <cell r="J182">
            <v>66779648</v>
          </cell>
        </row>
        <row r="183">
          <cell r="A183" t="str">
            <v>-2.      〃</v>
          </cell>
          <cell r="B183" t="str">
            <v>(6회)</v>
          </cell>
          <cell r="C183">
            <v>189</v>
          </cell>
          <cell r="D183" t="str">
            <v>㎡</v>
          </cell>
          <cell r="E183">
            <v>12740</v>
          </cell>
          <cell r="F183">
            <v>2407860</v>
          </cell>
          <cell r="G183">
            <v>17000</v>
          </cell>
          <cell r="H183">
            <v>3213000</v>
          </cell>
          <cell r="I183">
            <v>13455</v>
          </cell>
          <cell r="J183">
            <v>2542995</v>
          </cell>
        </row>
        <row r="184">
          <cell r="A184" t="str">
            <v>b.무늬거푸집</v>
          </cell>
          <cell r="B184" t="str">
            <v>(0-7m)</v>
          </cell>
          <cell r="C184">
            <v>911</v>
          </cell>
          <cell r="D184" t="str">
            <v>㎡</v>
          </cell>
          <cell r="E184">
            <v>22360</v>
          </cell>
          <cell r="F184">
            <v>20369960</v>
          </cell>
          <cell r="G184">
            <v>29000</v>
          </cell>
          <cell r="H184">
            <v>26419000</v>
          </cell>
          <cell r="I184">
            <v>23026</v>
          </cell>
          <cell r="J184">
            <v>20976686</v>
          </cell>
        </row>
        <row r="185">
          <cell r="A185" t="str">
            <v>3.03강관비계</v>
          </cell>
          <cell r="C185">
            <v>1</v>
          </cell>
          <cell r="D185" t="str">
            <v>식</v>
          </cell>
          <cell r="E185">
            <v>21869280</v>
          </cell>
          <cell r="F185">
            <v>21869280</v>
          </cell>
          <cell r="G185">
            <v>20000000</v>
          </cell>
          <cell r="H185">
            <v>20000000</v>
          </cell>
          <cell r="I185">
            <v>21869280</v>
          </cell>
          <cell r="J185">
            <v>21869279</v>
          </cell>
        </row>
        <row r="186">
          <cell r="A186" t="str">
            <v>3.04동바리</v>
          </cell>
          <cell r="F186">
            <v>25837600</v>
          </cell>
          <cell r="H186">
            <v>24000000</v>
          </cell>
          <cell r="I186">
            <v>0</v>
          </cell>
          <cell r="J186">
            <v>25837598</v>
          </cell>
        </row>
        <row r="187">
          <cell r="A187" t="str">
            <v>a.      ″</v>
          </cell>
          <cell r="B187" t="str">
            <v>(목재4회)</v>
          </cell>
          <cell r="C187">
            <v>1</v>
          </cell>
          <cell r="D187" t="str">
            <v>식</v>
          </cell>
          <cell r="E187">
            <v>21514480</v>
          </cell>
          <cell r="F187">
            <v>21514480</v>
          </cell>
          <cell r="G187">
            <v>20000000</v>
          </cell>
          <cell r="H187">
            <v>20000000</v>
          </cell>
          <cell r="I187">
            <v>21514480</v>
          </cell>
          <cell r="J187">
            <v>21514479</v>
          </cell>
        </row>
        <row r="188">
          <cell r="A188" t="str">
            <v>b.      ″</v>
          </cell>
          <cell r="B188" t="str">
            <v>(강관동바리)</v>
          </cell>
          <cell r="C188">
            <v>1</v>
          </cell>
          <cell r="D188" t="str">
            <v>식</v>
          </cell>
          <cell r="E188">
            <v>4323120</v>
          </cell>
          <cell r="F188">
            <v>4323120</v>
          </cell>
          <cell r="G188">
            <v>4000000</v>
          </cell>
          <cell r="H188">
            <v>4000000</v>
          </cell>
          <cell r="I188">
            <v>4323120</v>
          </cell>
          <cell r="J188">
            <v>4323119</v>
          </cell>
        </row>
        <row r="189">
          <cell r="A189" t="str">
            <v>3.05철근가공조립</v>
          </cell>
          <cell r="F189">
            <v>143504248</v>
          </cell>
          <cell r="H189">
            <v>106448360</v>
          </cell>
          <cell r="I189">
            <v>0</v>
          </cell>
          <cell r="J189">
            <v>155677938</v>
          </cell>
        </row>
        <row r="190">
          <cell r="A190" t="str">
            <v>a.      ″</v>
          </cell>
          <cell r="B190" t="str">
            <v>(보 통)</v>
          </cell>
          <cell r="C190">
            <v>332.37900000000002</v>
          </cell>
          <cell r="D190" t="str">
            <v>ton</v>
          </cell>
          <cell r="E190">
            <v>360590</v>
          </cell>
          <cell r="F190">
            <v>119852543</v>
          </cell>
          <cell r="G190">
            <v>270000</v>
          </cell>
          <cell r="H190">
            <v>89742330</v>
          </cell>
          <cell r="I190">
            <v>384726</v>
          </cell>
          <cell r="J190">
            <v>127874842</v>
          </cell>
        </row>
        <row r="191">
          <cell r="A191" t="str">
            <v>b.      ″</v>
          </cell>
          <cell r="B191" t="str">
            <v>(복 잡)</v>
          </cell>
          <cell r="C191">
            <v>57.606999999999999</v>
          </cell>
          <cell r="D191" t="str">
            <v>ton</v>
          </cell>
          <cell r="E191">
            <v>410570</v>
          </cell>
          <cell r="F191">
            <v>23651705</v>
          </cell>
          <cell r="G191">
            <v>290000</v>
          </cell>
          <cell r="H191">
            <v>16706030</v>
          </cell>
          <cell r="I191">
            <v>482634</v>
          </cell>
          <cell r="J191">
            <v>27803096</v>
          </cell>
        </row>
        <row r="192">
          <cell r="A192" t="str">
            <v>3.06 스페이샤 설치</v>
          </cell>
          <cell r="F192">
            <v>52540</v>
          </cell>
          <cell r="H192">
            <v>472860</v>
          </cell>
          <cell r="I192">
            <v>0</v>
          </cell>
          <cell r="J192">
            <v>882672</v>
          </cell>
        </row>
        <row r="193">
          <cell r="A193" t="str">
            <v>a.      ″</v>
          </cell>
          <cell r="B193" t="str">
            <v>(수평)</v>
          </cell>
          <cell r="C193">
            <v>1689</v>
          </cell>
          <cell r="D193" t="str">
            <v>㎡</v>
          </cell>
          <cell r="E193">
            <v>20</v>
          </cell>
          <cell r="F193">
            <v>33780</v>
          </cell>
          <cell r="G193">
            <v>180</v>
          </cell>
          <cell r="H193">
            <v>304020</v>
          </cell>
          <cell r="I193">
            <v>336</v>
          </cell>
          <cell r="J193">
            <v>567504</v>
          </cell>
        </row>
        <row r="194">
          <cell r="A194" t="str">
            <v>b.      ″</v>
          </cell>
          <cell r="B194" t="str">
            <v>(수직)</v>
          </cell>
          <cell r="C194">
            <v>938</v>
          </cell>
          <cell r="D194" t="str">
            <v>㎡</v>
          </cell>
          <cell r="E194">
            <v>20</v>
          </cell>
          <cell r="F194">
            <v>18760</v>
          </cell>
          <cell r="G194">
            <v>180</v>
          </cell>
          <cell r="H194">
            <v>168840</v>
          </cell>
          <cell r="I194">
            <v>336</v>
          </cell>
          <cell r="J194">
            <v>315168</v>
          </cell>
        </row>
        <row r="195">
          <cell r="A195" t="str">
            <v>3.07콘크리트타설공</v>
          </cell>
          <cell r="F195">
            <v>162670340</v>
          </cell>
          <cell r="H195">
            <v>188566740</v>
          </cell>
          <cell r="I195">
            <v>0</v>
          </cell>
          <cell r="J195">
            <v>177646260</v>
          </cell>
        </row>
        <row r="196">
          <cell r="A196" t="str">
            <v>a.펌프카</v>
          </cell>
          <cell r="B196" t="str">
            <v>철근(25-270-12)</v>
          </cell>
          <cell r="C196">
            <v>318</v>
          </cell>
          <cell r="D196" t="str">
            <v>㎥</v>
          </cell>
          <cell r="E196">
            <v>56820</v>
          </cell>
          <cell r="F196">
            <v>18068760</v>
          </cell>
          <cell r="G196">
            <v>61870</v>
          </cell>
          <cell r="H196">
            <v>19674660</v>
          </cell>
          <cell r="I196">
            <v>57052</v>
          </cell>
          <cell r="J196">
            <v>18142536</v>
          </cell>
        </row>
        <row r="197">
          <cell r="A197" t="str">
            <v>b.펌프카</v>
          </cell>
          <cell r="B197" t="str">
            <v>철근(25-240-12)</v>
          </cell>
          <cell r="C197">
            <v>2408</v>
          </cell>
          <cell r="D197" t="str">
            <v>㎥</v>
          </cell>
          <cell r="E197">
            <v>49080</v>
          </cell>
          <cell r="F197">
            <v>118184640</v>
          </cell>
          <cell r="G197">
            <v>59710</v>
          </cell>
          <cell r="H197">
            <v>143781680</v>
          </cell>
          <cell r="I197">
            <v>54779</v>
          </cell>
          <cell r="J197">
            <v>131907832</v>
          </cell>
        </row>
        <row r="198">
          <cell r="A198" t="str">
            <v>c.콘크리트타설</v>
          </cell>
          <cell r="B198" t="str">
            <v>무근(40-180-8)</v>
          </cell>
          <cell r="C198">
            <v>409</v>
          </cell>
          <cell r="D198" t="str">
            <v>㎥</v>
          </cell>
          <cell r="E198">
            <v>55880</v>
          </cell>
          <cell r="F198">
            <v>22854920</v>
          </cell>
          <cell r="G198">
            <v>53200</v>
          </cell>
          <cell r="H198">
            <v>21758800</v>
          </cell>
          <cell r="I198">
            <v>58586</v>
          </cell>
          <cell r="J198">
            <v>23961674</v>
          </cell>
        </row>
        <row r="199">
          <cell r="A199" t="str">
            <v>d.콘크리트타설</v>
          </cell>
          <cell r="B199" t="str">
            <v>무근(40-160-8)</v>
          </cell>
          <cell r="C199">
            <v>63</v>
          </cell>
          <cell r="D199" t="str">
            <v>㎥</v>
          </cell>
          <cell r="E199">
            <v>56540</v>
          </cell>
          <cell r="F199">
            <v>3562020</v>
          </cell>
          <cell r="G199">
            <v>53200</v>
          </cell>
          <cell r="H199">
            <v>3351600</v>
          </cell>
          <cell r="I199">
            <v>57686</v>
          </cell>
          <cell r="J199">
            <v>3634218</v>
          </cell>
        </row>
        <row r="200">
          <cell r="A200" t="str">
            <v>3.08표면처리</v>
          </cell>
          <cell r="F200">
            <v>585000</v>
          </cell>
          <cell r="H200">
            <v>1823250</v>
          </cell>
          <cell r="I200">
            <v>0</v>
          </cell>
          <cell r="J200">
            <v>740025</v>
          </cell>
        </row>
        <row r="201">
          <cell r="A201" t="str">
            <v>a.슬래브양생</v>
          </cell>
          <cell r="C201">
            <v>975</v>
          </cell>
          <cell r="D201" t="str">
            <v>㎡</v>
          </cell>
          <cell r="E201">
            <v>320</v>
          </cell>
          <cell r="F201">
            <v>312000</v>
          </cell>
          <cell r="G201">
            <v>370</v>
          </cell>
          <cell r="H201">
            <v>360750</v>
          </cell>
          <cell r="I201">
            <v>264</v>
          </cell>
          <cell r="J201">
            <v>257400</v>
          </cell>
        </row>
        <row r="202">
          <cell r="A202" t="str">
            <v>b.슬래브면고르기</v>
          </cell>
          <cell r="C202">
            <v>975</v>
          </cell>
          <cell r="D202" t="str">
            <v>㎡</v>
          </cell>
          <cell r="E202">
            <v>280</v>
          </cell>
          <cell r="F202">
            <v>273000</v>
          </cell>
          <cell r="G202">
            <v>1500</v>
          </cell>
          <cell r="H202">
            <v>1462500</v>
          </cell>
          <cell r="I202">
            <v>495</v>
          </cell>
          <cell r="J202">
            <v>482625</v>
          </cell>
        </row>
        <row r="203">
          <cell r="A203" t="str">
            <v>3.09교면방수</v>
          </cell>
          <cell r="B203" t="str">
            <v>(도막식)</v>
          </cell>
          <cell r="C203">
            <v>975</v>
          </cell>
          <cell r="D203" t="str">
            <v>㎡</v>
          </cell>
          <cell r="E203">
            <v>17270</v>
          </cell>
          <cell r="F203">
            <v>16838250</v>
          </cell>
          <cell r="G203">
            <v>3700</v>
          </cell>
          <cell r="H203">
            <v>3607500</v>
          </cell>
          <cell r="I203">
            <v>10000</v>
          </cell>
          <cell r="J203">
            <v>9750000</v>
          </cell>
        </row>
        <row r="204">
          <cell r="A204" t="str">
            <v>3.10교좌장치</v>
          </cell>
          <cell r="F204">
            <v>10464420</v>
          </cell>
          <cell r="H204">
            <v>7346000</v>
          </cell>
          <cell r="I204">
            <v>0</v>
          </cell>
          <cell r="J204">
            <v>10464420</v>
          </cell>
        </row>
        <row r="205">
          <cell r="A205" t="str">
            <v>a.고정단</v>
          </cell>
          <cell r="B205" t="str">
            <v>(Pot, 400ton)</v>
          </cell>
          <cell r="C205">
            <v>2</v>
          </cell>
          <cell r="D205" t="str">
            <v>조</v>
          </cell>
          <cell r="E205">
            <v>974990</v>
          </cell>
          <cell r="F205">
            <v>1949980</v>
          </cell>
          <cell r="G205">
            <v>775000</v>
          </cell>
          <cell r="H205">
            <v>1550000</v>
          </cell>
          <cell r="I205">
            <v>974990</v>
          </cell>
          <cell r="J205">
            <v>1949980</v>
          </cell>
        </row>
        <row r="206">
          <cell r="A206" t="str">
            <v>b.일방향</v>
          </cell>
          <cell r="B206" t="str">
            <v>(Pot, 400ton)</v>
          </cell>
          <cell r="C206">
            <v>4</v>
          </cell>
          <cell r="D206" t="str">
            <v>조</v>
          </cell>
          <cell r="E206">
            <v>1570210</v>
          </cell>
          <cell r="F206">
            <v>6280840</v>
          </cell>
          <cell r="G206">
            <v>989000</v>
          </cell>
          <cell r="H206">
            <v>3956000</v>
          </cell>
          <cell r="I206">
            <v>1570210</v>
          </cell>
          <cell r="J206">
            <v>6280840</v>
          </cell>
        </row>
        <row r="207">
          <cell r="A207" t="str">
            <v>c.양방향</v>
          </cell>
          <cell r="B207" t="str">
            <v>(Pot, 400ton)</v>
          </cell>
          <cell r="C207">
            <v>2</v>
          </cell>
          <cell r="D207" t="str">
            <v>조</v>
          </cell>
          <cell r="E207">
            <v>1116800</v>
          </cell>
          <cell r="F207">
            <v>2233600</v>
          </cell>
          <cell r="G207">
            <v>920000</v>
          </cell>
          <cell r="H207">
            <v>1840000</v>
          </cell>
          <cell r="I207">
            <v>1116800</v>
          </cell>
          <cell r="J207">
            <v>2233600</v>
          </cell>
        </row>
        <row r="208">
          <cell r="A208" t="str">
            <v>3.11신축이음장치</v>
          </cell>
          <cell r="F208">
            <v>14047530</v>
          </cell>
          <cell r="H208">
            <v>16464000</v>
          </cell>
          <cell r="I208">
            <v>0</v>
          </cell>
          <cell r="J208">
            <v>14047530</v>
          </cell>
        </row>
        <row r="209">
          <cell r="A209" t="str">
            <v>a.     ″</v>
          </cell>
          <cell r="B209" t="str">
            <v>(No. 35)</v>
          </cell>
          <cell r="C209">
            <v>21</v>
          </cell>
          <cell r="D209" t="str">
            <v>m</v>
          </cell>
          <cell r="E209">
            <v>192320</v>
          </cell>
          <cell r="F209">
            <v>4038720</v>
          </cell>
          <cell r="G209">
            <v>134000</v>
          </cell>
          <cell r="H209">
            <v>2814000</v>
          </cell>
          <cell r="I209">
            <v>192320</v>
          </cell>
          <cell r="J209">
            <v>4038720</v>
          </cell>
        </row>
        <row r="210">
          <cell r="A210" t="str">
            <v>b.     ″</v>
          </cell>
          <cell r="B210" t="str">
            <v>(No. 80)</v>
          </cell>
          <cell r="C210">
            <v>21</v>
          </cell>
          <cell r="D210" t="str">
            <v>m</v>
          </cell>
          <cell r="E210">
            <v>476610</v>
          </cell>
          <cell r="F210">
            <v>10008810</v>
          </cell>
          <cell r="G210">
            <v>650000</v>
          </cell>
          <cell r="H210">
            <v>13650000</v>
          </cell>
          <cell r="I210">
            <v>476610</v>
          </cell>
          <cell r="J210">
            <v>10008810</v>
          </cell>
        </row>
        <row r="211">
          <cell r="A211" t="str">
            <v>3.12다웰바설치</v>
          </cell>
          <cell r="B211" t="str">
            <v>D=25, ℓ=600mm</v>
          </cell>
          <cell r="C211">
            <v>100</v>
          </cell>
          <cell r="D211" t="str">
            <v>개</v>
          </cell>
          <cell r="E211">
            <v>2870</v>
          </cell>
          <cell r="F211">
            <v>287000</v>
          </cell>
          <cell r="G211">
            <v>3500</v>
          </cell>
          <cell r="H211">
            <v>350000</v>
          </cell>
          <cell r="I211">
            <v>125</v>
          </cell>
          <cell r="J211">
            <v>12500</v>
          </cell>
        </row>
        <row r="212">
          <cell r="A212" t="str">
            <v>3.13무수축몰탈</v>
          </cell>
          <cell r="C212">
            <v>0.35199999999999998</v>
          </cell>
          <cell r="D212" t="str">
            <v>㎥</v>
          </cell>
          <cell r="E212">
            <v>69890</v>
          </cell>
          <cell r="F212">
            <v>24601</v>
          </cell>
          <cell r="G212">
            <v>80000</v>
          </cell>
          <cell r="H212">
            <v>28160</v>
          </cell>
          <cell r="I212">
            <v>57311</v>
          </cell>
          <cell r="J212">
            <v>20173</v>
          </cell>
        </row>
        <row r="213">
          <cell r="A213" t="str">
            <v>3.14무수축콘크리트</v>
          </cell>
          <cell r="C213">
            <v>4.7779999999999996</v>
          </cell>
          <cell r="D213" t="str">
            <v>㎥</v>
          </cell>
          <cell r="E213">
            <v>168330</v>
          </cell>
          <cell r="F213">
            <v>804280</v>
          </cell>
          <cell r="G213">
            <v>100000</v>
          </cell>
          <cell r="H213">
            <v>477800</v>
          </cell>
          <cell r="I213">
            <v>158468</v>
          </cell>
          <cell r="J213">
            <v>757159</v>
          </cell>
        </row>
        <row r="214">
          <cell r="A214" t="str">
            <v>3.15교면배수시설공</v>
          </cell>
          <cell r="B214" t="str">
            <v>육교용</v>
          </cell>
          <cell r="F214">
            <v>7913420</v>
          </cell>
          <cell r="H214">
            <v>13498000</v>
          </cell>
          <cell r="I214">
            <v>0</v>
          </cell>
          <cell r="J214">
            <v>3356684</v>
          </cell>
        </row>
        <row r="215">
          <cell r="A215" t="str">
            <v>a.교면집수구</v>
          </cell>
          <cell r="B215" t="str">
            <v>주철</v>
          </cell>
          <cell r="C215">
            <v>8</v>
          </cell>
          <cell r="D215" t="str">
            <v>개</v>
          </cell>
          <cell r="E215">
            <v>82430</v>
          </cell>
          <cell r="F215">
            <v>659440</v>
          </cell>
          <cell r="G215">
            <v>71000</v>
          </cell>
          <cell r="H215">
            <v>568000</v>
          </cell>
          <cell r="I215">
            <v>37593</v>
          </cell>
          <cell r="J215">
            <v>300744</v>
          </cell>
        </row>
        <row r="216">
          <cell r="A216" t="str">
            <v>b.연결집수거</v>
          </cell>
          <cell r="B216" t="str">
            <v>스텐레스</v>
          </cell>
          <cell r="C216">
            <v>8</v>
          </cell>
          <cell r="D216" t="str">
            <v>개</v>
          </cell>
          <cell r="E216">
            <v>105590</v>
          </cell>
          <cell r="F216">
            <v>844720</v>
          </cell>
          <cell r="G216">
            <v>100000</v>
          </cell>
          <cell r="H216">
            <v>800000</v>
          </cell>
          <cell r="I216">
            <v>69480</v>
          </cell>
          <cell r="J216">
            <v>555840</v>
          </cell>
        </row>
        <row r="217">
          <cell r="A217" t="str">
            <v>c.직      관</v>
          </cell>
          <cell r="B217" t="str">
            <v>스텐레스,□150×150</v>
          </cell>
          <cell r="C217">
            <v>66</v>
          </cell>
          <cell r="D217" t="str">
            <v>m</v>
          </cell>
          <cell r="E217">
            <v>67030</v>
          </cell>
          <cell r="F217">
            <v>4423980</v>
          </cell>
          <cell r="G217">
            <v>71000</v>
          </cell>
          <cell r="H217">
            <v>4686000</v>
          </cell>
          <cell r="I217">
            <v>4130</v>
          </cell>
          <cell r="J217">
            <v>272580</v>
          </cell>
        </row>
        <row r="218">
          <cell r="A218" t="str">
            <v>d.곡      관</v>
          </cell>
          <cell r="B218" t="str">
            <v>스텐레스,□150x150</v>
          </cell>
          <cell r="C218">
            <v>8</v>
          </cell>
          <cell r="D218" t="str">
            <v>개소</v>
          </cell>
          <cell r="E218">
            <v>26050</v>
          </cell>
          <cell r="F218">
            <v>208400</v>
          </cell>
          <cell r="G218">
            <v>28000</v>
          </cell>
          <cell r="H218">
            <v>224000</v>
          </cell>
          <cell r="I218">
            <v>18197</v>
          </cell>
          <cell r="J218">
            <v>145576</v>
          </cell>
        </row>
        <row r="219">
          <cell r="A219" t="str">
            <v>e.연  결  부</v>
          </cell>
          <cell r="B219" t="str">
            <v>스텐레스</v>
          </cell>
          <cell r="C219">
            <v>76</v>
          </cell>
          <cell r="D219" t="str">
            <v>개소</v>
          </cell>
          <cell r="E219">
            <v>23380</v>
          </cell>
          <cell r="F219">
            <v>1776880</v>
          </cell>
          <cell r="G219">
            <v>95000</v>
          </cell>
          <cell r="H219">
            <v>7220000</v>
          </cell>
          <cell r="I219">
            <v>27394</v>
          </cell>
          <cell r="J219">
            <v>2081944</v>
          </cell>
        </row>
        <row r="220">
          <cell r="A220" t="str">
            <v>3.16교량명판공</v>
          </cell>
          <cell r="F220">
            <v>4686820</v>
          </cell>
          <cell r="H220">
            <v>11460000</v>
          </cell>
          <cell r="I220">
            <v>0</v>
          </cell>
          <cell r="J220">
            <v>6122112</v>
          </cell>
        </row>
        <row r="221">
          <cell r="A221" t="str">
            <v>a.교명주</v>
          </cell>
          <cell r="B221" t="str">
            <v>(화강석,600×600×1250mm)</v>
          </cell>
          <cell r="C221">
            <v>4</v>
          </cell>
          <cell r="D221" t="str">
            <v>개소</v>
          </cell>
          <cell r="E221">
            <v>1065620</v>
          </cell>
          <cell r="F221">
            <v>4262480</v>
          </cell>
          <cell r="G221">
            <v>2700000</v>
          </cell>
          <cell r="H221">
            <v>10800000</v>
          </cell>
          <cell r="I221">
            <v>1500000</v>
          </cell>
          <cell r="J221">
            <v>6000000</v>
          </cell>
        </row>
        <row r="222">
          <cell r="A222" t="str">
            <v>b.교명판</v>
          </cell>
          <cell r="B222" t="str">
            <v>(황동,450×200×10㎜)</v>
          </cell>
          <cell r="C222">
            <v>2</v>
          </cell>
          <cell r="D222" t="str">
            <v>개</v>
          </cell>
          <cell r="E222">
            <v>79560</v>
          </cell>
          <cell r="F222">
            <v>159120</v>
          </cell>
          <cell r="G222">
            <v>150000</v>
          </cell>
          <cell r="H222">
            <v>300000</v>
          </cell>
          <cell r="I222">
            <v>30958</v>
          </cell>
          <cell r="J222">
            <v>61916</v>
          </cell>
        </row>
        <row r="223">
          <cell r="A223" t="str">
            <v>c.설명판</v>
          </cell>
          <cell r="B223" t="str">
            <v>(황동,350×250×10㎜)</v>
          </cell>
          <cell r="C223">
            <v>2</v>
          </cell>
          <cell r="D223" t="str">
            <v>개</v>
          </cell>
          <cell r="E223">
            <v>132610</v>
          </cell>
          <cell r="F223">
            <v>265220</v>
          </cell>
          <cell r="G223">
            <v>180000</v>
          </cell>
          <cell r="H223">
            <v>360000</v>
          </cell>
          <cell r="I223">
            <v>30098</v>
          </cell>
          <cell r="J223">
            <v>60196</v>
          </cell>
        </row>
        <row r="224">
          <cell r="A224" t="str">
            <v>3.17T.B.M설치</v>
          </cell>
          <cell r="C224">
            <v>1</v>
          </cell>
          <cell r="D224" t="str">
            <v>개</v>
          </cell>
          <cell r="E224">
            <v>19170</v>
          </cell>
          <cell r="F224">
            <v>19170</v>
          </cell>
          <cell r="G224">
            <v>27000</v>
          </cell>
          <cell r="H224">
            <v>27000</v>
          </cell>
          <cell r="I224">
            <v>20475</v>
          </cell>
          <cell r="J224">
            <v>20475</v>
          </cell>
        </row>
        <row r="225">
          <cell r="A225" t="str">
            <v>3.18낙하물방지공</v>
          </cell>
          <cell r="C225">
            <v>1099</v>
          </cell>
          <cell r="D225" t="str">
            <v>㎡</v>
          </cell>
          <cell r="E225">
            <v>2920</v>
          </cell>
          <cell r="F225">
            <v>3209080</v>
          </cell>
          <cell r="G225">
            <v>4000</v>
          </cell>
          <cell r="H225">
            <v>4396000</v>
          </cell>
          <cell r="I225">
            <v>3007</v>
          </cell>
          <cell r="J225">
            <v>3304693</v>
          </cell>
        </row>
        <row r="226">
          <cell r="A226" t="str">
            <v>3.19난간및전선관설치</v>
          </cell>
          <cell r="F226">
            <v>18828800</v>
          </cell>
          <cell r="H226">
            <v>35635200</v>
          </cell>
          <cell r="I226">
            <v>0</v>
          </cell>
          <cell r="J226">
            <v>19139840</v>
          </cell>
        </row>
        <row r="227">
          <cell r="A227" t="str">
            <v>a.난    간</v>
          </cell>
          <cell r="B227" t="str">
            <v>(알미늄)</v>
          </cell>
          <cell r="C227">
            <v>128</v>
          </cell>
          <cell r="D227" t="str">
            <v>m</v>
          </cell>
          <cell r="E227">
            <v>137280</v>
          </cell>
          <cell r="F227">
            <v>17571840</v>
          </cell>
          <cell r="G227">
            <v>270000</v>
          </cell>
          <cell r="H227">
            <v>34560000</v>
          </cell>
          <cell r="I227">
            <v>137280</v>
          </cell>
          <cell r="J227">
            <v>17571840</v>
          </cell>
        </row>
        <row r="228">
          <cell r="A228" t="str">
            <v>b.전 선 관</v>
          </cell>
          <cell r="B228" t="str">
            <v>강관 φ100mm</v>
          </cell>
          <cell r="C228">
            <v>256</v>
          </cell>
          <cell r="D228" t="str">
            <v>m</v>
          </cell>
          <cell r="E228">
            <v>4910</v>
          </cell>
          <cell r="F228">
            <v>1256960</v>
          </cell>
          <cell r="G228">
            <v>4200</v>
          </cell>
          <cell r="H228">
            <v>1075200</v>
          </cell>
          <cell r="I228">
            <v>6125</v>
          </cell>
          <cell r="J228">
            <v>1568000</v>
          </cell>
        </row>
        <row r="229">
          <cell r="A229" t="str">
            <v>3.20강    교</v>
          </cell>
          <cell r="F229">
            <v>987827460</v>
          </cell>
          <cell r="H229">
            <v>725137780</v>
          </cell>
          <cell r="I229">
            <v>0</v>
          </cell>
          <cell r="J229">
            <v>980636404</v>
          </cell>
        </row>
        <row r="230">
          <cell r="A230" t="str">
            <v>a.강교제작</v>
          </cell>
          <cell r="C230">
            <v>397.99</v>
          </cell>
          <cell r="D230" t="str">
            <v>ton</v>
          </cell>
          <cell r="E230">
            <v>1923720</v>
          </cell>
          <cell r="F230">
            <v>765621322</v>
          </cell>
          <cell r="G230">
            <v>1822000</v>
          </cell>
          <cell r="H230">
            <v>725137780</v>
          </cell>
          <cell r="I230">
            <v>1837301</v>
          </cell>
          <cell r="J230">
            <v>731227423</v>
          </cell>
        </row>
        <row r="231">
          <cell r="A231" t="str">
            <v>b.강교운반</v>
          </cell>
          <cell r="C231">
            <v>397.99</v>
          </cell>
          <cell r="D231" t="str">
            <v>ton</v>
          </cell>
          <cell r="E231">
            <v>40900</v>
          </cell>
          <cell r="F231">
            <v>16277791</v>
          </cell>
          <cell r="H231">
            <v>0</v>
          </cell>
          <cell r="I231">
            <v>40526</v>
          </cell>
          <cell r="J231">
            <v>16128941</v>
          </cell>
        </row>
        <row r="232">
          <cell r="A232" t="str">
            <v>c.강교가설</v>
          </cell>
          <cell r="C232">
            <v>397.99</v>
          </cell>
          <cell r="D232" t="str">
            <v>ton</v>
          </cell>
          <cell r="E232">
            <v>285270</v>
          </cell>
          <cell r="F232">
            <v>113534607</v>
          </cell>
          <cell r="H232">
            <v>0</v>
          </cell>
          <cell r="I232">
            <v>311130</v>
          </cell>
          <cell r="J232">
            <v>123826627</v>
          </cell>
        </row>
        <row r="233">
          <cell r="A233" t="str">
            <v>d.강교도장</v>
          </cell>
          <cell r="F233">
            <v>92393740</v>
          </cell>
          <cell r="H233">
            <v>0</v>
          </cell>
          <cell r="I233">
            <v>0</v>
          </cell>
          <cell r="J233">
            <v>109453413</v>
          </cell>
        </row>
        <row r="234">
          <cell r="A234" t="str">
            <v>-1.내부도장</v>
          </cell>
          <cell r="B234" t="str">
            <v>공장</v>
          </cell>
          <cell r="C234">
            <v>3681</v>
          </cell>
          <cell r="D234" t="str">
            <v>㎡</v>
          </cell>
          <cell r="E234">
            <v>11200</v>
          </cell>
          <cell r="F234">
            <v>41227200</v>
          </cell>
          <cell r="H234">
            <v>0</v>
          </cell>
          <cell r="I234">
            <v>10124</v>
          </cell>
          <cell r="J234">
            <v>37266444</v>
          </cell>
        </row>
        <row r="235">
          <cell r="A235" t="str">
            <v>-2.외부포장면도장</v>
          </cell>
          <cell r="B235" t="str">
            <v>공장</v>
          </cell>
          <cell r="C235">
            <v>562</v>
          </cell>
          <cell r="D235" t="str">
            <v>㎡</v>
          </cell>
          <cell r="E235">
            <v>8640</v>
          </cell>
          <cell r="F235">
            <v>4855680</v>
          </cell>
          <cell r="H235">
            <v>0</v>
          </cell>
          <cell r="I235">
            <v>8366</v>
          </cell>
          <cell r="J235">
            <v>4701692</v>
          </cell>
        </row>
        <row r="236">
          <cell r="A236" t="str">
            <v>-3.연결판도장</v>
          </cell>
          <cell r="B236" t="str">
            <v>공장</v>
          </cell>
          <cell r="C236">
            <v>368</v>
          </cell>
          <cell r="D236" t="str">
            <v>㎡</v>
          </cell>
          <cell r="E236">
            <v>6880</v>
          </cell>
          <cell r="F236">
            <v>2531840</v>
          </cell>
          <cell r="H236">
            <v>0</v>
          </cell>
          <cell r="I236">
            <v>7557</v>
          </cell>
          <cell r="J236">
            <v>2780976</v>
          </cell>
        </row>
        <row r="237">
          <cell r="A237" t="str">
            <v>-4.외부도장</v>
          </cell>
          <cell r="B237" t="str">
            <v>공장</v>
          </cell>
          <cell r="C237">
            <v>1884</v>
          </cell>
          <cell r="D237" t="str">
            <v>㎡</v>
          </cell>
          <cell r="E237">
            <v>12240</v>
          </cell>
          <cell r="F237">
            <v>23060160</v>
          </cell>
          <cell r="H237">
            <v>0</v>
          </cell>
          <cell r="I237">
            <v>13828</v>
          </cell>
          <cell r="J237">
            <v>26051952</v>
          </cell>
        </row>
        <row r="238">
          <cell r="A238" t="str">
            <v>-5.외부도장</v>
          </cell>
          <cell r="B238" t="str">
            <v>현장</v>
          </cell>
          <cell r="C238">
            <v>1884</v>
          </cell>
          <cell r="D238" t="str">
            <v>㎡</v>
          </cell>
          <cell r="E238">
            <v>4230</v>
          </cell>
          <cell r="F238">
            <v>7969320</v>
          </cell>
          <cell r="H238">
            <v>0</v>
          </cell>
          <cell r="I238">
            <v>13828</v>
          </cell>
          <cell r="J238">
            <v>26051952</v>
          </cell>
        </row>
        <row r="239">
          <cell r="A239" t="str">
            <v>-6.내부볼트및연결판도장</v>
          </cell>
          <cell r="B239" t="str">
            <v>현장</v>
          </cell>
          <cell r="C239">
            <v>114</v>
          </cell>
          <cell r="D239" t="str">
            <v>㎡</v>
          </cell>
          <cell r="E239">
            <v>6360</v>
          </cell>
          <cell r="F239">
            <v>725040</v>
          </cell>
          <cell r="H239">
            <v>0</v>
          </cell>
          <cell r="I239">
            <v>5419</v>
          </cell>
          <cell r="J239">
            <v>617766</v>
          </cell>
        </row>
        <row r="240">
          <cell r="A240" t="str">
            <v>-7.외부볼트및연결판도장</v>
          </cell>
          <cell r="B240" t="str">
            <v>현장</v>
          </cell>
          <cell r="C240">
            <v>149</v>
          </cell>
          <cell r="D240" t="str">
            <v>㎡</v>
          </cell>
          <cell r="E240">
            <v>8270</v>
          </cell>
          <cell r="F240">
            <v>1232230</v>
          </cell>
          <cell r="H240">
            <v>0</v>
          </cell>
          <cell r="I240">
            <v>7989</v>
          </cell>
          <cell r="J240">
            <v>1190361</v>
          </cell>
        </row>
        <row r="241">
          <cell r="A241" t="str">
            <v>-8.강교방사선투과검사</v>
          </cell>
          <cell r="C241">
            <v>1</v>
          </cell>
          <cell r="D241" t="str">
            <v>식</v>
          </cell>
          <cell r="E241">
            <v>10792270</v>
          </cell>
          <cell r="F241">
            <v>10792270</v>
          </cell>
          <cell r="H241">
            <v>0</v>
          </cell>
          <cell r="I241">
            <v>10792270</v>
          </cell>
          <cell r="J241">
            <v>10792270</v>
          </cell>
        </row>
        <row r="242">
          <cell r="A242" t="str">
            <v>3.21옹벽배수시설</v>
          </cell>
          <cell r="F242">
            <v>565310</v>
          </cell>
          <cell r="H242">
            <v>2670800</v>
          </cell>
          <cell r="I242">
            <v>0</v>
          </cell>
          <cell r="J242">
            <v>564684</v>
          </cell>
        </row>
        <row r="243">
          <cell r="A243" t="str">
            <v>a.PVC PIPE</v>
          </cell>
          <cell r="B243" t="str">
            <v>(φ100mm)</v>
          </cell>
          <cell r="C243">
            <v>17</v>
          </cell>
          <cell r="D243" t="str">
            <v>m</v>
          </cell>
          <cell r="E243">
            <v>4910</v>
          </cell>
          <cell r="F243">
            <v>83470</v>
          </cell>
          <cell r="G243">
            <v>4200</v>
          </cell>
          <cell r="H243">
            <v>71400</v>
          </cell>
          <cell r="I243">
            <v>4090</v>
          </cell>
          <cell r="J243">
            <v>69530</v>
          </cell>
        </row>
        <row r="244">
          <cell r="A244" t="str">
            <v>b.DRAIN BOARD</v>
          </cell>
          <cell r="C244">
            <v>317</v>
          </cell>
          <cell r="D244" t="str">
            <v>㎡</v>
          </cell>
          <cell r="E244">
            <v>630</v>
          </cell>
          <cell r="F244">
            <v>199710</v>
          </cell>
          <cell r="G244">
            <v>6400</v>
          </cell>
          <cell r="H244">
            <v>2028800</v>
          </cell>
          <cell r="I244">
            <v>630</v>
          </cell>
          <cell r="J244">
            <v>199710</v>
          </cell>
        </row>
        <row r="245">
          <cell r="A245" t="str">
            <v>c.부 직 포</v>
          </cell>
          <cell r="C245">
            <v>317</v>
          </cell>
          <cell r="D245" t="str">
            <v>㎡</v>
          </cell>
          <cell r="E245">
            <v>890</v>
          </cell>
          <cell r="F245">
            <v>282130</v>
          </cell>
          <cell r="G245">
            <v>1800</v>
          </cell>
          <cell r="H245">
            <v>570600</v>
          </cell>
          <cell r="I245">
            <v>932</v>
          </cell>
          <cell r="J245">
            <v>295444</v>
          </cell>
        </row>
        <row r="246">
          <cell r="A246" t="str">
            <v>3.22시공이음</v>
          </cell>
          <cell r="F246">
            <v>76560</v>
          </cell>
          <cell r="H246">
            <v>133400</v>
          </cell>
          <cell r="I246">
            <v>0</v>
          </cell>
          <cell r="J246">
            <v>93989</v>
          </cell>
        </row>
        <row r="247">
          <cell r="A247" t="str">
            <v>a.스치로폴</v>
          </cell>
          <cell r="B247" t="str">
            <v>(t=10mm)</v>
          </cell>
          <cell r="C247">
            <v>29</v>
          </cell>
          <cell r="D247" t="str">
            <v>㎡</v>
          </cell>
          <cell r="E247">
            <v>910</v>
          </cell>
          <cell r="F247">
            <v>26390</v>
          </cell>
          <cell r="G247">
            <v>1500</v>
          </cell>
          <cell r="H247">
            <v>43500</v>
          </cell>
          <cell r="I247">
            <v>1117</v>
          </cell>
          <cell r="J247">
            <v>32393</v>
          </cell>
        </row>
        <row r="248">
          <cell r="A248" t="str">
            <v>b.스치로폴</v>
          </cell>
          <cell r="B248" t="str">
            <v>(t=20mm)</v>
          </cell>
          <cell r="C248">
            <v>29</v>
          </cell>
          <cell r="D248" t="str">
            <v>㎡</v>
          </cell>
          <cell r="E248">
            <v>1730</v>
          </cell>
          <cell r="F248">
            <v>50170</v>
          </cell>
          <cell r="G248">
            <v>3100</v>
          </cell>
          <cell r="H248">
            <v>89900</v>
          </cell>
          <cell r="I248">
            <v>2124</v>
          </cell>
          <cell r="J248">
            <v>61596</v>
          </cell>
        </row>
        <row r="249">
          <cell r="A249" t="str">
            <v>B.원호교</v>
          </cell>
          <cell r="F249">
            <v>7443664130</v>
          </cell>
          <cell r="H249">
            <v>5923091946</v>
          </cell>
          <cell r="I249">
            <v>0</v>
          </cell>
          <cell r="J249">
            <v>7471576288</v>
          </cell>
        </row>
        <row r="250">
          <cell r="A250" t="str">
            <v>3.01구조물터파기</v>
          </cell>
          <cell r="F250">
            <v>378059620</v>
          </cell>
          <cell r="H250">
            <v>180835100</v>
          </cell>
          <cell r="I250">
            <v>0</v>
          </cell>
          <cell r="J250">
            <v>350539458</v>
          </cell>
        </row>
        <row r="251">
          <cell r="A251" t="str">
            <v>a.육상토사</v>
          </cell>
          <cell r="B251" t="str">
            <v>(0 ~ 4m)</v>
          </cell>
          <cell r="C251">
            <v>5412</v>
          </cell>
          <cell r="D251" t="str">
            <v>㎥</v>
          </cell>
          <cell r="E251">
            <v>3590</v>
          </cell>
          <cell r="F251">
            <v>19429080</v>
          </cell>
          <cell r="G251">
            <v>3700</v>
          </cell>
          <cell r="H251">
            <v>20024400</v>
          </cell>
          <cell r="I251">
            <v>3141</v>
          </cell>
          <cell r="J251">
            <v>16999092</v>
          </cell>
        </row>
        <row r="252">
          <cell r="A252" t="str">
            <v>b.육상리핑</v>
          </cell>
          <cell r="B252" t="str">
            <v>(0 ~ 4m)</v>
          </cell>
          <cell r="C252">
            <v>264</v>
          </cell>
          <cell r="D252" t="str">
            <v>㎥</v>
          </cell>
          <cell r="E252">
            <v>51780</v>
          </cell>
          <cell r="F252">
            <v>13669920</v>
          </cell>
          <cell r="G252">
            <v>4300</v>
          </cell>
          <cell r="H252">
            <v>1135200</v>
          </cell>
          <cell r="I252">
            <v>0</v>
          </cell>
          <cell r="J252">
            <v>0</v>
          </cell>
        </row>
        <row r="253">
          <cell r="A253" t="str">
            <v>c.육상연암</v>
          </cell>
          <cell r="F253">
            <v>288719700</v>
          </cell>
          <cell r="H253">
            <v>107541500</v>
          </cell>
          <cell r="I253">
            <v>0</v>
          </cell>
          <cell r="J253">
            <v>288721969</v>
          </cell>
        </row>
        <row r="254">
          <cell r="A254" t="str">
            <v>-1      ″</v>
          </cell>
          <cell r="B254" t="str">
            <v>(0 ~ 4m)</v>
          </cell>
          <cell r="C254">
            <v>1784</v>
          </cell>
          <cell r="D254" t="str">
            <v>㎥</v>
          </cell>
          <cell r="E254">
            <v>105000</v>
          </cell>
          <cell r="F254">
            <v>187320000</v>
          </cell>
          <cell r="G254">
            <v>38500</v>
          </cell>
          <cell r="H254">
            <v>68684000</v>
          </cell>
          <cell r="I254">
            <v>105001</v>
          </cell>
          <cell r="J254">
            <v>187321784</v>
          </cell>
        </row>
        <row r="255">
          <cell r="A255" t="str">
            <v>-2      ″</v>
          </cell>
          <cell r="B255" t="str">
            <v>(4m이상)</v>
          </cell>
          <cell r="C255">
            <v>485</v>
          </cell>
          <cell r="D255" t="str">
            <v>㎥</v>
          </cell>
          <cell r="E255">
            <v>152580</v>
          </cell>
          <cell r="F255">
            <v>74001300</v>
          </cell>
          <cell r="G255">
            <v>62700</v>
          </cell>
          <cell r="H255">
            <v>30409500</v>
          </cell>
          <cell r="I255">
            <v>152581</v>
          </cell>
          <cell r="J255">
            <v>74001785</v>
          </cell>
        </row>
        <row r="256">
          <cell r="A256" t="str">
            <v>-3면정리및청소</v>
          </cell>
          <cell r="C256">
            <v>960</v>
          </cell>
          <cell r="D256" t="str">
            <v>㎡</v>
          </cell>
          <cell r="E256">
            <v>28540</v>
          </cell>
          <cell r="F256">
            <v>27398400</v>
          </cell>
          <cell r="G256">
            <v>8800</v>
          </cell>
          <cell r="H256">
            <v>8448000</v>
          </cell>
          <cell r="I256">
            <v>28540</v>
          </cell>
          <cell r="J256">
            <v>27398400</v>
          </cell>
        </row>
        <row r="257">
          <cell r="A257" t="str">
            <v>d.되메우기및다짐</v>
          </cell>
          <cell r="B257" t="str">
            <v>(기계70%,인력30%)</v>
          </cell>
          <cell r="C257">
            <v>5868</v>
          </cell>
          <cell r="D257" t="str">
            <v>㎥</v>
          </cell>
          <cell r="E257">
            <v>3000</v>
          </cell>
          <cell r="F257">
            <v>17604000</v>
          </cell>
          <cell r="G257">
            <v>3000</v>
          </cell>
          <cell r="H257">
            <v>17604000</v>
          </cell>
          <cell r="I257">
            <v>4158</v>
          </cell>
          <cell r="J257">
            <v>24399144</v>
          </cell>
        </row>
        <row r="258">
          <cell r="A258" t="str">
            <v>e.뒷 채 움</v>
          </cell>
          <cell r="B258" t="str">
            <v>(보조기층재)</v>
          </cell>
          <cell r="C258">
            <v>1421</v>
          </cell>
          <cell r="D258" t="str">
            <v>㎥</v>
          </cell>
          <cell r="E258">
            <v>27120</v>
          </cell>
          <cell r="F258">
            <v>38537520</v>
          </cell>
          <cell r="G258">
            <v>24000</v>
          </cell>
          <cell r="H258">
            <v>34104000</v>
          </cell>
          <cell r="I258">
            <v>14279</v>
          </cell>
          <cell r="J258">
            <v>20290459</v>
          </cell>
        </row>
        <row r="259">
          <cell r="A259" t="str">
            <v>f.앞 성 토</v>
          </cell>
          <cell r="B259" t="str">
            <v>백호우0.7m3</v>
          </cell>
          <cell r="C259">
            <v>142</v>
          </cell>
          <cell r="D259" t="str">
            <v>㎥</v>
          </cell>
          <cell r="E259">
            <v>700</v>
          </cell>
          <cell r="F259">
            <v>99400</v>
          </cell>
          <cell r="G259">
            <v>3000</v>
          </cell>
          <cell r="H259">
            <v>426000</v>
          </cell>
          <cell r="I259">
            <v>907</v>
          </cell>
          <cell r="J259">
            <v>128794</v>
          </cell>
        </row>
        <row r="260">
          <cell r="A260" t="str">
            <v>3.02강관파일</v>
          </cell>
          <cell r="F260">
            <v>28117180</v>
          </cell>
          <cell r="H260">
            <v>23210000</v>
          </cell>
          <cell r="I260">
            <v>0</v>
          </cell>
          <cell r="J260">
            <v>35557197</v>
          </cell>
        </row>
        <row r="261">
          <cell r="A261" t="str">
            <v>a.자 재 비</v>
          </cell>
          <cell r="B261" t="str">
            <v>φ508.0x12.0㎜</v>
          </cell>
          <cell r="C261">
            <v>214</v>
          </cell>
          <cell r="D261" t="str">
            <v>m</v>
          </cell>
          <cell r="E261">
            <v>62220</v>
          </cell>
          <cell r="F261">
            <v>13315080</v>
          </cell>
          <cell r="G261">
            <v>62000</v>
          </cell>
          <cell r="H261">
            <v>13268000</v>
          </cell>
          <cell r="I261">
            <v>64592</v>
          </cell>
          <cell r="J261">
            <v>13822688</v>
          </cell>
        </row>
        <row r="262">
          <cell r="A262" t="str">
            <v>b.수 직 항</v>
          </cell>
          <cell r="B262" t="str">
            <v>(φ508mm,t=12㎜)</v>
          </cell>
          <cell r="C262">
            <v>191</v>
          </cell>
          <cell r="D262" t="str">
            <v>m</v>
          </cell>
          <cell r="E262">
            <v>7190</v>
          </cell>
          <cell r="F262">
            <v>1373290</v>
          </cell>
          <cell r="G262">
            <v>12000</v>
          </cell>
          <cell r="H262">
            <v>2292000</v>
          </cell>
          <cell r="I262">
            <v>5489</v>
          </cell>
          <cell r="J262">
            <v>1048399</v>
          </cell>
        </row>
        <row r="263">
          <cell r="A263" t="str">
            <v>c.두부및선단보강</v>
          </cell>
          <cell r="B263" t="str">
            <v>(φ508㎜,t=12mm)</v>
          </cell>
          <cell r="C263">
            <v>51</v>
          </cell>
          <cell r="D263" t="str">
            <v>본</v>
          </cell>
          <cell r="E263">
            <v>263310</v>
          </cell>
          <cell r="F263">
            <v>13428810</v>
          </cell>
          <cell r="G263">
            <v>150000</v>
          </cell>
          <cell r="H263">
            <v>7650000</v>
          </cell>
          <cell r="I263">
            <v>405610</v>
          </cell>
          <cell r="J263">
            <v>20686110</v>
          </cell>
        </row>
        <row r="264">
          <cell r="A264" t="str">
            <v>3.03거  푸  집</v>
          </cell>
          <cell r="F264">
            <v>169323080</v>
          </cell>
          <cell r="H264">
            <v>205072500</v>
          </cell>
          <cell r="I264">
            <v>0</v>
          </cell>
          <cell r="J264">
            <v>179244368</v>
          </cell>
        </row>
        <row r="265">
          <cell r="A265" t="str">
            <v>a.합판거푸집</v>
          </cell>
          <cell r="F265">
            <v>114195830</v>
          </cell>
          <cell r="H265">
            <v>156341500</v>
          </cell>
          <cell r="I265">
            <v>0</v>
          </cell>
          <cell r="J265">
            <v>125713948</v>
          </cell>
        </row>
        <row r="266">
          <cell r="A266" t="str">
            <v>-1.     ″</v>
          </cell>
          <cell r="B266" t="str">
            <v>(3회, 0~ 7m)</v>
          </cell>
          <cell r="C266">
            <v>3177</v>
          </cell>
          <cell r="D266" t="str">
            <v>㎡</v>
          </cell>
          <cell r="E266">
            <v>17110</v>
          </cell>
          <cell r="F266">
            <v>54358470</v>
          </cell>
          <cell r="G266">
            <v>23500</v>
          </cell>
          <cell r="H266">
            <v>74659500</v>
          </cell>
          <cell r="I266">
            <v>18856</v>
          </cell>
          <cell r="J266">
            <v>59905512</v>
          </cell>
        </row>
        <row r="267">
          <cell r="A267" t="str">
            <v>-2.     ″</v>
          </cell>
          <cell r="B267" t="str">
            <v>(3회, 7~10m)</v>
          </cell>
          <cell r="C267">
            <v>311</v>
          </cell>
          <cell r="D267" t="str">
            <v>㎡</v>
          </cell>
          <cell r="E267">
            <v>17980</v>
          </cell>
          <cell r="F267">
            <v>5591780</v>
          </cell>
          <cell r="G267">
            <v>26000</v>
          </cell>
          <cell r="H267">
            <v>8086000</v>
          </cell>
          <cell r="I267">
            <v>19730.3</v>
          </cell>
          <cell r="J267">
            <v>6136123</v>
          </cell>
        </row>
        <row r="268">
          <cell r="A268" t="str">
            <v>-3.     ″</v>
          </cell>
          <cell r="B268" t="str">
            <v>(3회,10~13m)</v>
          </cell>
          <cell r="C268">
            <v>656</v>
          </cell>
          <cell r="D268" t="str">
            <v>㎡</v>
          </cell>
          <cell r="E268">
            <v>21030</v>
          </cell>
          <cell r="F268">
            <v>13795680</v>
          </cell>
          <cell r="G268">
            <v>26000</v>
          </cell>
          <cell r="H268">
            <v>17056000</v>
          </cell>
          <cell r="I268">
            <v>22619.23</v>
          </cell>
          <cell r="J268">
            <v>14838214</v>
          </cell>
        </row>
        <row r="269">
          <cell r="A269" t="str">
            <v>-4.     〃</v>
          </cell>
          <cell r="B269" t="str">
            <v>(4회)</v>
          </cell>
          <cell r="C269">
            <v>2734</v>
          </cell>
          <cell r="D269" t="str">
            <v>㎡</v>
          </cell>
          <cell r="E269">
            <v>14660</v>
          </cell>
          <cell r="F269">
            <v>40080440</v>
          </cell>
          <cell r="G269">
            <v>20500</v>
          </cell>
          <cell r="H269">
            <v>56047000</v>
          </cell>
          <cell r="I269">
            <v>16256</v>
          </cell>
          <cell r="J269">
            <v>44443904</v>
          </cell>
        </row>
        <row r="270">
          <cell r="A270" t="str">
            <v>-5.     〃</v>
          </cell>
          <cell r="B270" t="str">
            <v>(6회)</v>
          </cell>
          <cell r="C270">
            <v>29</v>
          </cell>
          <cell r="D270" t="str">
            <v>㎡</v>
          </cell>
          <cell r="E270">
            <v>12740</v>
          </cell>
          <cell r="F270">
            <v>369460</v>
          </cell>
          <cell r="G270">
            <v>17000</v>
          </cell>
          <cell r="H270">
            <v>493000</v>
          </cell>
          <cell r="I270">
            <v>13455</v>
          </cell>
          <cell r="J270">
            <v>390195</v>
          </cell>
        </row>
        <row r="271">
          <cell r="A271" t="str">
            <v>b.무늬거푸집(0∼7m)</v>
          </cell>
          <cell r="B271" t="str">
            <v>(합판4회+스치로폴)</v>
          </cell>
          <cell r="C271">
            <v>686</v>
          </cell>
          <cell r="D271" t="str">
            <v>㎡</v>
          </cell>
          <cell r="E271">
            <v>20980</v>
          </cell>
          <cell r="F271">
            <v>14392280</v>
          </cell>
          <cell r="G271">
            <v>29000</v>
          </cell>
          <cell r="H271">
            <v>19894000</v>
          </cell>
          <cell r="I271">
            <v>23026</v>
          </cell>
          <cell r="J271">
            <v>15795836</v>
          </cell>
        </row>
        <row r="272">
          <cell r="A272" t="str">
            <v>c.원형거푸집</v>
          </cell>
          <cell r="F272">
            <v>40734970</v>
          </cell>
          <cell r="H272">
            <v>28837000</v>
          </cell>
          <cell r="I272">
            <v>0</v>
          </cell>
          <cell r="J272">
            <v>37734584</v>
          </cell>
        </row>
        <row r="273">
          <cell r="A273" t="str">
            <v>-1.      ″</v>
          </cell>
          <cell r="B273" t="str">
            <v>(3회, 0~ 7m)</v>
          </cell>
          <cell r="C273">
            <v>549</v>
          </cell>
          <cell r="D273" t="str">
            <v>㎡</v>
          </cell>
          <cell r="E273">
            <v>36890</v>
          </cell>
          <cell r="F273">
            <v>20252610</v>
          </cell>
          <cell r="G273">
            <v>27000</v>
          </cell>
          <cell r="H273">
            <v>14823000</v>
          </cell>
          <cell r="I273">
            <v>39478</v>
          </cell>
          <cell r="J273">
            <v>21673422</v>
          </cell>
        </row>
        <row r="274">
          <cell r="A274" t="str">
            <v>-2.      ″</v>
          </cell>
          <cell r="B274" t="str">
            <v>(3회, 7~10m)</v>
          </cell>
          <cell r="C274">
            <v>230</v>
          </cell>
          <cell r="D274" t="str">
            <v>㎡</v>
          </cell>
          <cell r="E274">
            <v>38690</v>
          </cell>
          <cell r="F274">
            <v>8898700</v>
          </cell>
          <cell r="G274">
            <v>38500</v>
          </cell>
          <cell r="H274">
            <v>8855000</v>
          </cell>
          <cell r="I274">
            <v>42671.6</v>
          </cell>
          <cell r="J274">
            <v>9814468</v>
          </cell>
        </row>
        <row r="275">
          <cell r="A275" t="str">
            <v>-3.      ″</v>
          </cell>
          <cell r="B275" t="str">
            <v>(3회,10~13m)</v>
          </cell>
          <cell r="C275">
            <v>119</v>
          </cell>
          <cell r="D275" t="str">
            <v>㎡</v>
          </cell>
          <cell r="E275">
            <v>85440</v>
          </cell>
          <cell r="F275">
            <v>10167360</v>
          </cell>
          <cell r="G275">
            <v>38500</v>
          </cell>
          <cell r="H275">
            <v>4581500</v>
          </cell>
          <cell r="I275">
            <v>46184.56</v>
          </cell>
          <cell r="J275">
            <v>5495962</v>
          </cell>
        </row>
        <row r="276">
          <cell r="A276" t="str">
            <v>-4.      ″</v>
          </cell>
          <cell r="B276" t="str">
            <v>(3회,13~16m)</v>
          </cell>
          <cell r="C276">
            <v>15</v>
          </cell>
          <cell r="D276" t="str">
            <v>㎡</v>
          </cell>
          <cell r="E276">
            <v>94420</v>
          </cell>
          <cell r="F276">
            <v>1416300</v>
          </cell>
          <cell r="G276">
            <v>38500</v>
          </cell>
          <cell r="H276">
            <v>577500</v>
          </cell>
          <cell r="I276">
            <v>50048.816000000013</v>
          </cell>
          <cell r="J276">
            <v>750732</v>
          </cell>
        </row>
        <row r="277">
          <cell r="A277" t="str">
            <v>3.04강관비계</v>
          </cell>
          <cell r="C277">
            <v>1</v>
          </cell>
          <cell r="D277" t="str">
            <v>식</v>
          </cell>
          <cell r="E277">
            <v>34259470</v>
          </cell>
          <cell r="F277">
            <v>34259470</v>
          </cell>
          <cell r="G277">
            <v>30000000</v>
          </cell>
          <cell r="H277">
            <v>30000000</v>
          </cell>
          <cell r="I277">
            <v>34259470</v>
          </cell>
          <cell r="J277">
            <v>34259469</v>
          </cell>
        </row>
        <row r="278">
          <cell r="A278" t="str">
            <v>3.05동 바 리</v>
          </cell>
          <cell r="F278">
            <v>157934290</v>
          </cell>
          <cell r="H278">
            <v>137000000</v>
          </cell>
          <cell r="I278">
            <v>0</v>
          </cell>
          <cell r="J278">
            <v>157934288</v>
          </cell>
        </row>
        <row r="279">
          <cell r="A279" t="str">
            <v>a.         ″</v>
          </cell>
          <cell r="B279" t="str">
            <v>(목재4회)</v>
          </cell>
          <cell r="C279">
            <v>1</v>
          </cell>
          <cell r="D279" t="str">
            <v>식</v>
          </cell>
          <cell r="E279">
            <v>136118480</v>
          </cell>
          <cell r="F279">
            <v>136118480</v>
          </cell>
          <cell r="G279">
            <v>119000000</v>
          </cell>
          <cell r="H279">
            <v>119000000</v>
          </cell>
          <cell r="I279">
            <v>136118480</v>
          </cell>
          <cell r="J279">
            <v>136118479</v>
          </cell>
        </row>
        <row r="280">
          <cell r="A280" t="str">
            <v>b.         ″</v>
          </cell>
          <cell r="B280" t="str">
            <v>(강관동바리)</v>
          </cell>
          <cell r="C280">
            <v>1</v>
          </cell>
          <cell r="D280" t="str">
            <v>식</v>
          </cell>
          <cell r="E280">
            <v>21815810</v>
          </cell>
          <cell r="F280">
            <v>21815810</v>
          </cell>
          <cell r="G280">
            <v>18000000</v>
          </cell>
          <cell r="H280">
            <v>18000000</v>
          </cell>
          <cell r="I280">
            <v>21815810</v>
          </cell>
          <cell r="J280">
            <v>21815809</v>
          </cell>
        </row>
        <row r="281">
          <cell r="A281" t="str">
            <v>3.06철근가공조립</v>
          </cell>
          <cell r="F281">
            <v>413525016</v>
          </cell>
          <cell r="H281">
            <v>302801260</v>
          </cell>
          <cell r="I281">
            <v>0</v>
          </cell>
          <cell r="J281">
            <v>458693292</v>
          </cell>
        </row>
        <row r="282">
          <cell r="A282" t="str">
            <v>a.         ″</v>
          </cell>
          <cell r="B282" t="str">
            <v>(보 통)</v>
          </cell>
          <cell r="C282">
            <v>700.14300000000003</v>
          </cell>
          <cell r="D282" t="str">
            <v>ton</v>
          </cell>
          <cell r="E282">
            <v>360590</v>
          </cell>
          <cell r="F282">
            <v>252464564</v>
          </cell>
          <cell r="G282">
            <v>270000</v>
          </cell>
          <cell r="H282">
            <v>189038610</v>
          </cell>
          <cell r="I282">
            <v>384726</v>
          </cell>
          <cell r="J282">
            <v>269363215</v>
          </cell>
        </row>
        <row r="283">
          <cell r="A283" t="str">
            <v>b.         ″</v>
          </cell>
          <cell r="B283" t="str">
            <v>(복 잡)</v>
          </cell>
          <cell r="C283">
            <v>392.28500000000003</v>
          </cell>
          <cell r="D283" t="str">
            <v>ton</v>
          </cell>
          <cell r="E283">
            <v>410570</v>
          </cell>
          <cell r="F283">
            <v>161060452</v>
          </cell>
          <cell r="G283">
            <v>290000</v>
          </cell>
          <cell r="H283">
            <v>113762650</v>
          </cell>
          <cell r="I283">
            <v>482634</v>
          </cell>
          <cell r="J283">
            <v>189330077</v>
          </cell>
        </row>
        <row r="284">
          <cell r="A284" t="str">
            <v>3.07스페이샤설치</v>
          </cell>
          <cell r="F284">
            <v>187200</v>
          </cell>
          <cell r="H284">
            <v>1684800</v>
          </cell>
          <cell r="I284">
            <v>0</v>
          </cell>
          <cell r="J284">
            <v>3144960</v>
          </cell>
        </row>
        <row r="285">
          <cell r="A285" t="str">
            <v>a.         ″</v>
          </cell>
          <cell r="B285" t="str">
            <v>(수평)</v>
          </cell>
          <cell r="C285">
            <v>7737</v>
          </cell>
          <cell r="D285" t="str">
            <v>㎡</v>
          </cell>
          <cell r="E285">
            <v>20</v>
          </cell>
          <cell r="F285">
            <v>154740</v>
          </cell>
          <cell r="G285">
            <v>180</v>
          </cell>
          <cell r="H285">
            <v>1392660</v>
          </cell>
          <cell r="I285">
            <v>336</v>
          </cell>
          <cell r="J285">
            <v>2599632</v>
          </cell>
        </row>
        <row r="286">
          <cell r="A286" t="str">
            <v>b.         ″</v>
          </cell>
          <cell r="B286" t="str">
            <v>(수직)</v>
          </cell>
          <cell r="C286">
            <v>1623</v>
          </cell>
          <cell r="D286" t="str">
            <v>㎡</v>
          </cell>
          <cell r="E286">
            <v>20</v>
          </cell>
          <cell r="F286">
            <v>32460</v>
          </cell>
          <cell r="G286">
            <v>180</v>
          </cell>
          <cell r="H286">
            <v>292140</v>
          </cell>
          <cell r="I286">
            <v>336</v>
          </cell>
          <cell r="J286">
            <v>545328</v>
          </cell>
        </row>
        <row r="287">
          <cell r="A287" t="str">
            <v>3.08콘크리트타설공</v>
          </cell>
          <cell r="F287">
            <v>369937440</v>
          </cell>
          <cell r="H287">
            <v>430703640</v>
          </cell>
          <cell r="I287">
            <v>0</v>
          </cell>
          <cell r="J287">
            <v>399034519</v>
          </cell>
        </row>
        <row r="288">
          <cell r="A288" t="str">
            <v>a.펌프카</v>
          </cell>
          <cell r="B288" t="str">
            <v>철근(25-270-12)</v>
          </cell>
          <cell r="C288">
            <v>1931</v>
          </cell>
          <cell r="D288" t="str">
            <v>㎥</v>
          </cell>
          <cell r="E288">
            <v>56820</v>
          </cell>
          <cell r="F288">
            <v>109719420</v>
          </cell>
          <cell r="G288">
            <v>61870</v>
          </cell>
          <cell r="H288">
            <v>119470970</v>
          </cell>
          <cell r="I288">
            <v>57052</v>
          </cell>
          <cell r="J288">
            <v>110167412</v>
          </cell>
        </row>
        <row r="289">
          <cell r="A289" t="str">
            <v>b.펌프카</v>
          </cell>
          <cell r="B289" t="str">
            <v>철근(25-240-12)</v>
          </cell>
          <cell r="C289">
            <v>4897</v>
          </cell>
          <cell r="D289" t="str">
            <v>㎥</v>
          </cell>
          <cell r="E289">
            <v>49080</v>
          </cell>
          <cell r="F289">
            <v>240344760</v>
          </cell>
          <cell r="G289">
            <v>59710</v>
          </cell>
          <cell r="H289">
            <v>292399870</v>
          </cell>
          <cell r="I289">
            <v>54779</v>
          </cell>
          <cell r="J289">
            <v>268252763</v>
          </cell>
        </row>
        <row r="290">
          <cell r="A290" t="str">
            <v>c.콘크리트타설</v>
          </cell>
          <cell r="B290" t="str">
            <v>무근(40-180-8)</v>
          </cell>
          <cell r="C290">
            <v>215</v>
          </cell>
          <cell r="D290" t="str">
            <v>㎥</v>
          </cell>
          <cell r="E290">
            <v>55880</v>
          </cell>
          <cell r="F290">
            <v>12014200</v>
          </cell>
          <cell r="G290">
            <v>53200</v>
          </cell>
          <cell r="H290">
            <v>11438000</v>
          </cell>
          <cell r="I290">
            <v>58586</v>
          </cell>
          <cell r="J290">
            <v>12595990</v>
          </cell>
        </row>
        <row r="291">
          <cell r="A291" t="str">
            <v>d.콘크리트 타설</v>
          </cell>
          <cell r="B291" t="str">
            <v>무근(40-160-8)</v>
          </cell>
          <cell r="C291">
            <v>139</v>
          </cell>
          <cell r="D291" t="str">
            <v>㎥</v>
          </cell>
          <cell r="E291">
            <v>56540</v>
          </cell>
          <cell r="F291">
            <v>7859060</v>
          </cell>
          <cell r="G291">
            <v>53200</v>
          </cell>
          <cell r="H291">
            <v>7394800</v>
          </cell>
          <cell r="I291">
            <v>57686</v>
          </cell>
          <cell r="J291">
            <v>8018354</v>
          </cell>
        </row>
        <row r="292">
          <cell r="A292" t="str">
            <v>3.09 표면처리</v>
          </cell>
          <cell r="F292">
            <v>3510000</v>
          </cell>
          <cell r="H292">
            <v>10939500</v>
          </cell>
          <cell r="I292">
            <v>0</v>
          </cell>
          <cell r="J292">
            <v>4440150</v>
          </cell>
        </row>
        <row r="293">
          <cell r="A293" t="str">
            <v>a.슬래브양생</v>
          </cell>
          <cell r="C293">
            <v>5850</v>
          </cell>
          <cell r="D293" t="str">
            <v>㎡</v>
          </cell>
          <cell r="E293">
            <v>320</v>
          </cell>
          <cell r="F293">
            <v>1872000</v>
          </cell>
          <cell r="G293">
            <v>370</v>
          </cell>
          <cell r="H293">
            <v>2164500</v>
          </cell>
          <cell r="I293">
            <v>264</v>
          </cell>
          <cell r="J293">
            <v>1544400</v>
          </cell>
        </row>
        <row r="294">
          <cell r="A294" t="str">
            <v>b.슬래브면고르기</v>
          </cell>
          <cell r="C294">
            <v>5850</v>
          </cell>
          <cell r="D294" t="str">
            <v>㎡</v>
          </cell>
          <cell r="E294">
            <v>280</v>
          </cell>
          <cell r="F294">
            <v>1638000</v>
          </cell>
          <cell r="G294">
            <v>1500</v>
          </cell>
          <cell r="H294">
            <v>8775000</v>
          </cell>
          <cell r="I294">
            <v>495</v>
          </cell>
          <cell r="J294">
            <v>2895750</v>
          </cell>
        </row>
        <row r="295">
          <cell r="A295" t="str">
            <v>3.10교면방수</v>
          </cell>
          <cell r="B295" t="str">
            <v>(도막식)</v>
          </cell>
          <cell r="C295">
            <v>5850</v>
          </cell>
          <cell r="D295" t="str">
            <v>㎡</v>
          </cell>
          <cell r="E295">
            <v>17270</v>
          </cell>
          <cell r="F295">
            <v>101029500</v>
          </cell>
          <cell r="G295">
            <v>3700</v>
          </cell>
          <cell r="H295">
            <v>21645000</v>
          </cell>
          <cell r="I295">
            <v>10000</v>
          </cell>
          <cell r="J295">
            <v>58500000</v>
          </cell>
        </row>
        <row r="296">
          <cell r="A296" t="str">
            <v>3.11교좌장치</v>
          </cell>
          <cell r="F296">
            <v>63562060</v>
          </cell>
          <cell r="H296">
            <v>40242000</v>
          </cell>
          <cell r="I296">
            <v>0</v>
          </cell>
          <cell r="J296">
            <v>63562060</v>
          </cell>
        </row>
        <row r="297">
          <cell r="A297" t="str">
            <v>a.고 정 단</v>
          </cell>
          <cell r="B297" t="str">
            <v>(Pot, 700ton)</v>
          </cell>
          <cell r="C297">
            <v>2</v>
          </cell>
          <cell r="D297" t="str">
            <v>조</v>
          </cell>
          <cell r="E297">
            <v>2072420</v>
          </cell>
          <cell r="F297">
            <v>4144840</v>
          </cell>
          <cell r="G297">
            <v>1091000</v>
          </cell>
          <cell r="H297">
            <v>2182000</v>
          </cell>
          <cell r="I297">
            <v>2072420</v>
          </cell>
          <cell r="J297">
            <v>4144840</v>
          </cell>
        </row>
        <row r="298">
          <cell r="A298" t="str">
            <v>b.가 동 단</v>
          </cell>
          <cell r="F298">
            <v>38860620</v>
          </cell>
          <cell r="H298">
            <v>22000000</v>
          </cell>
          <cell r="I298">
            <v>0</v>
          </cell>
          <cell r="J298">
            <v>38860620</v>
          </cell>
        </row>
        <row r="299">
          <cell r="A299" t="str">
            <v>-1일방향</v>
          </cell>
          <cell r="B299" t="str">
            <v>(Pot, 300ton)</v>
          </cell>
          <cell r="C299">
            <v>4</v>
          </cell>
          <cell r="D299" t="str">
            <v>조</v>
          </cell>
          <cell r="E299">
            <v>1297930</v>
          </cell>
          <cell r="F299">
            <v>5191720</v>
          </cell>
          <cell r="G299">
            <v>875000</v>
          </cell>
          <cell r="H299">
            <v>3500000</v>
          </cell>
          <cell r="I299">
            <v>1297930</v>
          </cell>
          <cell r="J299">
            <v>5191720</v>
          </cell>
        </row>
        <row r="300">
          <cell r="A300" t="str">
            <v>-2    ″</v>
          </cell>
          <cell r="B300" t="str">
            <v>(Pot, 700ton)</v>
          </cell>
          <cell r="C300">
            <v>10</v>
          </cell>
          <cell r="D300" t="str">
            <v>조</v>
          </cell>
          <cell r="E300">
            <v>3366890</v>
          </cell>
          <cell r="F300">
            <v>33668900</v>
          </cell>
          <cell r="G300">
            <v>1850000</v>
          </cell>
          <cell r="H300">
            <v>18500000</v>
          </cell>
          <cell r="I300">
            <v>3366890</v>
          </cell>
          <cell r="J300">
            <v>33668900</v>
          </cell>
        </row>
        <row r="301">
          <cell r="A301" t="str">
            <v>c.가 동 단</v>
          </cell>
          <cell r="F301">
            <v>20556600</v>
          </cell>
          <cell r="H301">
            <v>16060000</v>
          </cell>
          <cell r="I301">
            <v>0</v>
          </cell>
          <cell r="J301">
            <v>20556600</v>
          </cell>
        </row>
        <row r="302">
          <cell r="A302" t="str">
            <v>-1양방향</v>
          </cell>
          <cell r="B302" t="str">
            <v>(Pot, 300ton)</v>
          </cell>
          <cell r="C302">
            <v>4</v>
          </cell>
          <cell r="D302" t="str">
            <v>조</v>
          </cell>
          <cell r="E302">
            <v>993050</v>
          </cell>
          <cell r="F302">
            <v>3972200</v>
          </cell>
          <cell r="G302">
            <v>815000</v>
          </cell>
          <cell r="H302">
            <v>3260000</v>
          </cell>
          <cell r="I302">
            <v>993050</v>
          </cell>
          <cell r="J302">
            <v>3972200</v>
          </cell>
        </row>
        <row r="303">
          <cell r="A303" t="str">
            <v>-2    ″</v>
          </cell>
          <cell r="B303" t="str">
            <v>(Pot, 700ton)</v>
          </cell>
          <cell r="C303">
            <v>8</v>
          </cell>
          <cell r="D303" t="str">
            <v>조</v>
          </cell>
          <cell r="E303">
            <v>2073050</v>
          </cell>
          <cell r="F303">
            <v>16584400</v>
          </cell>
          <cell r="G303">
            <v>1600000</v>
          </cell>
          <cell r="H303">
            <v>12800000</v>
          </cell>
          <cell r="I303">
            <v>2073050</v>
          </cell>
          <cell r="J303">
            <v>16584400</v>
          </cell>
        </row>
        <row r="304">
          <cell r="A304" t="str">
            <v>3.12신축이음장치</v>
          </cell>
          <cell r="B304" t="str">
            <v>(No.160)</v>
          </cell>
          <cell r="C304">
            <v>39</v>
          </cell>
          <cell r="D304" t="str">
            <v>m</v>
          </cell>
          <cell r="E304">
            <v>1700430</v>
          </cell>
          <cell r="F304">
            <v>66316770</v>
          </cell>
          <cell r="G304">
            <v>1600000</v>
          </cell>
          <cell r="H304">
            <v>62400000</v>
          </cell>
          <cell r="I304">
            <v>1700430</v>
          </cell>
          <cell r="J304">
            <v>66316770</v>
          </cell>
        </row>
        <row r="305">
          <cell r="A305" t="str">
            <v>3.13다웰바설치</v>
          </cell>
          <cell r="B305" t="str">
            <v>D=25, ℓ=600mm</v>
          </cell>
          <cell r="C305">
            <v>91</v>
          </cell>
          <cell r="D305" t="str">
            <v>개</v>
          </cell>
          <cell r="E305">
            <v>2870</v>
          </cell>
          <cell r="F305">
            <v>261170</v>
          </cell>
          <cell r="G305">
            <v>3500</v>
          </cell>
          <cell r="H305">
            <v>318500</v>
          </cell>
          <cell r="I305">
            <v>125</v>
          </cell>
          <cell r="J305">
            <v>11375</v>
          </cell>
        </row>
        <row r="306">
          <cell r="A306" t="str">
            <v>3.14무수축몰탈</v>
          </cell>
          <cell r="C306">
            <v>3.1160000000000001</v>
          </cell>
          <cell r="D306" t="str">
            <v>㎥</v>
          </cell>
          <cell r="E306">
            <v>69890</v>
          </cell>
          <cell r="F306">
            <v>217777</v>
          </cell>
          <cell r="G306">
            <v>80000</v>
          </cell>
          <cell r="H306">
            <v>249280</v>
          </cell>
          <cell r="I306">
            <v>57311</v>
          </cell>
          <cell r="J306">
            <v>178580</v>
          </cell>
        </row>
        <row r="307">
          <cell r="A307" t="str">
            <v>3.15무수축콘크리트</v>
          </cell>
          <cell r="C307">
            <v>11.118</v>
          </cell>
          <cell r="D307" t="str">
            <v>㎥</v>
          </cell>
          <cell r="E307">
            <v>168330</v>
          </cell>
          <cell r="F307">
            <v>1871492</v>
          </cell>
          <cell r="G307">
            <v>100000</v>
          </cell>
          <cell r="H307">
            <v>1111800</v>
          </cell>
          <cell r="I307">
            <v>158468</v>
          </cell>
          <cell r="J307">
            <v>1761846</v>
          </cell>
        </row>
        <row r="308">
          <cell r="A308" t="str">
            <v>3.16교면배수시설공</v>
          </cell>
          <cell r="F308">
            <v>18690300</v>
          </cell>
          <cell r="H308">
            <v>24271000</v>
          </cell>
          <cell r="I308">
            <v>0</v>
          </cell>
          <cell r="J308">
            <v>10846296</v>
          </cell>
        </row>
        <row r="309">
          <cell r="A309" t="str">
            <v>a.하 천 용</v>
          </cell>
          <cell r="F309">
            <v>7048600</v>
          </cell>
          <cell r="H309">
            <v>7523000</v>
          </cell>
          <cell r="I309">
            <v>0</v>
          </cell>
          <cell r="J309">
            <v>7386696</v>
          </cell>
        </row>
        <row r="310">
          <cell r="A310" t="str">
            <v>-1.교면집수구</v>
          </cell>
          <cell r="B310" t="str">
            <v>주철</v>
          </cell>
          <cell r="C310">
            <v>32</v>
          </cell>
          <cell r="D310" t="str">
            <v>개</v>
          </cell>
          <cell r="E310">
            <v>82430</v>
          </cell>
          <cell r="F310">
            <v>2637760</v>
          </cell>
          <cell r="G310">
            <v>71000</v>
          </cell>
          <cell r="H310">
            <v>2272000</v>
          </cell>
          <cell r="I310">
            <v>37593</v>
          </cell>
          <cell r="J310">
            <v>1202976</v>
          </cell>
        </row>
        <row r="311">
          <cell r="A311" t="str">
            <v>-2.연결배수거</v>
          </cell>
          <cell r="B311" t="str">
            <v>(아연도강관, φ150㎜)</v>
          </cell>
          <cell r="C311">
            <v>89</v>
          </cell>
          <cell r="D311" t="str">
            <v>m</v>
          </cell>
          <cell r="E311">
            <v>49560</v>
          </cell>
          <cell r="F311">
            <v>4410840</v>
          </cell>
          <cell r="G311">
            <v>59000</v>
          </cell>
          <cell r="H311">
            <v>5251000</v>
          </cell>
          <cell r="I311">
            <v>69480</v>
          </cell>
          <cell r="J311">
            <v>6183720</v>
          </cell>
        </row>
        <row r="312">
          <cell r="A312" t="str">
            <v>b.육 교 용</v>
          </cell>
          <cell r="F312">
            <v>11641700</v>
          </cell>
          <cell r="H312">
            <v>16748000</v>
          </cell>
          <cell r="I312">
            <v>0</v>
          </cell>
          <cell r="J312">
            <v>3459600</v>
          </cell>
        </row>
        <row r="313">
          <cell r="A313" t="str">
            <v>-1.교면집수구</v>
          </cell>
          <cell r="B313" t="str">
            <v>주철</v>
          </cell>
          <cell r="C313">
            <v>8</v>
          </cell>
          <cell r="D313" t="str">
            <v>개</v>
          </cell>
          <cell r="E313">
            <v>82430</v>
          </cell>
          <cell r="F313">
            <v>659440</v>
          </cell>
          <cell r="G313">
            <v>71000</v>
          </cell>
          <cell r="H313">
            <v>568000</v>
          </cell>
          <cell r="I313">
            <v>37593</v>
          </cell>
          <cell r="J313">
            <v>300744</v>
          </cell>
        </row>
        <row r="314">
          <cell r="A314" t="str">
            <v>-2.연결집수거</v>
          </cell>
          <cell r="B314" t="str">
            <v>스텐레스</v>
          </cell>
          <cell r="C314">
            <v>8</v>
          </cell>
          <cell r="D314" t="str">
            <v>개</v>
          </cell>
          <cell r="E314">
            <v>105590</v>
          </cell>
          <cell r="F314">
            <v>844720</v>
          </cell>
          <cell r="G314">
            <v>100000</v>
          </cell>
          <cell r="H314">
            <v>800000</v>
          </cell>
          <cell r="I314">
            <v>69480</v>
          </cell>
          <cell r="J314">
            <v>555840</v>
          </cell>
        </row>
        <row r="315">
          <cell r="A315" t="str">
            <v>-3.직      관</v>
          </cell>
          <cell r="B315" t="str">
            <v>스텐레스,□150×150</v>
          </cell>
          <cell r="C315">
            <v>122</v>
          </cell>
          <cell r="D315" t="str">
            <v>m</v>
          </cell>
          <cell r="E315">
            <v>67030</v>
          </cell>
          <cell r="F315">
            <v>8177660</v>
          </cell>
          <cell r="G315">
            <v>71000</v>
          </cell>
          <cell r="H315">
            <v>8662000</v>
          </cell>
          <cell r="I315">
            <v>4130</v>
          </cell>
          <cell r="J315">
            <v>503860</v>
          </cell>
        </row>
        <row r="316">
          <cell r="A316" t="str">
            <v>-4.곡      관</v>
          </cell>
          <cell r="B316" t="str">
            <v>스텐레스,□150x150</v>
          </cell>
          <cell r="C316">
            <v>16</v>
          </cell>
          <cell r="D316" t="str">
            <v>개소</v>
          </cell>
          <cell r="E316">
            <v>26050</v>
          </cell>
          <cell r="F316">
            <v>416800</v>
          </cell>
          <cell r="G316">
            <v>28000</v>
          </cell>
          <cell r="H316">
            <v>448000</v>
          </cell>
          <cell r="I316">
            <v>18197</v>
          </cell>
          <cell r="J316">
            <v>291152</v>
          </cell>
        </row>
        <row r="317">
          <cell r="A317" t="str">
            <v>-5.연  결  부</v>
          </cell>
          <cell r="B317" t="str">
            <v>스텐레스</v>
          </cell>
          <cell r="C317">
            <v>66</v>
          </cell>
          <cell r="D317" t="str">
            <v>개소</v>
          </cell>
          <cell r="E317">
            <v>23380</v>
          </cell>
          <cell r="F317">
            <v>1543080</v>
          </cell>
          <cell r="G317">
            <v>95000</v>
          </cell>
          <cell r="H317">
            <v>6270000</v>
          </cell>
          <cell r="I317">
            <v>27394</v>
          </cell>
          <cell r="J317">
            <v>1808004</v>
          </cell>
        </row>
        <row r="318">
          <cell r="A318" t="str">
            <v>3.17교량명판공</v>
          </cell>
          <cell r="F318">
            <v>4686820</v>
          </cell>
          <cell r="H318">
            <v>1740000</v>
          </cell>
          <cell r="I318">
            <v>0</v>
          </cell>
          <cell r="J318">
            <v>6122112</v>
          </cell>
        </row>
        <row r="319">
          <cell r="A319" t="str">
            <v>a.교 명 주</v>
          </cell>
          <cell r="B319" t="str">
            <v>(화강석,600×600×1250mm)</v>
          </cell>
          <cell r="C319">
            <v>4</v>
          </cell>
          <cell r="D319" t="str">
            <v>개소</v>
          </cell>
          <cell r="E319">
            <v>1065620</v>
          </cell>
          <cell r="F319">
            <v>4262480</v>
          </cell>
          <cell r="G319">
            <v>270000</v>
          </cell>
          <cell r="H319">
            <v>1080000</v>
          </cell>
          <cell r="I319">
            <v>1500000</v>
          </cell>
          <cell r="J319">
            <v>6000000</v>
          </cell>
        </row>
        <row r="320">
          <cell r="A320" t="str">
            <v>b.교 명 판</v>
          </cell>
          <cell r="B320" t="str">
            <v>(황동,450×200×10㎜)</v>
          </cell>
          <cell r="C320">
            <v>2</v>
          </cell>
          <cell r="D320" t="str">
            <v>개</v>
          </cell>
          <cell r="E320">
            <v>79560</v>
          </cell>
          <cell r="F320">
            <v>159120</v>
          </cell>
          <cell r="G320">
            <v>150000</v>
          </cell>
          <cell r="H320">
            <v>300000</v>
          </cell>
          <cell r="I320">
            <v>30958</v>
          </cell>
          <cell r="J320">
            <v>61916</v>
          </cell>
        </row>
        <row r="321">
          <cell r="A321" t="str">
            <v>c.설 명 판</v>
          </cell>
          <cell r="B321" t="str">
            <v>(황동,350×250×10㎜)</v>
          </cell>
          <cell r="C321">
            <v>2</v>
          </cell>
          <cell r="D321" t="str">
            <v>개</v>
          </cell>
          <cell r="E321">
            <v>132610</v>
          </cell>
          <cell r="F321">
            <v>265220</v>
          </cell>
          <cell r="G321">
            <v>180000</v>
          </cell>
          <cell r="H321">
            <v>360000</v>
          </cell>
          <cell r="I321">
            <v>30098</v>
          </cell>
          <cell r="J321">
            <v>60196</v>
          </cell>
        </row>
        <row r="322">
          <cell r="A322" t="str">
            <v>3.18T.B.M설치</v>
          </cell>
          <cell r="C322">
            <v>1</v>
          </cell>
          <cell r="D322" t="str">
            <v>개</v>
          </cell>
          <cell r="E322">
            <v>19170</v>
          </cell>
          <cell r="F322">
            <v>19170</v>
          </cell>
          <cell r="G322">
            <v>27000</v>
          </cell>
          <cell r="H322">
            <v>27000</v>
          </cell>
          <cell r="I322">
            <v>20475</v>
          </cell>
          <cell r="J322">
            <v>20475</v>
          </cell>
        </row>
        <row r="323">
          <cell r="A323" t="str">
            <v>3.19낙하물방지공</v>
          </cell>
          <cell r="C323">
            <v>1100</v>
          </cell>
          <cell r="D323" t="str">
            <v>㎡</v>
          </cell>
          <cell r="E323">
            <v>2920</v>
          </cell>
          <cell r="F323">
            <v>3212000</v>
          </cell>
          <cell r="G323">
            <v>4200</v>
          </cell>
          <cell r="H323">
            <v>4620000</v>
          </cell>
          <cell r="I323">
            <v>3007</v>
          </cell>
          <cell r="J323">
            <v>3307700</v>
          </cell>
        </row>
        <row r="324">
          <cell r="A324" t="str">
            <v>3.20난간및전선관설치</v>
          </cell>
          <cell r="F324">
            <v>91501110</v>
          </cell>
          <cell r="H324">
            <v>173169000</v>
          </cell>
          <cell r="I324">
            <v>0</v>
          </cell>
          <cell r="J324">
            <v>93013785</v>
          </cell>
        </row>
        <row r="325">
          <cell r="A325" t="str">
            <v>a.난    간</v>
          </cell>
          <cell r="B325" t="str">
            <v>(알미늄)</v>
          </cell>
          <cell r="C325">
            <v>622</v>
          </cell>
          <cell r="D325" t="str">
            <v>m</v>
          </cell>
          <cell r="E325">
            <v>137280</v>
          </cell>
          <cell r="F325">
            <v>85388160</v>
          </cell>
          <cell r="G325">
            <v>270000</v>
          </cell>
          <cell r="H325">
            <v>167940000</v>
          </cell>
          <cell r="I325">
            <v>137280</v>
          </cell>
          <cell r="J325">
            <v>85388160</v>
          </cell>
        </row>
        <row r="326">
          <cell r="A326" t="str">
            <v>b.전 선 관</v>
          </cell>
          <cell r="B326" t="str">
            <v>강관 φ100mm</v>
          </cell>
          <cell r="C326">
            <v>1245</v>
          </cell>
          <cell r="D326" t="str">
            <v>m</v>
          </cell>
          <cell r="E326">
            <v>4910</v>
          </cell>
          <cell r="F326">
            <v>6112950</v>
          </cell>
          <cell r="G326">
            <v>4200</v>
          </cell>
          <cell r="H326">
            <v>5229000</v>
          </cell>
          <cell r="I326">
            <v>6125</v>
          </cell>
          <cell r="J326">
            <v>7625625</v>
          </cell>
        </row>
        <row r="327">
          <cell r="A327" t="str">
            <v>3.21안전점검통로</v>
          </cell>
          <cell r="F327">
            <v>231802900</v>
          </cell>
          <cell r="H327">
            <v>208000000</v>
          </cell>
          <cell r="I327">
            <v>0</v>
          </cell>
          <cell r="J327">
            <v>0</v>
          </cell>
        </row>
        <row r="328">
          <cell r="A328" t="str">
            <v>a종 방 향</v>
          </cell>
          <cell r="C328">
            <v>600</v>
          </cell>
          <cell r="D328" t="str">
            <v>m</v>
          </cell>
          <cell r="E328">
            <v>258250</v>
          </cell>
          <cell r="F328">
            <v>154950000</v>
          </cell>
          <cell r="G328">
            <v>230000</v>
          </cell>
          <cell r="H328">
            <v>138000000</v>
          </cell>
          <cell r="I328">
            <v>0</v>
          </cell>
          <cell r="J328">
            <v>0</v>
          </cell>
        </row>
        <row r="329">
          <cell r="A329" t="str">
            <v>b횡 방 향</v>
          </cell>
          <cell r="C329">
            <v>10</v>
          </cell>
          <cell r="D329" t="str">
            <v>개소</v>
          </cell>
          <cell r="E329">
            <v>7685290</v>
          </cell>
          <cell r="F329">
            <v>76852900</v>
          </cell>
          <cell r="G329">
            <v>7000000</v>
          </cell>
          <cell r="H329">
            <v>70000000</v>
          </cell>
          <cell r="I329">
            <v>0</v>
          </cell>
          <cell r="J329">
            <v>0</v>
          </cell>
        </row>
        <row r="330">
          <cell r="A330" t="str">
            <v>3.22강   교</v>
          </cell>
          <cell r="F330">
            <v>5231237345</v>
          </cell>
          <cell r="H330">
            <v>3995833666</v>
          </cell>
          <cell r="I330">
            <v>0</v>
          </cell>
          <cell r="J330">
            <v>5470624366</v>
          </cell>
        </row>
        <row r="331">
          <cell r="A331" t="str">
            <v>a.강교제작</v>
          </cell>
          <cell r="C331">
            <v>2193.1030000000001</v>
          </cell>
          <cell r="D331" t="str">
            <v>ton</v>
          </cell>
          <cell r="E331">
            <v>1784460</v>
          </cell>
          <cell r="F331">
            <v>3913504579</v>
          </cell>
          <cell r="G331">
            <v>1822000</v>
          </cell>
          <cell r="H331">
            <v>3995833666</v>
          </cell>
          <cell r="I331">
            <v>1837301</v>
          </cell>
          <cell r="J331">
            <v>4029390334</v>
          </cell>
        </row>
        <row r="332">
          <cell r="A332" t="str">
            <v>b.강교운반</v>
          </cell>
          <cell r="C332">
            <v>2193.1030000000001</v>
          </cell>
          <cell r="D332" t="str">
            <v>ton</v>
          </cell>
          <cell r="E332">
            <v>55970</v>
          </cell>
          <cell r="F332">
            <v>122747974</v>
          </cell>
          <cell r="H332">
            <v>0</v>
          </cell>
          <cell r="I332">
            <v>40526</v>
          </cell>
          <cell r="J332">
            <v>88877691</v>
          </cell>
        </row>
        <row r="333">
          <cell r="A333" t="str">
            <v>c.강교가설</v>
          </cell>
          <cell r="C333">
            <v>2193.1030000000001</v>
          </cell>
          <cell r="D333" t="str">
            <v>ton</v>
          </cell>
          <cell r="E333">
            <v>285270</v>
          </cell>
          <cell r="F333">
            <v>625626492</v>
          </cell>
          <cell r="H333">
            <v>0</v>
          </cell>
          <cell r="I333">
            <v>311130</v>
          </cell>
          <cell r="J333">
            <v>682340134</v>
          </cell>
        </row>
        <row r="334">
          <cell r="A334" t="str">
            <v>d.강교도장</v>
          </cell>
          <cell r="F334">
            <v>569358300</v>
          </cell>
          <cell r="H334">
            <v>0</v>
          </cell>
          <cell r="I334">
            <v>0</v>
          </cell>
          <cell r="J334">
            <v>670016207</v>
          </cell>
        </row>
        <row r="335">
          <cell r="A335" t="str">
            <v>-1.내부도장</v>
          </cell>
          <cell r="B335" t="str">
            <v>공장</v>
          </cell>
          <cell r="C335">
            <v>21925</v>
          </cell>
          <cell r="D335" t="str">
            <v>㎡</v>
          </cell>
          <cell r="E335">
            <v>11200</v>
          </cell>
          <cell r="F335">
            <v>245560000</v>
          </cell>
          <cell r="H335">
            <v>0</v>
          </cell>
          <cell r="I335">
            <v>10124</v>
          </cell>
          <cell r="J335">
            <v>221968700</v>
          </cell>
        </row>
        <row r="336">
          <cell r="A336" t="str">
            <v>-2.외부포장면도장</v>
          </cell>
          <cell r="B336" t="str">
            <v>공장</v>
          </cell>
          <cell r="C336">
            <v>3363</v>
          </cell>
          <cell r="D336" t="str">
            <v>㎡</v>
          </cell>
          <cell r="E336">
            <v>8640</v>
          </cell>
          <cell r="F336">
            <v>29056320</v>
          </cell>
          <cell r="H336">
            <v>0</v>
          </cell>
          <cell r="I336">
            <v>8366</v>
          </cell>
          <cell r="J336">
            <v>28134858</v>
          </cell>
        </row>
        <row r="337">
          <cell r="A337" t="str">
            <v>-3.연결판도장</v>
          </cell>
          <cell r="B337" t="str">
            <v>공장</v>
          </cell>
          <cell r="C337">
            <v>2378</v>
          </cell>
          <cell r="D337" t="str">
            <v>㎡</v>
          </cell>
          <cell r="E337">
            <v>6880</v>
          </cell>
          <cell r="F337">
            <v>16360640</v>
          </cell>
          <cell r="H337">
            <v>0</v>
          </cell>
          <cell r="I337">
            <v>7557</v>
          </cell>
          <cell r="J337">
            <v>17970546</v>
          </cell>
        </row>
        <row r="338">
          <cell r="A338" t="str">
            <v>-4.외부도장</v>
          </cell>
          <cell r="B338" t="str">
            <v>공장</v>
          </cell>
          <cell r="C338">
            <v>11138</v>
          </cell>
          <cell r="D338" t="str">
            <v>㎡</v>
          </cell>
          <cell r="E338">
            <v>12240</v>
          </cell>
          <cell r="F338">
            <v>136329120</v>
          </cell>
          <cell r="H338">
            <v>0</v>
          </cell>
          <cell r="I338">
            <v>13828</v>
          </cell>
          <cell r="J338">
            <v>154016264</v>
          </cell>
        </row>
        <row r="339">
          <cell r="A339" t="str">
            <v>-5.외부도장</v>
          </cell>
          <cell r="B339" t="str">
            <v>현장</v>
          </cell>
          <cell r="C339">
            <v>11138</v>
          </cell>
          <cell r="D339" t="str">
            <v>㎡</v>
          </cell>
          <cell r="E339">
            <v>4230</v>
          </cell>
          <cell r="F339">
            <v>47113740</v>
          </cell>
          <cell r="H339">
            <v>0</v>
          </cell>
          <cell r="I339">
            <v>13828</v>
          </cell>
          <cell r="J339">
            <v>154016264</v>
          </cell>
        </row>
        <row r="340">
          <cell r="A340" t="str">
            <v>-6.내부볼트및연결판도장</v>
          </cell>
          <cell r="B340" t="str">
            <v>현장</v>
          </cell>
          <cell r="C340">
            <v>816</v>
          </cell>
          <cell r="D340" t="str">
            <v>㎡</v>
          </cell>
          <cell r="E340">
            <v>6360</v>
          </cell>
          <cell r="F340">
            <v>5189760</v>
          </cell>
          <cell r="H340">
            <v>0</v>
          </cell>
          <cell r="I340">
            <v>5419</v>
          </cell>
          <cell r="J340">
            <v>4421904</v>
          </cell>
        </row>
        <row r="341">
          <cell r="A341" t="str">
            <v>-7.외부볼트및연결판도장</v>
          </cell>
          <cell r="B341" t="str">
            <v>현장</v>
          </cell>
          <cell r="C341">
            <v>929</v>
          </cell>
          <cell r="D341" t="str">
            <v>㎡</v>
          </cell>
          <cell r="E341">
            <v>8270</v>
          </cell>
          <cell r="F341">
            <v>7682830</v>
          </cell>
          <cell r="H341">
            <v>0</v>
          </cell>
          <cell r="I341">
            <v>7989</v>
          </cell>
          <cell r="J341">
            <v>7421781</v>
          </cell>
        </row>
        <row r="342">
          <cell r="A342" t="str">
            <v>-8.강교방사선투과검사</v>
          </cell>
          <cell r="C342">
            <v>1</v>
          </cell>
          <cell r="D342" t="str">
            <v>식</v>
          </cell>
          <cell r="E342">
            <v>82065890</v>
          </cell>
          <cell r="F342">
            <v>82065890</v>
          </cell>
          <cell r="H342">
            <v>0</v>
          </cell>
          <cell r="I342">
            <v>82065890</v>
          </cell>
          <cell r="J342">
            <v>82065890</v>
          </cell>
        </row>
        <row r="343">
          <cell r="A343" t="str">
            <v>3.23옹벽배수시설</v>
          </cell>
          <cell r="F343">
            <v>496790</v>
          </cell>
          <cell r="H343">
            <v>2212000</v>
          </cell>
          <cell r="I343">
            <v>0</v>
          </cell>
          <cell r="J343">
            <v>490448</v>
          </cell>
        </row>
        <row r="344">
          <cell r="A344" t="str">
            <v>a.PVC PIPE</v>
          </cell>
          <cell r="B344" t="str">
            <v>(φ100mm)</v>
          </cell>
          <cell r="C344">
            <v>21</v>
          </cell>
          <cell r="D344" t="str">
            <v>m</v>
          </cell>
          <cell r="E344">
            <v>4910</v>
          </cell>
          <cell r="F344">
            <v>103110</v>
          </cell>
          <cell r="G344">
            <v>4200</v>
          </cell>
          <cell r="H344">
            <v>88200</v>
          </cell>
          <cell r="I344">
            <v>4090</v>
          </cell>
          <cell r="J344">
            <v>85890</v>
          </cell>
        </row>
        <row r="345">
          <cell r="A345" t="str">
            <v>b.DRAIN BOARD</v>
          </cell>
          <cell r="C345">
            <v>259</v>
          </cell>
          <cell r="D345" t="str">
            <v>㎡</v>
          </cell>
          <cell r="E345">
            <v>630</v>
          </cell>
          <cell r="F345">
            <v>163170</v>
          </cell>
          <cell r="G345">
            <v>6400</v>
          </cell>
          <cell r="H345">
            <v>1657600</v>
          </cell>
          <cell r="I345">
            <v>630</v>
          </cell>
          <cell r="J345">
            <v>163170</v>
          </cell>
        </row>
        <row r="346">
          <cell r="A346" t="str">
            <v>c.부 직 포</v>
          </cell>
          <cell r="C346">
            <v>259</v>
          </cell>
          <cell r="D346" t="str">
            <v>㎡</v>
          </cell>
          <cell r="E346">
            <v>890</v>
          </cell>
          <cell r="F346">
            <v>230510</v>
          </cell>
          <cell r="G346">
            <v>1800</v>
          </cell>
          <cell r="H346">
            <v>466200</v>
          </cell>
          <cell r="I346">
            <v>932</v>
          </cell>
          <cell r="J346">
            <v>241388</v>
          </cell>
        </row>
        <row r="347">
          <cell r="A347" t="str">
            <v>3.24시공이음</v>
          </cell>
          <cell r="F347">
            <v>295010</v>
          </cell>
          <cell r="H347">
            <v>505900</v>
          </cell>
          <cell r="I347">
            <v>0</v>
          </cell>
          <cell r="J347">
            <v>362154</v>
          </cell>
        </row>
        <row r="348">
          <cell r="A348" t="str">
            <v>a.스치로폴</v>
          </cell>
          <cell r="B348" t="str">
            <v>(t=10mm)</v>
          </cell>
          <cell r="C348">
            <v>174</v>
          </cell>
          <cell r="D348" t="str">
            <v>㎡</v>
          </cell>
          <cell r="E348">
            <v>910</v>
          </cell>
          <cell r="F348">
            <v>158340</v>
          </cell>
          <cell r="G348">
            <v>1500</v>
          </cell>
          <cell r="H348">
            <v>261000</v>
          </cell>
          <cell r="I348">
            <v>1117</v>
          </cell>
          <cell r="J348">
            <v>194358</v>
          </cell>
        </row>
        <row r="349">
          <cell r="A349" t="str">
            <v>b.스치로폴</v>
          </cell>
          <cell r="B349" t="str">
            <v>(t=20mm)</v>
          </cell>
          <cell r="C349">
            <v>79</v>
          </cell>
          <cell r="D349" t="str">
            <v>㎡</v>
          </cell>
          <cell r="E349">
            <v>1730</v>
          </cell>
          <cell r="F349">
            <v>136670</v>
          </cell>
          <cell r="G349">
            <v>3100</v>
          </cell>
          <cell r="H349">
            <v>244900</v>
          </cell>
          <cell r="I349">
            <v>2124</v>
          </cell>
          <cell r="J349">
            <v>167796</v>
          </cell>
        </row>
        <row r="350">
          <cell r="A350" t="str">
            <v>3.25가    도</v>
          </cell>
          <cell r="C350">
            <v>1</v>
          </cell>
          <cell r="D350" t="str">
            <v>식</v>
          </cell>
          <cell r="E350">
            <v>31698420</v>
          </cell>
          <cell r="F350">
            <v>31698420</v>
          </cell>
          <cell r="G350">
            <v>25000000</v>
          </cell>
          <cell r="H350">
            <v>25000000</v>
          </cell>
          <cell r="I350">
            <v>31698420</v>
          </cell>
          <cell r="J350">
            <v>31698420</v>
          </cell>
        </row>
        <row r="351">
          <cell r="A351" t="str">
            <v>3.26낙교방지시설</v>
          </cell>
          <cell r="C351">
            <v>20</v>
          </cell>
          <cell r="D351" t="str">
            <v>개</v>
          </cell>
          <cell r="E351">
            <v>2070760</v>
          </cell>
          <cell r="F351">
            <v>41415200</v>
          </cell>
          <cell r="G351">
            <v>1900000</v>
          </cell>
          <cell r="H351">
            <v>38000000</v>
          </cell>
          <cell r="I351">
            <v>2070760</v>
          </cell>
          <cell r="J351">
            <v>41415200</v>
          </cell>
        </row>
        <row r="352">
          <cell r="A352" t="str">
            <v>3.27교각번호판설치</v>
          </cell>
          <cell r="B352" t="str">
            <v>(900x900)</v>
          </cell>
          <cell r="C352">
            <v>10</v>
          </cell>
          <cell r="D352" t="str">
            <v>개소</v>
          </cell>
          <cell r="E352">
            <v>49700</v>
          </cell>
          <cell r="F352">
            <v>497000</v>
          </cell>
          <cell r="G352">
            <v>150000</v>
          </cell>
          <cell r="H352">
            <v>1500000</v>
          </cell>
          <cell r="I352">
            <v>49700</v>
          </cell>
          <cell r="J352">
            <v>497000</v>
          </cell>
        </row>
        <row r="353">
          <cell r="A353" t="str">
            <v>C.일신교</v>
          </cell>
          <cell r="F353">
            <v>732949933</v>
          </cell>
          <cell r="H353">
            <v>626057330</v>
          </cell>
          <cell r="I353">
            <v>0</v>
          </cell>
          <cell r="J353">
            <v>796036763</v>
          </cell>
        </row>
        <row r="354">
          <cell r="A354" t="str">
            <v>3.01구조물터파기</v>
          </cell>
          <cell r="F354">
            <v>173510010</v>
          </cell>
          <cell r="H354">
            <v>108197900</v>
          </cell>
          <cell r="I354">
            <v>0</v>
          </cell>
          <cell r="J354">
            <v>151105517</v>
          </cell>
        </row>
        <row r="355">
          <cell r="A355" t="str">
            <v>a.육상토사</v>
          </cell>
          <cell r="B355" t="str">
            <v>(0 ~ 4m)</v>
          </cell>
          <cell r="C355">
            <v>4353</v>
          </cell>
          <cell r="D355" t="str">
            <v>㎥</v>
          </cell>
          <cell r="E355">
            <v>3590</v>
          </cell>
          <cell r="F355">
            <v>15627270</v>
          </cell>
          <cell r="G355">
            <v>3700</v>
          </cell>
          <cell r="H355">
            <v>16106100</v>
          </cell>
          <cell r="I355">
            <v>3141</v>
          </cell>
          <cell r="J355">
            <v>13672773</v>
          </cell>
        </row>
        <row r="356">
          <cell r="A356" t="str">
            <v>b.육상연암</v>
          </cell>
          <cell r="F356">
            <v>95594780</v>
          </cell>
          <cell r="H356">
            <v>35043800</v>
          </cell>
          <cell r="I356">
            <v>0</v>
          </cell>
          <cell r="J356">
            <v>95595406</v>
          </cell>
        </row>
        <row r="357">
          <cell r="A357" t="str">
            <v>-1      ″</v>
          </cell>
          <cell r="B357" t="str">
            <v>(0 ~ 4m)</v>
          </cell>
          <cell r="C357">
            <v>444</v>
          </cell>
          <cell r="D357" t="str">
            <v>㎥</v>
          </cell>
          <cell r="E357">
            <v>105000</v>
          </cell>
          <cell r="F357">
            <v>46620000</v>
          </cell>
          <cell r="G357">
            <v>38500</v>
          </cell>
          <cell r="H357">
            <v>17094000</v>
          </cell>
          <cell r="I357">
            <v>105001</v>
          </cell>
          <cell r="J357">
            <v>46620444</v>
          </cell>
        </row>
        <row r="358">
          <cell r="A358" t="str">
            <v>-2      ″</v>
          </cell>
          <cell r="B358" t="str">
            <v>(4m이상)</v>
          </cell>
          <cell r="C358">
            <v>182</v>
          </cell>
          <cell r="D358" t="str">
            <v>㎥</v>
          </cell>
          <cell r="E358">
            <v>152580</v>
          </cell>
          <cell r="F358">
            <v>27769560</v>
          </cell>
          <cell r="G358">
            <v>62700</v>
          </cell>
          <cell r="H358">
            <v>11411400</v>
          </cell>
          <cell r="I358">
            <v>152581</v>
          </cell>
          <cell r="J358">
            <v>27769742</v>
          </cell>
        </row>
        <row r="359">
          <cell r="A359" t="str">
            <v>-3면정리및청소</v>
          </cell>
          <cell r="C359">
            <v>743</v>
          </cell>
          <cell r="D359" t="str">
            <v>㎡</v>
          </cell>
          <cell r="E359">
            <v>28540</v>
          </cell>
          <cell r="F359">
            <v>21205220</v>
          </cell>
          <cell r="G359">
            <v>8800</v>
          </cell>
          <cell r="H359">
            <v>6538400</v>
          </cell>
          <cell r="I359">
            <v>28540</v>
          </cell>
          <cell r="J359">
            <v>21205220</v>
          </cell>
        </row>
        <row r="360">
          <cell r="A360" t="str">
            <v>c.되메우기및다짐</v>
          </cell>
          <cell r="B360" t="str">
            <v>(기계70%,인력30%)</v>
          </cell>
          <cell r="C360">
            <v>3442</v>
          </cell>
          <cell r="D360" t="str">
            <v>㎥</v>
          </cell>
          <cell r="E360">
            <v>3000</v>
          </cell>
          <cell r="F360">
            <v>10326000</v>
          </cell>
          <cell r="G360">
            <v>3000</v>
          </cell>
          <cell r="H360">
            <v>10326000</v>
          </cell>
          <cell r="I360">
            <v>4158</v>
          </cell>
          <cell r="J360">
            <v>14311836</v>
          </cell>
        </row>
        <row r="361">
          <cell r="A361" t="str">
            <v>d.뒷채움</v>
          </cell>
          <cell r="B361" t="str">
            <v>(보조기층재)</v>
          </cell>
          <cell r="C361">
            <v>1908</v>
          </cell>
          <cell r="D361" t="str">
            <v>㎥</v>
          </cell>
          <cell r="E361">
            <v>27120</v>
          </cell>
          <cell r="F361">
            <v>51744960</v>
          </cell>
          <cell r="G361">
            <v>24000</v>
          </cell>
          <cell r="H361">
            <v>45792000</v>
          </cell>
          <cell r="I361">
            <v>14279</v>
          </cell>
          <cell r="J361">
            <v>27244332</v>
          </cell>
        </row>
        <row r="362">
          <cell r="A362" t="str">
            <v>e.앞성토</v>
          </cell>
          <cell r="B362" t="str">
            <v>백호우0.7m3</v>
          </cell>
          <cell r="C362">
            <v>310</v>
          </cell>
          <cell r="D362" t="str">
            <v>㎥</v>
          </cell>
          <cell r="E362">
            <v>700</v>
          </cell>
          <cell r="F362">
            <v>217000</v>
          </cell>
          <cell r="G362">
            <v>3000</v>
          </cell>
          <cell r="H362">
            <v>930000</v>
          </cell>
          <cell r="I362">
            <v>907</v>
          </cell>
          <cell r="J362">
            <v>281170</v>
          </cell>
        </row>
        <row r="363">
          <cell r="A363" t="str">
            <v>3.02거 푸 집</v>
          </cell>
          <cell r="F363">
            <v>73936960</v>
          </cell>
          <cell r="H363">
            <v>102066500</v>
          </cell>
          <cell r="I363">
            <v>0</v>
          </cell>
          <cell r="J363">
            <v>161134039</v>
          </cell>
        </row>
        <row r="364">
          <cell r="A364" t="str">
            <v>a.합판거푸집</v>
          </cell>
          <cell r="F364">
            <v>73936960</v>
          </cell>
          <cell r="H364">
            <v>102066500</v>
          </cell>
          <cell r="I364">
            <v>0</v>
          </cell>
          <cell r="J364">
            <v>161134039</v>
          </cell>
        </row>
        <row r="365">
          <cell r="A365" t="str">
            <v>-1.      ″</v>
          </cell>
          <cell r="B365" t="str">
            <v>(3회, 0~ 7m)</v>
          </cell>
          <cell r="C365">
            <v>3407</v>
          </cell>
          <cell r="D365" t="str">
            <v>㎡</v>
          </cell>
          <cell r="E365">
            <v>17110</v>
          </cell>
          <cell r="F365">
            <v>58293770</v>
          </cell>
          <cell r="G365">
            <v>23500</v>
          </cell>
          <cell r="H365">
            <v>80064500</v>
          </cell>
          <cell r="I365">
            <v>39478</v>
          </cell>
          <cell r="J365">
            <v>134501546</v>
          </cell>
        </row>
        <row r="366">
          <cell r="A366" t="str">
            <v>-2.      ″</v>
          </cell>
          <cell r="B366" t="str">
            <v>(3회, 7~10m)</v>
          </cell>
          <cell r="C366">
            <v>404</v>
          </cell>
          <cell r="D366" t="str">
            <v>㎡</v>
          </cell>
          <cell r="E366">
            <v>17980</v>
          </cell>
          <cell r="F366">
            <v>7263920</v>
          </cell>
          <cell r="G366">
            <v>26000</v>
          </cell>
          <cell r="H366">
            <v>10504000</v>
          </cell>
          <cell r="I366">
            <v>42671.6</v>
          </cell>
          <cell r="J366">
            <v>17239326</v>
          </cell>
        </row>
        <row r="367">
          <cell r="A367" t="str">
            <v>-3.      ″</v>
          </cell>
          <cell r="B367" t="str">
            <v>(3회,10~13m)</v>
          </cell>
          <cell r="C367">
            <v>11</v>
          </cell>
          <cell r="D367" t="str">
            <v>㎡</v>
          </cell>
          <cell r="E367">
            <v>21030</v>
          </cell>
          <cell r="F367">
            <v>231330</v>
          </cell>
          <cell r="G367">
            <v>26000</v>
          </cell>
          <cell r="H367">
            <v>286000</v>
          </cell>
          <cell r="I367">
            <v>46184.56</v>
          </cell>
          <cell r="J367">
            <v>508030</v>
          </cell>
        </row>
        <row r="368">
          <cell r="A368" t="str">
            <v>-4.      〃</v>
          </cell>
          <cell r="B368" t="str">
            <v>(4회)</v>
          </cell>
          <cell r="C368">
            <v>362</v>
          </cell>
          <cell r="D368" t="str">
            <v>㎡</v>
          </cell>
          <cell r="E368">
            <v>14660</v>
          </cell>
          <cell r="F368">
            <v>5306920</v>
          </cell>
          <cell r="G368">
            <v>20500</v>
          </cell>
          <cell r="H368">
            <v>7421000</v>
          </cell>
          <cell r="I368">
            <v>16256</v>
          </cell>
          <cell r="J368">
            <v>5884672</v>
          </cell>
        </row>
        <row r="369">
          <cell r="A369" t="str">
            <v>-5.      〃</v>
          </cell>
          <cell r="B369" t="str">
            <v>(6회)</v>
          </cell>
          <cell r="C369">
            <v>223</v>
          </cell>
          <cell r="D369" t="str">
            <v>㎡</v>
          </cell>
          <cell r="E369">
            <v>12740</v>
          </cell>
          <cell r="F369">
            <v>2841020</v>
          </cell>
          <cell r="G369">
            <v>17000</v>
          </cell>
          <cell r="H369">
            <v>3791000</v>
          </cell>
          <cell r="I369">
            <v>13455</v>
          </cell>
          <cell r="J369">
            <v>3000465</v>
          </cell>
        </row>
        <row r="370">
          <cell r="A370" t="str">
            <v>3.03강관비계</v>
          </cell>
          <cell r="C370">
            <v>1</v>
          </cell>
          <cell r="D370" t="str">
            <v>식</v>
          </cell>
          <cell r="E370">
            <v>15235750</v>
          </cell>
          <cell r="F370">
            <v>15235750</v>
          </cell>
          <cell r="G370">
            <v>14000000</v>
          </cell>
          <cell r="H370">
            <v>14000000</v>
          </cell>
          <cell r="I370">
            <v>15235750</v>
          </cell>
          <cell r="J370">
            <v>15235749</v>
          </cell>
        </row>
        <row r="371">
          <cell r="A371" t="str">
            <v>3.04동 바 리</v>
          </cell>
          <cell r="F371">
            <v>17207190</v>
          </cell>
          <cell r="H371">
            <v>15400000</v>
          </cell>
          <cell r="I371">
            <v>0</v>
          </cell>
          <cell r="J371">
            <v>17207188</v>
          </cell>
        </row>
        <row r="372">
          <cell r="A372" t="str">
            <v>a.         ″</v>
          </cell>
          <cell r="B372" t="str">
            <v>(목재4회)</v>
          </cell>
          <cell r="C372">
            <v>1</v>
          </cell>
          <cell r="D372" t="str">
            <v>식</v>
          </cell>
          <cell r="E372">
            <v>13133800</v>
          </cell>
          <cell r="F372">
            <v>13133800</v>
          </cell>
          <cell r="G372">
            <v>3400000</v>
          </cell>
          <cell r="H372">
            <v>3400000</v>
          </cell>
          <cell r="I372">
            <v>13133800</v>
          </cell>
          <cell r="J372">
            <v>13133799</v>
          </cell>
        </row>
        <row r="373">
          <cell r="A373" t="str">
            <v>b.         ″</v>
          </cell>
          <cell r="B373" t="str">
            <v>(강관동바리)</v>
          </cell>
          <cell r="C373">
            <v>1</v>
          </cell>
          <cell r="D373" t="str">
            <v>식</v>
          </cell>
          <cell r="E373">
            <v>4073390</v>
          </cell>
          <cell r="F373">
            <v>4073390</v>
          </cell>
          <cell r="G373">
            <v>12000000</v>
          </cell>
          <cell r="H373">
            <v>12000000</v>
          </cell>
          <cell r="I373">
            <v>4073390</v>
          </cell>
          <cell r="J373">
            <v>4073389</v>
          </cell>
        </row>
        <row r="374">
          <cell r="A374" t="str">
            <v>3.05철근가공조립</v>
          </cell>
          <cell r="F374">
            <v>119933131</v>
          </cell>
          <cell r="H374">
            <v>88175720</v>
          </cell>
          <cell r="I374">
            <v>0</v>
          </cell>
          <cell r="J374">
            <v>132123768</v>
          </cell>
        </row>
        <row r="375">
          <cell r="A375" t="str">
            <v>a.         ″</v>
          </cell>
          <cell r="B375" t="str">
            <v>(보 통)</v>
          </cell>
          <cell r="C375">
            <v>226.28399999999999</v>
          </cell>
          <cell r="D375" t="str">
            <v>ton</v>
          </cell>
          <cell r="E375">
            <v>360590</v>
          </cell>
          <cell r="F375">
            <v>81595747</v>
          </cell>
          <cell r="G375">
            <v>270000</v>
          </cell>
          <cell r="H375">
            <v>61096680</v>
          </cell>
          <cell r="I375">
            <v>384726</v>
          </cell>
          <cell r="J375">
            <v>87057337</v>
          </cell>
        </row>
        <row r="376">
          <cell r="A376" t="str">
            <v>b.         ″</v>
          </cell>
          <cell r="B376" t="str">
            <v>(복 잡)</v>
          </cell>
          <cell r="C376">
            <v>93.376000000000005</v>
          </cell>
          <cell r="D376" t="str">
            <v>ton</v>
          </cell>
          <cell r="E376">
            <v>410570</v>
          </cell>
          <cell r="F376">
            <v>38337384</v>
          </cell>
          <cell r="G376">
            <v>290000</v>
          </cell>
          <cell r="H376">
            <v>27079040</v>
          </cell>
          <cell r="I376">
            <v>482634</v>
          </cell>
          <cell r="J376">
            <v>45066431</v>
          </cell>
        </row>
        <row r="377">
          <cell r="A377" t="str">
            <v>3.06스페이샤설치</v>
          </cell>
          <cell r="F377">
            <v>41380</v>
          </cell>
          <cell r="H377">
            <v>372420</v>
          </cell>
          <cell r="I377">
            <v>0</v>
          </cell>
          <cell r="J377">
            <v>695184</v>
          </cell>
        </row>
        <row r="378">
          <cell r="A378" t="str">
            <v>a.         ″</v>
          </cell>
          <cell r="B378" t="str">
            <v>(수평)</v>
          </cell>
          <cell r="C378">
            <v>1227</v>
          </cell>
          <cell r="D378" t="str">
            <v>㎡</v>
          </cell>
          <cell r="E378">
            <v>20</v>
          </cell>
          <cell r="F378">
            <v>24540</v>
          </cell>
          <cell r="G378">
            <v>180</v>
          </cell>
          <cell r="H378">
            <v>220860</v>
          </cell>
          <cell r="I378">
            <v>336</v>
          </cell>
          <cell r="J378">
            <v>412272</v>
          </cell>
        </row>
        <row r="379">
          <cell r="A379" t="str">
            <v>b.         ″</v>
          </cell>
          <cell r="B379" t="str">
            <v>(수직)</v>
          </cell>
          <cell r="C379">
            <v>842</v>
          </cell>
          <cell r="D379" t="str">
            <v>㎡</v>
          </cell>
          <cell r="E379">
            <v>20</v>
          </cell>
          <cell r="F379">
            <v>16840</v>
          </cell>
          <cell r="G379">
            <v>180</v>
          </cell>
          <cell r="H379">
            <v>151560</v>
          </cell>
          <cell r="I379">
            <v>336</v>
          </cell>
          <cell r="J379">
            <v>282912</v>
          </cell>
        </row>
        <row r="380">
          <cell r="A380" t="str">
            <v>3.07콘크리트타설공</v>
          </cell>
          <cell r="F380">
            <v>136006060</v>
          </cell>
          <cell r="H380">
            <v>155749630</v>
          </cell>
          <cell r="I380">
            <v>0</v>
          </cell>
          <cell r="J380">
            <v>148344551</v>
          </cell>
        </row>
        <row r="381">
          <cell r="A381" t="str">
            <v>a.펌프카</v>
          </cell>
          <cell r="B381" t="str">
            <v>철근(25-270-12)</v>
          </cell>
          <cell r="C381">
            <v>198</v>
          </cell>
          <cell r="D381" t="str">
            <v>㎥</v>
          </cell>
          <cell r="E381">
            <v>56820</v>
          </cell>
          <cell r="F381">
            <v>11250360</v>
          </cell>
          <cell r="G381">
            <v>61870</v>
          </cell>
          <cell r="H381">
            <v>12250260</v>
          </cell>
          <cell r="I381">
            <v>57052</v>
          </cell>
          <cell r="J381">
            <v>11296296</v>
          </cell>
        </row>
        <row r="382">
          <cell r="A382" t="str">
            <v>b.펌프카</v>
          </cell>
          <cell r="B382" t="str">
            <v>철근(25-240-12)</v>
          </cell>
          <cell r="C382">
            <v>1907</v>
          </cell>
          <cell r="D382" t="str">
            <v>㎥</v>
          </cell>
          <cell r="E382">
            <v>49080</v>
          </cell>
          <cell r="F382">
            <v>93595560</v>
          </cell>
          <cell r="G382">
            <v>59710</v>
          </cell>
          <cell r="H382">
            <v>113866970</v>
          </cell>
          <cell r="I382">
            <v>54779</v>
          </cell>
          <cell r="J382">
            <v>104463553</v>
          </cell>
        </row>
        <row r="383">
          <cell r="A383" t="str">
            <v>c.콘크리트타설</v>
          </cell>
          <cell r="B383" t="str">
            <v>무근(40-180-8)</v>
          </cell>
          <cell r="C383">
            <v>504</v>
          </cell>
          <cell r="D383" t="str">
            <v>㎥</v>
          </cell>
          <cell r="E383">
            <v>55880</v>
          </cell>
          <cell r="F383">
            <v>28163520</v>
          </cell>
          <cell r="G383">
            <v>53200</v>
          </cell>
          <cell r="H383">
            <v>26812800</v>
          </cell>
          <cell r="I383">
            <v>58586</v>
          </cell>
          <cell r="J383">
            <v>29527344</v>
          </cell>
        </row>
        <row r="384">
          <cell r="A384" t="str">
            <v>d.콘크리트타설</v>
          </cell>
          <cell r="B384" t="str">
            <v>무근(40-160-8)</v>
          </cell>
          <cell r="C384">
            <v>53</v>
          </cell>
          <cell r="D384" t="str">
            <v>㎥</v>
          </cell>
          <cell r="E384">
            <v>56540</v>
          </cell>
          <cell r="F384">
            <v>2996620</v>
          </cell>
          <cell r="G384">
            <v>53200</v>
          </cell>
          <cell r="H384">
            <v>2819600</v>
          </cell>
          <cell r="I384">
            <v>57686</v>
          </cell>
          <cell r="J384">
            <v>3057358</v>
          </cell>
        </row>
        <row r="385">
          <cell r="A385" t="str">
            <v>3.08 표면처리</v>
          </cell>
          <cell r="F385">
            <v>352800</v>
          </cell>
          <cell r="H385">
            <v>1099560</v>
          </cell>
          <cell r="I385">
            <v>0</v>
          </cell>
          <cell r="J385">
            <v>446292</v>
          </cell>
        </row>
        <row r="386">
          <cell r="A386" t="str">
            <v>a.슬래브양생</v>
          </cell>
          <cell r="C386">
            <v>588</v>
          </cell>
          <cell r="D386" t="str">
            <v>㎡</v>
          </cell>
          <cell r="E386">
            <v>320</v>
          </cell>
          <cell r="F386">
            <v>188160</v>
          </cell>
          <cell r="G386">
            <v>370</v>
          </cell>
          <cell r="H386">
            <v>217560</v>
          </cell>
          <cell r="I386">
            <v>264</v>
          </cell>
          <cell r="J386">
            <v>155232</v>
          </cell>
        </row>
        <row r="387">
          <cell r="A387" t="str">
            <v>b.슬래브면고르기</v>
          </cell>
          <cell r="C387">
            <v>588</v>
          </cell>
          <cell r="D387" t="str">
            <v>㎡</v>
          </cell>
          <cell r="E387">
            <v>280</v>
          </cell>
          <cell r="F387">
            <v>164640</v>
          </cell>
          <cell r="G387">
            <v>1500</v>
          </cell>
          <cell r="H387">
            <v>882000</v>
          </cell>
          <cell r="I387">
            <v>495</v>
          </cell>
          <cell r="J387">
            <v>291060</v>
          </cell>
        </row>
        <row r="388">
          <cell r="A388" t="str">
            <v>3.09교면방수</v>
          </cell>
          <cell r="B388" t="str">
            <v>(도막식)</v>
          </cell>
          <cell r="C388">
            <v>588</v>
          </cell>
          <cell r="D388" t="str">
            <v>㎡</v>
          </cell>
          <cell r="E388">
            <v>17270</v>
          </cell>
          <cell r="F388">
            <v>10154760</v>
          </cell>
          <cell r="G388">
            <v>3700</v>
          </cell>
          <cell r="H388">
            <v>2175600</v>
          </cell>
          <cell r="I388">
            <v>10000</v>
          </cell>
          <cell r="J388">
            <v>5880000</v>
          </cell>
        </row>
        <row r="389">
          <cell r="A389" t="str">
            <v>3.10교좌장치</v>
          </cell>
          <cell r="F389">
            <v>22820280</v>
          </cell>
          <cell r="H389">
            <v>20528000</v>
          </cell>
          <cell r="I389">
            <v>0</v>
          </cell>
          <cell r="J389">
            <v>22820280</v>
          </cell>
        </row>
        <row r="390">
          <cell r="A390" t="str">
            <v>a.고정단</v>
          </cell>
          <cell r="B390" t="str">
            <v>(탄성받침,135ton)</v>
          </cell>
          <cell r="C390">
            <v>2</v>
          </cell>
          <cell r="D390" t="str">
            <v>조</v>
          </cell>
          <cell r="E390">
            <v>1145100</v>
          </cell>
          <cell r="F390">
            <v>2290200</v>
          </cell>
          <cell r="G390">
            <v>1030000</v>
          </cell>
          <cell r="H390">
            <v>2060000</v>
          </cell>
          <cell r="I390">
            <v>1145100</v>
          </cell>
          <cell r="J390">
            <v>2290200</v>
          </cell>
        </row>
        <row r="391">
          <cell r="A391" t="str">
            <v>b.일방향</v>
          </cell>
          <cell r="B391" t="str">
            <v>(탄성받침,135ton)</v>
          </cell>
          <cell r="C391">
            <v>10</v>
          </cell>
          <cell r="D391" t="str">
            <v>조</v>
          </cell>
          <cell r="E391">
            <v>1140560</v>
          </cell>
          <cell r="F391">
            <v>11405600</v>
          </cell>
          <cell r="G391">
            <v>1026000</v>
          </cell>
          <cell r="H391">
            <v>10260000</v>
          </cell>
          <cell r="I391">
            <v>1140560</v>
          </cell>
          <cell r="J391">
            <v>11405600</v>
          </cell>
        </row>
        <row r="392">
          <cell r="A392" t="str">
            <v>c.양방향</v>
          </cell>
          <cell r="B392" t="str">
            <v>(탄성받침,135ton)</v>
          </cell>
          <cell r="C392">
            <v>8</v>
          </cell>
          <cell r="D392" t="str">
            <v>조</v>
          </cell>
          <cell r="E392">
            <v>1140560</v>
          </cell>
          <cell r="F392">
            <v>9124480</v>
          </cell>
          <cell r="G392">
            <v>1026000</v>
          </cell>
          <cell r="H392">
            <v>8208000</v>
          </cell>
          <cell r="I392">
            <v>1140560</v>
          </cell>
          <cell r="J392">
            <v>9124480</v>
          </cell>
        </row>
        <row r="393">
          <cell r="A393" t="str">
            <v>3.11신축이음</v>
          </cell>
          <cell r="F393">
            <v>13378600</v>
          </cell>
          <cell r="H393">
            <v>15680000</v>
          </cell>
          <cell r="I393">
            <v>0</v>
          </cell>
          <cell r="J393">
            <v>13378600</v>
          </cell>
        </row>
        <row r="394">
          <cell r="A394" t="str">
            <v>a.       ″</v>
          </cell>
          <cell r="B394" t="str">
            <v>(No. 35)</v>
          </cell>
          <cell r="C394">
            <v>20</v>
          </cell>
          <cell r="D394" t="str">
            <v>m</v>
          </cell>
          <cell r="E394">
            <v>192320</v>
          </cell>
          <cell r="F394">
            <v>3846400</v>
          </cell>
          <cell r="G394">
            <v>134000</v>
          </cell>
          <cell r="H394">
            <v>2680000</v>
          </cell>
          <cell r="I394">
            <v>192320</v>
          </cell>
          <cell r="J394">
            <v>3846400</v>
          </cell>
        </row>
        <row r="395">
          <cell r="A395" t="str">
            <v>b.       ″</v>
          </cell>
          <cell r="B395" t="str">
            <v>(No. 80)</v>
          </cell>
          <cell r="C395">
            <v>20</v>
          </cell>
          <cell r="D395" t="str">
            <v>m</v>
          </cell>
          <cell r="E395">
            <v>476610</v>
          </cell>
          <cell r="F395">
            <v>9532200</v>
          </cell>
          <cell r="G395">
            <v>650000</v>
          </cell>
          <cell r="H395">
            <v>13000000</v>
          </cell>
          <cell r="I395">
            <v>476610</v>
          </cell>
          <cell r="J395">
            <v>9532200</v>
          </cell>
        </row>
        <row r="396">
          <cell r="A396" t="str">
            <v>3.12다웰바설치</v>
          </cell>
          <cell r="B396" t="str">
            <v>D=25, ℓ=600mm</v>
          </cell>
          <cell r="C396">
            <v>100</v>
          </cell>
          <cell r="D396" t="str">
            <v>개</v>
          </cell>
          <cell r="E396">
            <v>2870</v>
          </cell>
          <cell r="F396">
            <v>287000</v>
          </cell>
          <cell r="G396">
            <v>3500</v>
          </cell>
          <cell r="H396">
            <v>350000</v>
          </cell>
          <cell r="I396">
            <v>125</v>
          </cell>
          <cell r="J396">
            <v>12500</v>
          </cell>
        </row>
        <row r="397">
          <cell r="A397" t="str">
            <v>3.13무수축몰탈</v>
          </cell>
          <cell r="C397">
            <v>0.9</v>
          </cell>
          <cell r="D397" t="str">
            <v>㎥</v>
          </cell>
          <cell r="E397">
            <v>69890</v>
          </cell>
          <cell r="F397">
            <v>62901</v>
          </cell>
          <cell r="G397">
            <v>80000</v>
          </cell>
          <cell r="H397">
            <v>72000</v>
          </cell>
          <cell r="I397">
            <v>57311</v>
          </cell>
          <cell r="J397">
            <v>51579</v>
          </cell>
        </row>
        <row r="398">
          <cell r="A398" t="str">
            <v>3.14무수축콘크리트</v>
          </cell>
          <cell r="C398">
            <v>4.6100000000000003</v>
          </cell>
          <cell r="D398" t="str">
            <v>㎥</v>
          </cell>
          <cell r="E398">
            <v>168330</v>
          </cell>
          <cell r="F398">
            <v>776001</v>
          </cell>
          <cell r="G398">
            <v>100000</v>
          </cell>
          <cell r="H398">
            <v>461000</v>
          </cell>
          <cell r="I398">
            <v>158468</v>
          </cell>
          <cell r="J398">
            <v>730536</v>
          </cell>
        </row>
        <row r="399">
          <cell r="A399" t="str">
            <v>3.15교면배수시설공</v>
          </cell>
          <cell r="B399" t="str">
            <v>하천용</v>
          </cell>
          <cell r="F399">
            <v>1089300</v>
          </cell>
          <cell r="H399">
            <v>1134000</v>
          </cell>
          <cell r="I399">
            <v>0</v>
          </cell>
          <cell r="J399">
            <v>1059318</v>
          </cell>
        </row>
        <row r="400">
          <cell r="A400" t="str">
            <v>a.교면집수구</v>
          </cell>
          <cell r="B400" t="str">
            <v>주철</v>
          </cell>
          <cell r="C400">
            <v>6</v>
          </cell>
          <cell r="D400" t="str">
            <v>개</v>
          </cell>
          <cell r="E400">
            <v>82430</v>
          </cell>
          <cell r="F400">
            <v>494580</v>
          </cell>
          <cell r="G400">
            <v>71000</v>
          </cell>
          <cell r="H400">
            <v>426000</v>
          </cell>
          <cell r="I400">
            <v>37593</v>
          </cell>
          <cell r="J400">
            <v>225558</v>
          </cell>
        </row>
        <row r="401">
          <cell r="A401" t="str">
            <v>b.연결배수구</v>
          </cell>
          <cell r="B401" t="str">
            <v>(아연도강관, φ150㎜)</v>
          </cell>
          <cell r="C401">
            <v>12</v>
          </cell>
          <cell r="D401" t="str">
            <v>m</v>
          </cell>
          <cell r="E401">
            <v>49560</v>
          </cell>
          <cell r="F401">
            <v>594720</v>
          </cell>
          <cell r="G401">
            <v>59000</v>
          </cell>
          <cell r="H401">
            <v>708000</v>
          </cell>
          <cell r="I401">
            <v>69480</v>
          </cell>
          <cell r="J401">
            <v>833760</v>
          </cell>
        </row>
        <row r="402">
          <cell r="A402" t="str">
            <v>3.16교량명판공</v>
          </cell>
          <cell r="F402">
            <v>4686820</v>
          </cell>
          <cell r="H402">
            <v>11460000</v>
          </cell>
          <cell r="I402">
            <v>0</v>
          </cell>
          <cell r="J402">
            <v>6122112</v>
          </cell>
        </row>
        <row r="403">
          <cell r="A403" t="str">
            <v>a.교 명 주</v>
          </cell>
          <cell r="B403" t="str">
            <v>(화강석,600×600×1250mm)</v>
          </cell>
          <cell r="C403">
            <v>4</v>
          </cell>
          <cell r="D403" t="str">
            <v>개소</v>
          </cell>
          <cell r="E403">
            <v>1065620</v>
          </cell>
          <cell r="F403">
            <v>4262480</v>
          </cell>
          <cell r="G403">
            <v>2700000</v>
          </cell>
          <cell r="H403">
            <v>10800000</v>
          </cell>
          <cell r="I403">
            <v>1500000</v>
          </cell>
          <cell r="J403">
            <v>6000000</v>
          </cell>
        </row>
        <row r="404">
          <cell r="A404" t="str">
            <v>b.교 명 판</v>
          </cell>
          <cell r="B404" t="str">
            <v>(황동,450×200×10㎜)</v>
          </cell>
          <cell r="C404">
            <v>2</v>
          </cell>
          <cell r="D404" t="str">
            <v>개</v>
          </cell>
          <cell r="E404">
            <v>79560</v>
          </cell>
          <cell r="F404">
            <v>159120</v>
          </cell>
          <cell r="G404">
            <v>150000</v>
          </cell>
          <cell r="H404">
            <v>300000</v>
          </cell>
          <cell r="I404">
            <v>30958</v>
          </cell>
          <cell r="J404">
            <v>61916</v>
          </cell>
        </row>
        <row r="405">
          <cell r="A405" t="str">
            <v>c.설 명 판</v>
          </cell>
          <cell r="B405" t="str">
            <v>(황동,350×250×10㎜)</v>
          </cell>
          <cell r="C405">
            <v>2</v>
          </cell>
          <cell r="D405" t="str">
            <v>개</v>
          </cell>
          <cell r="E405">
            <v>132610</v>
          </cell>
          <cell r="F405">
            <v>265220</v>
          </cell>
          <cell r="G405">
            <v>180000</v>
          </cell>
          <cell r="H405">
            <v>360000</v>
          </cell>
          <cell r="I405">
            <v>30098</v>
          </cell>
          <cell r="J405">
            <v>60196</v>
          </cell>
        </row>
        <row r="406">
          <cell r="A406" t="str">
            <v>3.17T.B.M설치</v>
          </cell>
          <cell r="C406">
            <v>1</v>
          </cell>
          <cell r="D406" t="str">
            <v>개</v>
          </cell>
          <cell r="E406">
            <v>19170</v>
          </cell>
          <cell r="F406">
            <v>19170</v>
          </cell>
          <cell r="G406">
            <v>27000</v>
          </cell>
          <cell r="H406">
            <v>27000</v>
          </cell>
          <cell r="I406">
            <v>20475</v>
          </cell>
          <cell r="J406">
            <v>20475</v>
          </cell>
        </row>
        <row r="407">
          <cell r="A407" t="str">
            <v>3.18낙하물방지공</v>
          </cell>
          <cell r="C407">
            <v>664</v>
          </cell>
          <cell r="D407" t="str">
            <v>㎡</v>
          </cell>
          <cell r="E407">
            <v>2920</v>
          </cell>
          <cell r="F407">
            <v>1938880</v>
          </cell>
          <cell r="G407">
            <v>4200</v>
          </cell>
          <cell r="H407">
            <v>2788800</v>
          </cell>
          <cell r="I407">
            <v>3007</v>
          </cell>
          <cell r="J407">
            <v>1996648</v>
          </cell>
        </row>
        <row r="408">
          <cell r="A408" t="str">
            <v>3.19난간및전선관설치</v>
          </cell>
          <cell r="F408">
            <v>12650600</v>
          </cell>
          <cell r="H408">
            <v>23942400</v>
          </cell>
          <cell r="I408">
            <v>0</v>
          </cell>
          <cell r="J408">
            <v>12859580</v>
          </cell>
        </row>
        <row r="409">
          <cell r="A409" t="str">
            <v>a.난    간</v>
          </cell>
          <cell r="B409" t="str">
            <v>(알미늄)</v>
          </cell>
          <cell r="C409">
            <v>86</v>
          </cell>
          <cell r="D409" t="str">
            <v>m</v>
          </cell>
          <cell r="E409">
            <v>137280</v>
          </cell>
          <cell r="F409">
            <v>11806080</v>
          </cell>
          <cell r="G409">
            <v>270000</v>
          </cell>
          <cell r="H409">
            <v>23220000</v>
          </cell>
          <cell r="I409">
            <v>137280</v>
          </cell>
          <cell r="J409">
            <v>11806080</v>
          </cell>
        </row>
        <row r="410">
          <cell r="A410" t="str">
            <v>b.전 선 관</v>
          </cell>
          <cell r="B410" t="str">
            <v>강관 φ100mm</v>
          </cell>
          <cell r="C410">
            <v>172</v>
          </cell>
          <cell r="D410" t="str">
            <v>m</v>
          </cell>
          <cell r="E410">
            <v>4910</v>
          </cell>
          <cell r="F410">
            <v>844520</v>
          </cell>
          <cell r="G410">
            <v>4200</v>
          </cell>
          <cell r="H410">
            <v>722400</v>
          </cell>
          <cell r="I410">
            <v>6125</v>
          </cell>
          <cell r="J410">
            <v>1053500</v>
          </cell>
        </row>
        <row r="411">
          <cell r="A411" t="str">
            <v>3.20P.C BEAM교</v>
          </cell>
          <cell r="F411">
            <v>128252300</v>
          </cell>
          <cell r="H411">
            <v>60500000</v>
          </cell>
          <cell r="I411">
            <v>0</v>
          </cell>
          <cell r="J411">
            <v>104178550</v>
          </cell>
        </row>
        <row r="412">
          <cell r="A412" t="str">
            <v>a.P.C BEAM제작</v>
          </cell>
          <cell r="B412" t="str">
            <v>(L=30m)</v>
          </cell>
          <cell r="C412">
            <v>10</v>
          </cell>
          <cell r="D412" t="str">
            <v>본</v>
          </cell>
          <cell r="E412">
            <v>11515150</v>
          </cell>
          <cell r="F412">
            <v>115151500</v>
          </cell>
          <cell r="G412">
            <v>5000000</v>
          </cell>
          <cell r="H412">
            <v>50000000</v>
          </cell>
          <cell r="I412">
            <v>9030883</v>
          </cell>
          <cell r="J412">
            <v>90308830</v>
          </cell>
        </row>
        <row r="413">
          <cell r="A413" t="str">
            <v>b.P.C BEAM가설</v>
          </cell>
          <cell r="B413" t="str">
            <v>(L=30m)</v>
          </cell>
          <cell r="C413">
            <v>10</v>
          </cell>
          <cell r="D413" t="str">
            <v>본</v>
          </cell>
          <cell r="E413">
            <v>1163760</v>
          </cell>
          <cell r="F413">
            <v>11637600</v>
          </cell>
          <cell r="G413">
            <v>850000</v>
          </cell>
          <cell r="H413">
            <v>8500000</v>
          </cell>
          <cell r="I413">
            <v>1240652</v>
          </cell>
          <cell r="J413">
            <v>12406520</v>
          </cell>
        </row>
        <row r="414">
          <cell r="A414" t="str">
            <v>c.P.C BEAM도괴방지책</v>
          </cell>
          <cell r="C414">
            <v>10</v>
          </cell>
          <cell r="D414" t="str">
            <v>본</v>
          </cell>
          <cell r="E414">
            <v>146320</v>
          </cell>
          <cell r="F414">
            <v>1463200</v>
          </cell>
          <cell r="G414">
            <v>200000</v>
          </cell>
          <cell r="H414">
            <v>2000000</v>
          </cell>
          <cell r="I414">
            <v>146320</v>
          </cell>
          <cell r="J414">
            <v>1463200</v>
          </cell>
        </row>
        <row r="415">
          <cell r="A415" t="str">
            <v>3.21옹벽배수시설</v>
          </cell>
          <cell r="F415">
            <v>420080</v>
          </cell>
          <cell r="H415">
            <v>1553000</v>
          </cell>
          <cell r="I415">
            <v>0</v>
          </cell>
          <cell r="J415">
            <v>401106</v>
          </cell>
        </row>
        <row r="416">
          <cell r="A416" t="str">
            <v>a.PVC PIPE</v>
          </cell>
          <cell r="B416" t="str">
            <v>(φ100mm)</v>
          </cell>
          <cell r="C416">
            <v>32</v>
          </cell>
          <cell r="D416" t="str">
            <v>m</v>
          </cell>
          <cell r="E416">
            <v>4910</v>
          </cell>
          <cell r="F416">
            <v>157120</v>
          </cell>
          <cell r="G416">
            <v>4200</v>
          </cell>
          <cell r="H416">
            <v>134400</v>
          </cell>
          <cell r="I416">
            <v>4090</v>
          </cell>
          <cell r="J416">
            <v>130880</v>
          </cell>
        </row>
        <row r="417">
          <cell r="A417" t="str">
            <v>b.DRAIN BOARD</v>
          </cell>
          <cell r="C417">
            <v>173</v>
          </cell>
          <cell r="D417" t="str">
            <v>㎡</v>
          </cell>
          <cell r="E417">
            <v>630</v>
          </cell>
          <cell r="F417">
            <v>108990</v>
          </cell>
          <cell r="G417">
            <v>6400</v>
          </cell>
          <cell r="H417">
            <v>1107200</v>
          </cell>
          <cell r="I417">
            <v>630</v>
          </cell>
          <cell r="J417">
            <v>108990</v>
          </cell>
        </row>
        <row r="418">
          <cell r="A418" t="str">
            <v>c.부직포</v>
          </cell>
          <cell r="C418">
            <v>173</v>
          </cell>
          <cell r="D418" t="str">
            <v>㎡</v>
          </cell>
          <cell r="E418">
            <v>890</v>
          </cell>
          <cell r="F418">
            <v>153970</v>
          </cell>
          <cell r="G418">
            <v>1800</v>
          </cell>
          <cell r="H418">
            <v>311400</v>
          </cell>
          <cell r="I418">
            <v>932</v>
          </cell>
          <cell r="J418">
            <v>161236</v>
          </cell>
        </row>
        <row r="419">
          <cell r="A419" t="str">
            <v>3.22시공이음</v>
          </cell>
          <cell r="F419">
            <v>189960</v>
          </cell>
          <cell r="H419">
            <v>323800</v>
          </cell>
          <cell r="I419">
            <v>0</v>
          </cell>
          <cell r="J419">
            <v>233191</v>
          </cell>
        </row>
        <row r="420">
          <cell r="A420" t="str">
            <v>a.스치로폴</v>
          </cell>
          <cell r="B420" t="str">
            <v>(t=10mm)</v>
          </cell>
          <cell r="C420">
            <v>127</v>
          </cell>
          <cell r="D420" t="str">
            <v>㎡</v>
          </cell>
          <cell r="E420">
            <v>910</v>
          </cell>
          <cell r="F420">
            <v>115570</v>
          </cell>
          <cell r="G420">
            <v>1500</v>
          </cell>
          <cell r="H420">
            <v>190500</v>
          </cell>
          <cell r="I420">
            <v>1117</v>
          </cell>
          <cell r="J420">
            <v>141859</v>
          </cell>
        </row>
        <row r="421">
          <cell r="A421" t="str">
            <v>b.스치로폴</v>
          </cell>
          <cell r="B421" t="str">
            <v>(t=20mm)</v>
          </cell>
          <cell r="C421">
            <v>43</v>
          </cell>
          <cell r="D421" t="str">
            <v>㎡</v>
          </cell>
          <cell r="E421">
            <v>1730</v>
          </cell>
          <cell r="F421">
            <v>74390</v>
          </cell>
          <cell r="G421">
            <v>3100</v>
          </cell>
          <cell r="H421">
            <v>133300</v>
          </cell>
          <cell r="I421">
            <v>2124</v>
          </cell>
          <cell r="J421">
            <v>91332</v>
          </cell>
        </row>
        <row r="422">
          <cell r="A422" t="str">
            <v>D.흰재육교</v>
          </cell>
          <cell r="F422">
            <v>588666104</v>
          </cell>
          <cell r="H422">
            <v>355836520</v>
          </cell>
          <cell r="I422">
            <v>0</v>
          </cell>
          <cell r="J422">
            <v>588169490</v>
          </cell>
        </row>
        <row r="423">
          <cell r="A423" t="str">
            <v>3.01구조물터파기</v>
          </cell>
          <cell r="F423">
            <v>380273300</v>
          </cell>
          <cell r="H423">
            <v>156444900</v>
          </cell>
          <cell r="I423">
            <v>0</v>
          </cell>
          <cell r="J423">
            <v>375695157</v>
          </cell>
        </row>
        <row r="424">
          <cell r="A424" t="str">
            <v>a.육상연암</v>
          </cell>
          <cell r="F424">
            <v>359532500</v>
          </cell>
          <cell r="H424">
            <v>137388900</v>
          </cell>
          <cell r="I424">
            <v>0</v>
          </cell>
          <cell r="J424">
            <v>359535441</v>
          </cell>
        </row>
        <row r="425">
          <cell r="A425" t="str">
            <v>-1      ″</v>
          </cell>
          <cell r="B425" t="str">
            <v>(0 ~ 4m)</v>
          </cell>
          <cell r="C425">
            <v>2047</v>
          </cell>
          <cell r="D425" t="str">
            <v>㎥</v>
          </cell>
          <cell r="E425">
            <v>105000</v>
          </cell>
          <cell r="F425">
            <v>214935000</v>
          </cell>
          <cell r="G425">
            <v>38500</v>
          </cell>
          <cell r="H425">
            <v>78809500</v>
          </cell>
          <cell r="I425">
            <v>105001</v>
          </cell>
          <cell r="J425">
            <v>214937047</v>
          </cell>
        </row>
        <row r="426">
          <cell r="A426" t="str">
            <v>-2      ″</v>
          </cell>
          <cell r="B426" t="str">
            <v>(4m이상)</v>
          </cell>
          <cell r="C426">
            <v>894</v>
          </cell>
          <cell r="D426" t="str">
            <v>㎥</v>
          </cell>
          <cell r="E426">
            <v>152580</v>
          </cell>
          <cell r="F426">
            <v>136406520</v>
          </cell>
          <cell r="G426">
            <v>62700</v>
          </cell>
          <cell r="H426">
            <v>56053800</v>
          </cell>
          <cell r="I426">
            <v>152581</v>
          </cell>
          <cell r="J426">
            <v>136407414</v>
          </cell>
        </row>
        <row r="427">
          <cell r="A427" t="str">
            <v>-3면정리및청소</v>
          </cell>
          <cell r="C427">
            <v>287</v>
          </cell>
          <cell r="D427" t="str">
            <v>㎡</v>
          </cell>
          <cell r="E427">
            <v>28540</v>
          </cell>
          <cell r="F427">
            <v>8190980</v>
          </cell>
          <cell r="G427">
            <v>8800</v>
          </cell>
          <cell r="H427">
            <v>2525600</v>
          </cell>
          <cell r="I427">
            <v>28540</v>
          </cell>
          <cell r="J427">
            <v>8190980</v>
          </cell>
        </row>
        <row r="428">
          <cell r="A428" t="str">
            <v>b.되메우기및다짐</v>
          </cell>
          <cell r="B428" t="str">
            <v>(기계70%,인력30%)</v>
          </cell>
          <cell r="C428">
            <v>2032</v>
          </cell>
          <cell r="D428" t="str">
            <v>㎥</v>
          </cell>
          <cell r="E428">
            <v>3000</v>
          </cell>
          <cell r="F428">
            <v>6096000</v>
          </cell>
          <cell r="G428">
            <v>3000</v>
          </cell>
          <cell r="H428">
            <v>6096000</v>
          </cell>
          <cell r="I428">
            <v>4158</v>
          </cell>
          <cell r="J428">
            <v>8449056</v>
          </cell>
        </row>
        <row r="429">
          <cell r="A429" t="str">
            <v>c.뒷채움</v>
          </cell>
          <cell r="B429" t="str">
            <v>(보조기층재)</v>
          </cell>
          <cell r="C429">
            <v>540</v>
          </cell>
          <cell r="D429" t="str">
            <v>㎥</v>
          </cell>
          <cell r="E429">
            <v>27120</v>
          </cell>
          <cell r="F429">
            <v>14644800</v>
          </cell>
          <cell r="G429">
            <v>24000</v>
          </cell>
          <cell r="H429">
            <v>12960000</v>
          </cell>
          <cell r="I429">
            <v>14279</v>
          </cell>
          <cell r="J429">
            <v>7710660</v>
          </cell>
        </row>
        <row r="430">
          <cell r="A430" t="str">
            <v>3.02거  푸  집</v>
          </cell>
          <cell r="F430">
            <v>28120120</v>
          </cell>
          <cell r="H430">
            <v>39266000</v>
          </cell>
          <cell r="I430">
            <v>0</v>
          </cell>
          <cell r="J430">
            <v>31141627</v>
          </cell>
        </row>
        <row r="431">
          <cell r="A431" t="str">
            <v>a.합판거푸집</v>
          </cell>
          <cell r="F431">
            <v>24784300</v>
          </cell>
          <cell r="H431">
            <v>34655000</v>
          </cell>
          <cell r="I431">
            <v>0</v>
          </cell>
          <cell r="J431">
            <v>27480493</v>
          </cell>
        </row>
        <row r="432">
          <cell r="A432" t="str">
            <v>-1.      〃</v>
          </cell>
          <cell r="B432" t="str">
            <v>(4회)</v>
          </cell>
          <cell r="C432">
            <v>1688</v>
          </cell>
          <cell r="D432" t="str">
            <v>㎡</v>
          </cell>
          <cell r="E432">
            <v>14660</v>
          </cell>
          <cell r="F432">
            <v>24746080</v>
          </cell>
          <cell r="G432">
            <v>20500</v>
          </cell>
          <cell r="H432">
            <v>34604000</v>
          </cell>
          <cell r="I432">
            <v>16256</v>
          </cell>
          <cell r="J432">
            <v>27440128</v>
          </cell>
        </row>
        <row r="433">
          <cell r="A433" t="str">
            <v>-2.      〃</v>
          </cell>
          <cell r="B433" t="str">
            <v>(6회)</v>
          </cell>
          <cell r="C433">
            <v>3</v>
          </cell>
          <cell r="D433" t="str">
            <v>㎡</v>
          </cell>
          <cell r="E433">
            <v>12740</v>
          </cell>
          <cell r="F433">
            <v>38220</v>
          </cell>
          <cell r="G433">
            <v>17000</v>
          </cell>
          <cell r="H433">
            <v>51000</v>
          </cell>
          <cell r="I433">
            <v>13455</v>
          </cell>
          <cell r="J433">
            <v>40365</v>
          </cell>
        </row>
        <row r="434">
          <cell r="A434" t="str">
            <v>b.무늬거푸집(0∼7m)</v>
          </cell>
          <cell r="B434" t="str">
            <v>(합판4회+스치로폴)</v>
          </cell>
          <cell r="C434">
            <v>159</v>
          </cell>
          <cell r="D434" t="str">
            <v>㎡</v>
          </cell>
          <cell r="E434">
            <v>20980</v>
          </cell>
          <cell r="F434">
            <v>3335820</v>
          </cell>
          <cell r="G434">
            <v>29000</v>
          </cell>
          <cell r="H434">
            <v>4611000</v>
          </cell>
          <cell r="I434">
            <v>23026</v>
          </cell>
          <cell r="J434">
            <v>3661134</v>
          </cell>
        </row>
        <row r="435">
          <cell r="A435" t="str">
            <v>3.03강관비계</v>
          </cell>
          <cell r="C435">
            <v>1</v>
          </cell>
          <cell r="D435" t="str">
            <v>식</v>
          </cell>
          <cell r="E435">
            <v>10764810</v>
          </cell>
          <cell r="F435">
            <v>10764810</v>
          </cell>
          <cell r="G435">
            <v>8500000</v>
          </cell>
          <cell r="H435">
            <v>8500000</v>
          </cell>
          <cell r="I435">
            <v>10764810</v>
          </cell>
          <cell r="J435">
            <v>10764808</v>
          </cell>
        </row>
        <row r="436">
          <cell r="A436" t="str">
            <v>3.04동 바 리</v>
          </cell>
          <cell r="F436">
            <v>6143620</v>
          </cell>
          <cell r="H436">
            <v>5100000</v>
          </cell>
          <cell r="I436">
            <v>0</v>
          </cell>
          <cell r="J436">
            <v>6143618</v>
          </cell>
        </row>
        <row r="437">
          <cell r="A437" t="str">
            <v>a.         ″</v>
          </cell>
          <cell r="B437" t="str">
            <v>(목재4회)</v>
          </cell>
          <cell r="C437">
            <v>1</v>
          </cell>
          <cell r="D437" t="str">
            <v>식</v>
          </cell>
          <cell r="E437">
            <v>4037880</v>
          </cell>
          <cell r="F437">
            <v>4037880</v>
          </cell>
          <cell r="G437">
            <v>3400000</v>
          </cell>
          <cell r="H437">
            <v>3400000</v>
          </cell>
          <cell r="I437">
            <v>4037880</v>
          </cell>
          <cell r="J437">
            <v>4037879</v>
          </cell>
        </row>
        <row r="438">
          <cell r="A438" t="str">
            <v>b.         ″</v>
          </cell>
          <cell r="B438" t="str">
            <v>(강관동바리)</v>
          </cell>
          <cell r="C438">
            <v>1</v>
          </cell>
          <cell r="D438" t="str">
            <v>식</v>
          </cell>
          <cell r="E438">
            <v>2105740</v>
          </cell>
          <cell r="F438">
            <v>2105740</v>
          </cell>
          <cell r="G438">
            <v>1700000</v>
          </cell>
          <cell r="H438">
            <v>1700000</v>
          </cell>
          <cell r="I438">
            <v>2105740</v>
          </cell>
          <cell r="J438">
            <v>2105739</v>
          </cell>
        </row>
        <row r="439">
          <cell r="A439" t="str">
            <v>3.05철근가공조립</v>
          </cell>
          <cell r="F439">
            <v>53026349</v>
          </cell>
          <cell r="H439">
            <v>39151280</v>
          </cell>
          <cell r="I439">
            <v>0</v>
          </cell>
          <cell r="J439">
            <v>57991685</v>
          </cell>
        </row>
        <row r="440">
          <cell r="A440" t="str">
            <v>a.         ″</v>
          </cell>
          <cell r="B440" t="str">
            <v>(보 통)</v>
          </cell>
          <cell r="C440">
            <v>110.89</v>
          </cell>
          <cell r="D440" t="str">
            <v>ton</v>
          </cell>
          <cell r="E440">
            <v>360590</v>
          </cell>
          <cell r="F440">
            <v>39985825</v>
          </cell>
          <cell r="G440">
            <v>270000</v>
          </cell>
          <cell r="H440">
            <v>29940300</v>
          </cell>
          <cell r="I440">
            <v>384726</v>
          </cell>
          <cell r="J440">
            <v>42662265</v>
          </cell>
        </row>
        <row r="441">
          <cell r="A441" t="str">
            <v>b.         ″</v>
          </cell>
          <cell r="B441" t="str">
            <v>(복 잡)</v>
          </cell>
          <cell r="C441">
            <v>31.762</v>
          </cell>
          <cell r="D441" t="str">
            <v>ton</v>
          </cell>
          <cell r="E441">
            <v>410570</v>
          </cell>
          <cell r="F441">
            <v>13040524</v>
          </cell>
          <cell r="G441">
            <v>290000</v>
          </cell>
          <cell r="H441">
            <v>9210980</v>
          </cell>
          <cell r="I441">
            <v>482634</v>
          </cell>
          <cell r="J441">
            <v>15329420</v>
          </cell>
        </row>
        <row r="442">
          <cell r="A442" t="str">
            <v>3.06스페이샤설치</v>
          </cell>
          <cell r="F442">
            <v>15100</v>
          </cell>
          <cell r="H442">
            <v>135900</v>
          </cell>
          <cell r="I442">
            <v>0</v>
          </cell>
          <cell r="J442">
            <v>253680</v>
          </cell>
        </row>
        <row r="443">
          <cell r="A443" t="str">
            <v>a.         ″</v>
          </cell>
          <cell r="B443" t="str">
            <v>(수평)</v>
          </cell>
          <cell r="C443">
            <v>423</v>
          </cell>
          <cell r="D443" t="str">
            <v>㎡</v>
          </cell>
          <cell r="E443">
            <v>20</v>
          </cell>
          <cell r="F443">
            <v>8460</v>
          </cell>
          <cell r="G443">
            <v>180</v>
          </cell>
          <cell r="H443">
            <v>76140</v>
          </cell>
          <cell r="I443">
            <v>336</v>
          </cell>
          <cell r="J443">
            <v>142128</v>
          </cell>
        </row>
        <row r="444">
          <cell r="A444" t="str">
            <v>b.         ″</v>
          </cell>
          <cell r="B444" t="str">
            <v>(수직)</v>
          </cell>
          <cell r="C444">
            <v>332</v>
          </cell>
          <cell r="D444" t="str">
            <v>㎡</v>
          </cell>
          <cell r="E444">
            <v>20</v>
          </cell>
          <cell r="F444">
            <v>6640</v>
          </cell>
          <cell r="G444">
            <v>180</v>
          </cell>
          <cell r="H444">
            <v>59760</v>
          </cell>
          <cell r="I444">
            <v>336</v>
          </cell>
          <cell r="J444">
            <v>111552</v>
          </cell>
        </row>
        <row r="445">
          <cell r="A445" t="str">
            <v>3.07콘크리트타설공</v>
          </cell>
          <cell r="F445">
            <v>44609700</v>
          </cell>
          <cell r="H445">
            <v>53419340</v>
          </cell>
          <cell r="I445">
            <v>0</v>
          </cell>
          <cell r="J445">
            <v>49289663</v>
          </cell>
        </row>
        <row r="446">
          <cell r="A446" t="str">
            <v>a.펌프카</v>
          </cell>
          <cell r="B446" t="str">
            <v>철근(25-270-12)</v>
          </cell>
          <cell r="C446">
            <v>53</v>
          </cell>
          <cell r="D446" t="str">
            <v>㎥</v>
          </cell>
          <cell r="E446">
            <v>56820</v>
          </cell>
          <cell r="F446">
            <v>3011460</v>
          </cell>
          <cell r="G446">
            <v>61870</v>
          </cell>
          <cell r="H446">
            <v>3279110</v>
          </cell>
          <cell r="I446">
            <v>57052</v>
          </cell>
          <cell r="J446">
            <v>3023756</v>
          </cell>
        </row>
        <row r="447">
          <cell r="A447" t="str">
            <v>b.펌프카</v>
          </cell>
          <cell r="B447" t="str">
            <v>철근(25-240-12)</v>
          </cell>
          <cell r="C447">
            <v>813</v>
          </cell>
          <cell r="D447" t="str">
            <v>㎥</v>
          </cell>
          <cell r="E447">
            <v>49080</v>
          </cell>
          <cell r="F447">
            <v>39902040</v>
          </cell>
          <cell r="G447">
            <v>59710</v>
          </cell>
          <cell r="H447">
            <v>48544230</v>
          </cell>
          <cell r="I447">
            <v>54779</v>
          </cell>
          <cell r="J447">
            <v>44535327</v>
          </cell>
        </row>
        <row r="448">
          <cell r="A448" t="str">
            <v>c.콘크리트타설</v>
          </cell>
          <cell r="B448" t="str">
            <v>무근(40-160-8)</v>
          </cell>
          <cell r="C448">
            <v>30</v>
          </cell>
          <cell r="D448" t="str">
            <v>㎥</v>
          </cell>
          <cell r="E448">
            <v>56540</v>
          </cell>
          <cell r="F448">
            <v>1696200</v>
          </cell>
          <cell r="G448">
            <v>53200</v>
          </cell>
          <cell r="H448">
            <v>1596000</v>
          </cell>
          <cell r="I448">
            <v>57686</v>
          </cell>
          <cell r="J448">
            <v>1730580</v>
          </cell>
        </row>
        <row r="449">
          <cell r="A449" t="str">
            <v>3.08표면처리</v>
          </cell>
          <cell r="F449">
            <v>90000</v>
          </cell>
          <cell r="H449">
            <v>280500</v>
          </cell>
          <cell r="I449">
            <v>0</v>
          </cell>
          <cell r="J449">
            <v>113850</v>
          </cell>
        </row>
        <row r="450">
          <cell r="A450" t="str">
            <v>a.슬래브양생</v>
          </cell>
          <cell r="C450">
            <v>150</v>
          </cell>
          <cell r="D450" t="str">
            <v>㎡</v>
          </cell>
          <cell r="E450">
            <v>320</v>
          </cell>
          <cell r="F450">
            <v>48000</v>
          </cell>
          <cell r="G450">
            <v>370</v>
          </cell>
          <cell r="H450">
            <v>55500</v>
          </cell>
          <cell r="I450">
            <v>264</v>
          </cell>
          <cell r="J450">
            <v>39600</v>
          </cell>
        </row>
        <row r="451">
          <cell r="A451" t="str">
            <v>b.슬래브면고르기</v>
          </cell>
          <cell r="C451">
            <v>150</v>
          </cell>
          <cell r="D451" t="str">
            <v>㎡</v>
          </cell>
          <cell r="E451">
            <v>280</v>
          </cell>
          <cell r="F451">
            <v>42000</v>
          </cell>
          <cell r="G451">
            <v>1500</v>
          </cell>
          <cell r="H451">
            <v>225000</v>
          </cell>
          <cell r="I451">
            <v>495</v>
          </cell>
          <cell r="J451">
            <v>74250</v>
          </cell>
        </row>
        <row r="452">
          <cell r="A452" t="str">
            <v>3.09교면방수</v>
          </cell>
          <cell r="B452" t="str">
            <v>(도막식)</v>
          </cell>
          <cell r="C452">
            <v>150</v>
          </cell>
          <cell r="D452" t="str">
            <v>㎡</v>
          </cell>
          <cell r="E452">
            <v>17270</v>
          </cell>
          <cell r="F452">
            <v>2590500</v>
          </cell>
          <cell r="G452">
            <v>3700</v>
          </cell>
          <cell r="H452">
            <v>555000</v>
          </cell>
          <cell r="I452">
            <v>10000</v>
          </cell>
          <cell r="J452">
            <v>1500000</v>
          </cell>
        </row>
        <row r="453">
          <cell r="A453" t="str">
            <v>3.10교좌장치</v>
          </cell>
          <cell r="F453">
            <v>6847900</v>
          </cell>
          <cell r="H453">
            <v>6160000</v>
          </cell>
          <cell r="I453">
            <v>0</v>
          </cell>
          <cell r="J453">
            <v>6847900</v>
          </cell>
        </row>
        <row r="454">
          <cell r="A454" t="str">
            <v>a.고 정 단</v>
          </cell>
          <cell r="B454" t="str">
            <v>(탄성받침,135ton)</v>
          </cell>
          <cell r="C454">
            <v>1</v>
          </cell>
          <cell r="D454" t="str">
            <v>조</v>
          </cell>
          <cell r="E454">
            <v>1145100</v>
          </cell>
          <cell r="F454">
            <v>1145100</v>
          </cell>
          <cell r="G454">
            <v>1030000</v>
          </cell>
          <cell r="H454">
            <v>1030000</v>
          </cell>
          <cell r="I454">
            <v>1145100</v>
          </cell>
          <cell r="J454">
            <v>1145100</v>
          </cell>
        </row>
        <row r="455">
          <cell r="A455" t="str">
            <v>b.일 방 향</v>
          </cell>
          <cell r="B455" t="str">
            <v>(탄성받침,135ton)</v>
          </cell>
          <cell r="C455">
            <v>3</v>
          </cell>
          <cell r="D455" t="str">
            <v>조</v>
          </cell>
          <cell r="E455">
            <v>1140560</v>
          </cell>
          <cell r="F455">
            <v>3421680</v>
          </cell>
          <cell r="G455">
            <v>1026000</v>
          </cell>
          <cell r="H455">
            <v>3078000</v>
          </cell>
          <cell r="I455">
            <v>1140560</v>
          </cell>
          <cell r="J455">
            <v>3421680</v>
          </cell>
        </row>
        <row r="456">
          <cell r="A456" t="str">
            <v>c.양 방 향</v>
          </cell>
          <cell r="B456" t="str">
            <v>(탄성받침,135ton)</v>
          </cell>
          <cell r="C456">
            <v>2</v>
          </cell>
          <cell r="D456" t="str">
            <v>조</v>
          </cell>
          <cell r="E456">
            <v>1140560</v>
          </cell>
          <cell r="F456">
            <v>2281120</v>
          </cell>
          <cell r="G456">
            <v>1026000</v>
          </cell>
          <cell r="H456">
            <v>2052000</v>
          </cell>
          <cell r="I456">
            <v>1140560</v>
          </cell>
          <cell r="J456">
            <v>2281120</v>
          </cell>
        </row>
        <row r="457">
          <cell r="A457" t="str">
            <v>3.11신축이음</v>
          </cell>
          <cell r="F457">
            <v>3344650</v>
          </cell>
          <cell r="H457">
            <v>3920000</v>
          </cell>
          <cell r="I457">
            <v>0</v>
          </cell>
          <cell r="J457">
            <v>3344650</v>
          </cell>
        </row>
        <row r="458">
          <cell r="A458" t="str">
            <v>a.       ″</v>
          </cell>
          <cell r="B458" t="str">
            <v>(No. 35)</v>
          </cell>
          <cell r="C458">
            <v>5</v>
          </cell>
          <cell r="D458" t="str">
            <v>m</v>
          </cell>
          <cell r="E458">
            <v>192320</v>
          </cell>
          <cell r="F458">
            <v>961600</v>
          </cell>
          <cell r="G458">
            <v>134000</v>
          </cell>
          <cell r="H458">
            <v>670000</v>
          </cell>
          <cell r="I458">
            <v>192320</v>
          </cell>
          <cell r="J458">
            <v>961600</v>
          </cell>
        </row>
        <row r="459">
          <cell r="A459" t="str">
            <v>b.       ″</v>
          </cell>
          <cell r="B459" t="str">
            <v>(No. 80)</v>
          </cell>
          <cell r="C459">
            <v>5</v>
          </cell>
          <cell r="D459" t="str">
            <v>m</v>
          </cell>
          <cell r="E459">
            <v>476610</v>
          </cell>
          <cell r="F459">
            <v>2383050</v>
          </cell>
          <cell r="G459">
            <v>650000</v>
          </cell>
          <cell r="H459">
            <v>3250000</v>
          </cell>
          <cell r="I459">
            <v>476610</v>
          </cell>
          <cell r="J459">
            <v>2383050</v>
          </cell>
        </row>
        <row r="460">
          <cell r="A460" t="str">
            <v>3.12다웰바 설치</v>
          </cell>
          <cell r="B460" t="str">
            <v>D=25, ℓ=600mm</v>
          </cell>
          <cell r="C460">
            <v>22</v>
          </cell>
          <cell r="D460" t="str">
            <v>개</v>
          </cell>
          <cell r="E460">
            <v>2870</v>
          </cell>
          <cell r="F460">
            <v>63140</v>
          </cell>
          <cell r="G460">
            <v>3500</v>
          </cell>
          <cell r="H460">
            <v>77000</v>
          </cell>
          <cell r="I460">
            <v>125</v>
          </cell>
          <cell r="J460">
            <v>2750</v>
          </cell>
        </row>
        <row r="461">
          <cell r="A461" t="str">
            <v>3.13무수축 몰탈</v>
          </cell>
          <cell r="C461">
            <v>0.27500000000000002</v>
          </cell>
          <cell r="D461" t="str">
            <v>㎥</v>
          </cell>
          <cell r="E461">
            <v>69890</v>
          </cell>
          <cell r="F461">
            <v>19219</v>
          </cell>
          <cell r="G461">
            <v>80000</v>
          </cell>
          <cell r="H461">
            <v>22000</v>
          </cell>
          <cell r="I461">
            <v>57311</v>
          </cell>
          <cell r="J461">
            <v>15759</v>
          </cell>
        </row>
        <row r="462">
          <cell r="A462" t="str">
            <v>3.14무수축 콘크리트</v>
          </cell>
          <cell r="C462">
            <v>1.1220000000000001</v>
          </cell>
          <cell r="D462" t="str">
            <v>㎥</v>
          </cell>
          <cell r="E462">
            <v>168330</v>
          </cell>
          <cell r="F462">
            <v>188866</v>
          </cell>
          <cell r="G462">
            <v>100000</v>
          </cell>
          <cell r="H462">
            <v>112200</v>
          </cell>
          <cell r="I462">
            <v>158468</v>
          </cell>
          <cell r="J462">
            <v>177800</v>
          </cell>
        </row>
        <row r="463">
          <cell r="A463" t="str">
            <v>3.15교면배수시설공</v>
          </cell>
          <cell r="B463" t="str">
            <v>육교용</v>
          </cell>
          <cell r="F463">
            <v>3624930</v>
          </cell>
          <cell r="H463">
            <v>6115000</v>
          </cell>
          <cell r="I463">
            <v>0</v>
          </cell>
          <cell r="J463">
            <v>1487718</v>
          </cell>
        </row>
        <row r="464">
          <cell r="A464" t="str">
            <v>a.교면집수구</v>
          </cell>
          <cell r="B464" t="str">
            <v>주철</v>
          </cell>
          <cell r="C464">
            <v>4</v>
          </cell>
          <cell r="D464" t="str">
            <v>개</v>
          </cell>
          <cell r="E464">
            <v>82430</v>
          </cell>
          <cell r="F464">
            <v>329720</v>
          </cell>
          <cell r="G464">
            <v>71000</v>
          </cell>
          <cell r="H464">
            <v>284000</v>
          </cell>
          <cell r="I464">
            <v>37593</v>
          </cell>
          <cell r="J464">
            <v>150372</v>
          </cell>
        </row>
        <row r="465">
          <cell r="A465" t="str">
            <v>b.연결집수거</v>
          </cell>
          <cell r="B465" t="str">
            <v>스텐레스</v>
          </cell>
          <cell r="C465">
            <v>4</v>
          </cell>
          <cell r="D465" t="str">
            <v>개</v>
          </cell>
          <cell r="E465">
            <v>105590</v>
          </cell>
          <cell r="F465">
            <v>422360</v>
          </cell>
          <cell r="G465">
            <v>100000</v>
          </cell>
          <cell r="H465">
            <v>400000</v>
          </cell>
          <cell r="I465">
            <v>69480</v>
          </cell>
          <cell r="J465">
            <v>277920</v>
          </cell>
        </row>
        <row r="466">
          <cell r="A466" t="str">
            <v>c.직     관</v>
          </cell>
          <cell r="B466" t="str">
            <v>스텐레스,□150×150</v>
          </cell>
          <cell r="C466">
            <v>31</v>
          </cell>
          <cell r="D466" t="str">
            <v>m</v>
          </cell>
          <cell r="E466">
            <v>67030</v>
          </cell>
          <cell r="F466">
            <v>2077930</v>
          </cell>
          <cell r="G466">
            <v>71000</v>
          </cell>
          <cell r="H466">
            <v>2201000</v>
          </cell>
          <cell r="I466">
            <v>4130</v>
          </cell>
          <cell r="J466">
            <v>128030</v>
          </cell>
        </row>
        <row r="467">
          <cell r="A467" t="str">
            <v>d.연 결  부</v>
          </cell>
          <cell r="B467" t="str">
            <v>스텐레스</v>
          </cell>
          <cell r="C467">
            <v>34</v>
          </cell>
          <cell r="D467" t="str">
            <v>개소</v>
          </cell>
          <cell r="E467">
            <v>23380</v>
          </cell>
          <cell r="F467">
            <v>794920</v>
          </cell>
          <cell r="G467">
            <v>95000</v>
          </cell>
          <cell r="H467">
            <v>3230000</v>
          </cell>
          <cell r="I467">
            <v>27394</v>
          </cell>
          <cell r="J467">
            <v>931396</v>
          </cell>
        </row>
        <row r="468">
          <cell r="A468" t="str">
            <v>3.16교량명판공</v>
          </cell>
          <cell r="F468">
            <v>4686820</v>
          </cell>
          <cell r="H468">
            <v>11460000</v>
          </cell>
          <cell r="I468">
            <v>0</v>
          </cell>
          <cell r="J468">
            <v>6122112</v>
          </cell>
        </row>
        <row r="469">
          <cell r="A469" t="str">
            <v>a.교 명 주</v>
          </cell>
          <cell r="B469" t="str">
            <v>(화강석,600×600×1250mm)</v>
          </cell>
          <cell r="C469">
            <v>4</v>
          </cell>
          <cell r="D469" t="str">
            <v>개소</v>
          </cell>
          <cell r="E469">
            <v>1065620</v>
          </cell>
          <cell r="F469">
            <v>4262480</v>
          </cell>
          <cell r="G469">
            <v>2700000</v>
          </cell>
          <cell r="H469">
            <v>10800000</v>
          </cell>
          <cell r="I469">
            <v>1500000</v>
          </cell>
          <cell r="J469">
            <v>6000000</v>
          </cell>
        </row>
        <row r="470">
          <cell r="A470" t="str">
            <v>b.교 명 판</v>
          </cell>
          <cell r="B470" t="str">
            <v>(황동,450×200×10㎜)</v>
          </cell>
          <cell r="C470">
            <v>2</v>
          </cell>
          <cell r="D470" t="str">
            <v>개</v>
          </cell>
          <cell r="E470">
            <v>79560</v>
          </cell>
          <cell r="F470">
            <v>159120</v>
          </cell>
          <cell r="G470">
            <v>150000</v>
          </cell>
          <cell r="H470">
            <v>300000</v>
          </cell>
          <cell r="I470">
            <v>30958</v>
          </cell>
          <cell r="J470">
            <v>61916</v>
          </cell>
        </row>
        <row r="471">
          <cell r="A471" t="str">
            <v>c.설 명 판</v>
          </cell>
          <cell r="B471" t="str">
            <v>(황동,350×250×10㎜)</v>
          </cell>
          <cell r="C471">
            <v>2</v>
          </cell>
          <cell r="D471" t="str">
            <v>개</v>
          </cell>
          <cell r="E471">
            <v>132610</v>
          </cell>
          <cell r="F471">
            <v>265220</v>
          </cell>
          <cell r="G471">
            <v>180000</v>
          </cell>
          <cell r="H471">
            <v>360000</v>
          </cell>
          <cell r="I471">
            <v>30098</v>
          </cell>
          <cell r="J471">
            <v>60196</v>
          </cell>
        </row>
        <row r="472">
          <cell r="A472" t="str">
            <v>3.17T.B.M설치</v>
          </cell>
          <cell r="C472">
            <v>1</v>
          </cell>
          <cell r="D472" t="str">
            <v>개</v>
          </cell>
          <cell r="E472">
            <v>19170</v>
          </cell>
          <cell r="F472">
            <v>19170</v>
          </cell>
          <cell r="G472">
            <v>27000</v>
          </cell>
          <cell r="H472">
            <v>27000</v>
          </cell>
          <cell r="I472">
            <v>20475</v>
          </cell>
          <cell r="J472">
            <v>20475</v>
          </cell>
        </row>
        <row r="473">
          <cell r="A473" t="str">
            <v>3.18낙하물방지공</v>
          </cell>
          <cell r="C473">
            <v>210</v>
          </cell>
          <cell r="D473" t="str">
            <v>㎡</v>
          </cell>
          <cell r="E473">
            <v>2920</v>
          </cell>
          <cell r="F473">
            <v>613200</v>
          </cell>
          <cell r="G473">
            <v>4200</v>
          </cell>
          <cell r="H473">
            <v>882000</v>
          </cell>
          <cell r="I473">
            <v>3007</v>
          </cell>
          <cell r="J473">
            <v>631470</v>
          </cell>
        </row>
        <row r="474">
          <cell r="A474" t="str">
            <v>3.19난간및전선관설치</v>
          </cell>
          <cell r="F474">
            <v>903440</v>
          </cell>
          <cell r="H474">
            <v>772800</v>
          </cell>
          <cell r="I474">
            <v>0</v>
          </cell>
          <cell r="J474">
            <v>1127000</v>
          </cell>
        </row>
        <row r="475">
          <cell r="A475" t="str">
            <v>a.전 선 관</v>
          </cell>
          <cell r="B475" t="str">
            <v>강관 φ100mm</v>
          </cell>
          <cell r="C475">
            <v>184</v>
          </cell>
          <cell r="D475" t="str">
            <v>m</v>
          </cell>
          <cell r="E475">
            <v>4910</v>
          </cell>
          <cell r="F475">
            <v>903440</v>
          </cell>
          <cell r="G475">
            <v>4200</v>
          </cell>
          <cell r="H475">
            <v>772800</v>
          </cell>
          <cell r="I475">
            <v>6125</v>
          </cell>
          <cell r="J475">
            <v>1127000</v>
          </cell>
        </row>
        <row r="476">
          <cell r="A476" t="str">
            <v>3.20P.C BEAM교</v>
          </cell>
          <cell r="F476">
            <v>38475690</v>
          </cell>
          <cell r="H476">
            <v>18150000</v>
          </cell>
          <cell r="I476">
            <v>0</v>
          </cell>
          <cell r="J476">
            <v>31253565</v>
          </cell>
        </row>
        <row r="477">
          <cell r="A477" t="str">
            <v>a.P.C BEAM제작</v>
          </cell>
          <cell r="B477" t="str">
            <v>(L=30m)</v>
          </cell>
          <cell r="C477">
            <v>3</v>
          </cell>
          <cell r="D477" t="str">
            <v>본</v>
          </cell>
          <cell r="E477">
            <v>11515150</v>
          </cell>
          <cell r="F477">
            <v>34545450</v>
          </cell>
          <cell r="G477">
            <v>5000000</v>
          </cell>
          <cell r="H477">
            <v>15000000</v>
          </cell>
          <cell r="I477">
            <v>9030883</v>
          </cell>
          <cell r="J477">
            <v>27092649</v>
          </cell>
        </row>
        <row r="478">
          <cell r="A478" t="str">
            <v>b.P.C BEAM가설</v>
          </cell>
          <cell r="B478" t="str">
            <v>(L=30m)</v>
          </cell>
          <cell r="C478">
            <v>3</v>
          </cell>
          <cell r="D478" t="str">
            <v>본</v>
          </cell>
          <cell r="E478">
            <v>1163760</v>
          </cell>
          <cell r="F478">
            <v>3491280</v>
          </cell>
          <cell r="G478">
            <v>850000</v>
          </cell>
          <cell r="H478">
            <v>2550000</v>
          </cell>
          <cell r="I478">
            <v>1240652</v>
          </cell>
          <cell r="J478">
            <v>3721956</v>
          </cell>
        </row>
        <row r="479">
          <cell r="A479" t="str">
            <v>c.P.C BEAM도괴방지책</v>
          </cell>
          <cell r="C479">
            <v>3</v>
          </cell>
          <cell r="D479" t="str">
            <v>본</v>
          </cell>
          <cell r="E479">
            <v>146320</v>
          </cell>
          <cell r="F479">
            <v>438960</v>
          </cell>
          <cell r="G479">
            <v>200000</v>
          </cell>
          <cell r="H479">
            <v>600000</v>
          </cell>
          <cell r="I479">
            <v>146320</v>
          </cell>
          <cell r="J479">
            <v>438960</v>
          </cell>
        </row>
        <row r="480">
          <cell r="A480" t="str">
            <v>3.21옹벽배수시설</v>
          </cell>
          <cell r="F480">
            <v>263300</v>
          </cell>
          <cell r="H480">
            <v>1108400</v>
          </cell>
          <cell r="I480">
            <v>0</v>
          </cell>
          <cell r="J480">
            <v>257196</v>
          </cell>
        </row>
        <row r="481">
          <cell r="A481" t="str">
            <v>a.PVC PIPE</v>
          </cell>
          <cell r="B481" t="str">
            <v>(φ100mm)</v>
          </cell>
          <cell r="C481">
            <v>14</v>
          </cell>
          <cell r="D481" t="str">
            <v>m</v>
          </cell>
          <cell r="E481">
            <v>4910</v>
          </cell>
          <cell r="F481">
            <v>68740</v>
          </cell>
          <cell r="G481">
            <v>4200</v>
          </cell>
          <cell r="H481">
            <v>58800</v>
          </cell>
          <cell r="I481">
            <v>4090</v>
          </cell>
          <cell r="J481">
            <v>57260</v>
          </cell>
        </row>
        <row r="482">
          <cell r="A482" t="str">
            <v>b.DRAIN BOARD</v>
          </cell>
          <cell r="C482">
            <v>128</v>
          </cell>
          <cell r="D482" t="str">
            <v>㎡</v>
          </cell>
          <cell r="E482">
            <v>630</v>
          </cell>
          <cell r="F482">
            <v>80640</v>
          </cell>
          <cell r="G482">
            <v>6400</v>
          </cell>
          <cell r="H482">
            <v>819200</v>
          </cell>
          <cell r="I482">
            <v>630</v>
          </cell>
          <cell r="J482">
            <v>80640</v>
          </cell>
        </row>
        <row r="483">
          <cell r="A483" t="str">
            <v>c.부 직 포</v>
          </cell>
          <cell r="C483">
            <v>128</v>
          </cell>
          <cell r="D483" t="str">
            <v>㎡</v>
          </cell>
          <cell r="E483">
            <v>890</v>
          </cell>
          <cell r="F483">
            <v>113920</v>
          </cell>
          <cell r="G483">
            <v>1800</v>
          </cell>
          <cell r="H483">
            <v>230400</v>
          </cell>
          <cell r="I483">
            <v>932</v>
          </cell>
          <cell r="J483">
            <v>119296</v>
          </cell>
        </row>
        <row r="484">
          <cell r="A484" t="str">
            <v>3.22시공이음(스치로폴)</v>
          </cell>
          <cell r="B484" t="str">
            <v>(t=20mm)</v>
          </cell>
          <cell r="C484">
            <v>12</v>
          </cell>
          <cell r="D484" t="str">
            <v>㎡</v>
          </cell>
          <cell r="E484">
            <v>1730</v>
          </cell>
          <cell r="F484">
            <v>20760</v>
          </cell>
          <cell r="G484">
            <v>3100</v>
          </cell>
          <cell r="H484">
            <v>37200</v>
          </cell>
          <cell r="I484">
            <v>2124</v>
          </cell>
          <cell r="J484">
            <v>25488</v>
          </cell>
        </row>
        <row r="485">
          <cell r="A485" t="str">
            <v>3.23가드휀스</v>
          </cell>
          <cell r="B485" t="str">
            <v>(H1.2×L2.0m)</v>
          </cell>
          <cell r="C485">
            <v>92</v>
          </cell>
          <cell r="D485" t="str">
            <v>m</v>
          </cell>
          <cell r="E485">
            <v>43060</v>
          </cell>
          <cell r="F485">
            <v>3961520</v>
          </cell>
          <cell r="G485">
            <v>45000</v>
          </cell>
          <cell r="H485">
            <v>4140000</v>
          </cell>
          <cell r="I485">
            <v>43060</v>
          </cell>
          <cell r="J485">
            <v>3961519</v>
          </cell>
        </row>
        <row r="486">
          <cell r="A486" t="str">
            <v>E.버듬교</v>
          </cell>
          <cell r="F486">
            <v>608755124</v>
          </cell>
          <cell r="H486">
            <v>510586780</v>
          </cell>
          <cell r="I486">
            <v>0</v>
          </cell>
          <cell r="J486">
            <v>645759678</v>
          </cell>
        </row>
        <row r="487">
          <cell r="A487" t="str">
            <v>3.01구조물터파기</v>
          </cell>
          <cell r="F487">
            <v>127453700</v>
          </cell>
          <cell r="H487">
            <v>76826600</v>
          </cell>
          <cell r="I487">
            <v>0</v>
          </cell>
          <cell r="J487">
            <v>104502861</v>
          </cell>
        </row>
        <row r="488">
          <cell r="A488" t="str">
            <v>a.육상토사</v>
          </cell>
          <cell r="B488" t="str">
            <v>(0 ~ 4m)</v>
          </cell>
          <cell r="C488">
            <v>940</v>
          </cell>
          <cell r="D488" t="str">
            <v>㎥</v>
          </cell>
          <cell r="E488">
            <v>3590</v>
          </cell>
          <cell r="F488">
            <v>3374600</v>
          </cell>
          <cell r="G488">
            <v>3700</v>
          </cell>
          <cell r="H488">
            <v>3478000</v>
          </cell>
          <cell r="I488">
            <v>3141</v>
          </cell>
          <cell r="J488">
            <v>2952540</v>
          </cell>
        </row>
        <row r="489">
          <cell r="A489" t="str">
            <v>b.육상연암</v>
          </cell>
          <cell r="F489">
            <v>71223380</v>
          </cell>
          <cell r="H489">
            <v>25537600</v>
          </cell>
          <cell r="I489">
            <v>0</v>
          </cell>
          <cell r="J489">
            <v>71223964</v>
          </cell>
        </row>
        <row r="490">
          <cell r="A490" t="str">
            <v>-1      ″</v>
          </cell>
          <cell r="B490" t="str">
            <v>(0 ~ 4m)</v>
          </cell>
          <cell r="C490">
            <v>584</v>
          </cell>
          <cell r="D490" t="str">
            <v>㎥</v>
          </cell>
          <cell r="E490">
            <v>105000</v>
          </cell>
          <cell r="F490">
            <v>61320000</v>
          </cell>
          <cell r="G490">
            <v>38500</v>
          </cell>
          <cell r="H490">
            <v>22484000</v>
          </cell>
          <cell r="I490">
            <v>105001</v>
          </cell>
          <cell r="J490">
            <v>61320584</v>
          </cell>
        </row>
        <row r="491">
          <cell r="A491" t="str">
            <v>-2면정리및청소</v>
          </cell>
          <cell r="C491">
            <v>347</v>
          </cell>
          <cell r="D491" t="str">
            <v>㎡</v>
          </cell>
          <cell r="E491">
            <v>28540</v>
          </cell>
          <cell r="F491">
            <v>9903380</v>
          </cell>
          <cell r="G491">
            <v>8800</v>
          </cell>
          <cell r="H491">
            <v>3053600</v>
          </cell>
          <cell r="I491">
            <v>28540</v>
          </cell>
          <cell r="J491">
            <v>9903380</v>
          </cell>
        </row>
        <row r="492">
          <cell r="A492" t="str">
            <v>c.되메우기및다짐</v>
          </cell>
          <cell r="B492" t="str">
            <v>(기계70%,인력30%)</v>
          </cell>
          <cell r="C492">
            <v>905</v>
          </cell>
          <cell r="D492" t="str">
            <v>㎥</v>
          </cell>
          <cell r="E492">
            <v>3000</v>
          </cell>
          <cell r="F492">
            <v>2715000</v>
          </cell>
          <cell r="G492">
            <v>3000</v>
          </cell>
          <cell r="H492">
            <v>2715000</v>
          </cell>
          <cell r="I492">
            <v>4158</v>
          </cell>
          <cell r="J492">
            <v>3762990</v>
          </cell>
        </row>
        <row r="493">
          <cell r="A493" t="str">
            <v>d.뒷채움</v>
          </cell>
          <cell r="B493" t="str">
            <v>(보조기층재)</v>
          </cell>
          <cell r="C493">
            <v>1841</v>
          </cell>
          <cell r="D493" t="str">
            <v>㎥</v>
          </cell>
          <cell r="E493">
            <v>27120</v>
          </cell>
          <cell r="F493">
            <v>49927920</v>
          </cell>
          <cell r="G493">
            <v>24000</v>
          </cell>
          <cell r="H493">
            <v>44184000</v>
          </cell>
          <cell r="I493">
            <v>14279</v>
          </cell>
          <cell r="J493">
            <v>26287639</v>
          </cell>
        </row>
        <row r="494">
          <cell r="A494" t="str">
            <v>e.앞성토</v>
          </cell>
          <cell r="B494" t="str">
            <v>백호우0.7m3</v>
          </cell>
          <cell r="C494">
            <v>304</v>
          </cell>
          <cell r="D494" t="str">
            <v>㎥</v>
          </cell>
          <cell r="E494">
            <v>700</v>
          </cell>
          <cell r="F494">
            <v>212800</v>
          </cell>
          <cell r="G494">
            <v>3000</v>
          </cell>
          <cell r="H494">
            <v>912000</v>
          </cell>
          <cell r="I494">
            <v>907</v>
          </cell>
          <cell r="J494">
            <v>275728</v>
          </cell>
        </row>
        <row r="495">
          <cell r="A495" t="str">
            <v>3.02거 푸 집</v>
          </cell>
          <cell r="F495">
            <v>55451690</v>
          </cell>
          <cell r="H495">
            <v>76797000</v>
          </cell>
          <cell r="I495">
            <v>0</v>
          </cell>
          <cell r="J495">
            <v>121404783</v>
          </cell>
        </row>
        <row r="496">
          <cell r="A496" t="str">
            <v>a.합판거푸집</v>
          </cell>
          <cell r="F496">
            <v>55451690</v>
          </cell>
          <cell r="H496">
            <v>76797000</v>
          </cell>
          <cell r="I496">
            <v>0</v>
          </cell>
          <cell r="J496">
            <v>121404783</v>
          </cell>
        </row>
        <row r="497">
          <cell r="A497" t="str">
            <v>-1.      ″</v>
          </cell>
          <cell r="B497" t="str">
            <v>(3회, 0~ 7m)</v>
          </cell>
          <cell r="C497">
            <v>2503</v>
          </cell>
          <cell r="D497" t="str">
            <v>㎡</v>
          </cell>
          <cell r="E497">
            <v>17110</v>
          </cell>
          <cell r="F497">
            <v>42826330</v>
          </cell>
          <cell r="G497">
            <v>23500</v>
          </cell>
          <cell r="H497">
            <v>58820500</v>
          </cell>
          <cell r="I497">
            <v>39478</v>
          </cell>
          <cell r="J497">
            <v>98813434</v>
          </cell>
        </row>
        <row r="498">
          <cell r="A498" t="str">
            <v>-2.      ″</v>
          </cell>
          <cell r="B498" t="str">
            <v>(3회, 7~10m)</v>
          </cell>
          <cell r="C498">
            <v>378</v>
          </cell>
          <cell r="D498" t="str">
            <v>㎡</v>
          </cell>
          <cell r="E498">
            <v>17980</v>
          </cell>
          <cell r="F498">
            <v>6796440</v>
          </cell>
          <cell r="G498">
            <v>26000</v>
          </cell>
          <cell r="H498">
            <v>9828000</v>
          </cell>
          <cell r="I498">
            <v>42671.6</v>
          </cell>
          <cell r="J498">
            <v>16129864</v>
          </cell>
        </row>
        <row r="499">
          <cell r="A499" t="str">
            <v>-3.      〃</v>
          </cell>
          <cell r="B499" t="str">
            <v>(4회)</v>
          </cell>
          <cell r="C499">
            <v>395</v>
          </cell>
          <cell r="D499" t="str">
            <v>㎡</v>
          </cell>
          <cell r="E499">
            <v>14660</v>
          </cell>
          <cell r="F499">
            <v>5790700</v>
          </cell>
          <cell r="G499">
            <v>20500</v>
          </cell>
          <cell r="H499">
            <v>8097500</v>
          </cell>
          <cell r="I499">
            <v>16256</v>
          </cell>
          <cell r="J499">
            <v>6421120</v>
          </cell>
        </row>
        <row r="500">
          <cell r="A500" t="str">
            <v>-4.      〃</v>
          </cell>
          <cell r="B500" t="str">
            <v>(6회)</v>
          </cell>
          <cell r="C500">
            <v>3</v>
          </cell>
          <cell r="D500" t="str">
            <v>㎡</v>
          </cell>
          <cell r="E500">
            <v>12740</v>
          </cell>
          <cell r="F500">
            <v>38220</v>
          </cell>
          <cell r="G500">
            <v>17000</v>
          </cell>
          <cell r="H500">
            <v>51000</v>
          </cell>
          <cell r="I500">
            <v>13455</v>
          </cell>
          <cell r="J500">
            <v>40365</v>
          </cell>
        </row>
        <row r="501">
          <cell r="A501" t="str">
            <v>3.03강관비계</v>
          </cell>
          <cell r="C501">
            <v>1</v>
          </cell>
          <cell r="D501" t="str">
            <v>식</v>
          </cell>
          <cell r="E501">
            <v>14782010</v>
          </cell>
          <cell r="F501">
            <v>14782010</v>
          </cell>
          <cell r="G501">
            <v>13000000</v>
          </cell>
          <cell r="H501">
            <v>13000000</v>
          </cell>
          <cell r="I501">
            <v>14782010</v>
          </cell>
          <cell r="J501">
            <v>14782008</v>
          </cell>
        </row>
        <row r="502">
          <cell r="A502" t="str">
            <v>3.04동 바 리</v>
          </cell>
          <cell r="F502">
            <v>16746760</v>
          </cell>
          <cell r="H502">
            <v>14500000</v>
          </cell>
          <cell r="I502">
            <v>0</v>
          </cell>
          <cell r="J502">
            <v>16746758</v>
          </cell>
        </row>
        <row r="503">
          <cell r="A503" t="str">
            <v>a.         ″</v>
          </cell>
          <cell r="B503" t="str">
            <v>(목재4회)</v>
          </cell>
          <cell r="C503">
            <v>1</v>
          </cell>
          <cell r="D503" t="str">
            <v>식</v>
          </cell>
          <cell r="E503">
            <v>13177600</v>
          </cell>
          <cell r="F503">
            <v>13177600</v>
          </cell>
          <cell r="G503">
            <v>12000000</v>
          </cell>
          <cell r="H503">
            <v>12000000</v>
          </cell>
          <cell r="I503">
            <v>13177600</v>
          </cell>
          <cell r="J503">
            <v>13177599</v>
          </cell>
        </row>
        <row r="504">
          <cell r="A504" t="str">
            <v>b.         ″</v>
          </cell>
          <cell r="B504" t="str">
            <v>(강관동바리)</v>
          </cell>
          <cell r="C504">
            <v>1</v>
          </cell>
          <cell r="D504" t="str">
            <v>식</v>
          </cell>
          <cell r="E504">
            <v>3569160</v>
          </cell>
          <cell r="F504">
            <v>3569160</v>
          </cell>
          <cell r="G504">
            <v>2500000</v>
          </cell>
          <cell r="H504">
            <v>2500000</v>
          </cell>
          <cell r="I504">
            <v>3569160</v>
          </cell>
          <cell r="J504">
            <v>3569159</v>
          </cell>
        </row>
        <row r="505">
          <cell r="A505" t="str">
            <v>3.05철근가공조립</v>
          </cell>
          <cell r="F505">
            <v>104789731</v>
          </cell>
          <cell r="H505">
            <v>76898120</v>
          </cell>
          <cell r="I505">
            <v>0</v>
          </cell>
          <cell r="J505">
            <v>115809729</v>
          </cell>
        </row>
        <row r="506">
          <cell r="A506" t="str">
            <v>a.         ″</v>
          </cell>
          <cell r="B506" t="str">
            <v>(보 통)</v>
          </cell>
          <cell r="C506">
            <v>188.298</v>
          </cell>
          <cell r="D506" t="str">
            <v>ton</v>
          </cell>
          <cell r="E506">
            <v>360590</v>
          </cell>
          <cell r="F506">
            <v>67898375</v>
          </cell>
          <cell r="G506">
            <v>270000</v>
          </cell>
          <cell r="H506">
            <v>50840460</v>
          </cell>
          <cell r="I506">
            <v>384726</v>
          </cell>
          <cell r="J506">
            <v>72443135</v>
          </cell>
        </row>
        <row r="507">
          <cell r="A507" t="str">
            <v>b.         ″</v>
          </cell>
          <cell r="B507" t="str">
            <v>(복 잡)</v>
          </cell>
          <cell r="C507">
            <v>89.853999999999999</v>
          </cell>
          <cell r="D507" t="str">
            <v>ton</v>
          </cell>
          <cell r="E507">
            <v>410570</v>
          </cell>
          <cell r="F507">
            <v>36891356</v>
          </cell>
          <cell r="G507">
            <v>290000</v>
          </cell>
          <cell r="H507">
            <v>26057660</v>
          </cell>
          <cell r="I507">
            <v>482634</v>
          </cell>
          <cell r="J507">
            <v>43366594</v>
          </cell>
        </row>
        <row r="508">
          <cell r="A508" t="str">
            <v>3.06스페이샤설치</v>
          </cell>
          <cell r="F508">
            <v>38900</v>
          </cell>
          <cell r="H508">
            <v>350100</v>
          </cell>
          <cell r="I508">
            <v>0</v>
          </cell>
          <cell r="J508">
            <v>653520</v>
          </cell>
        </row>
        <row r="509">
          <cell r="A509" t="str">
            <v>a.         ″</v>
          </cell>
          <cell r="B509" t="str">
            <v>(수평)</v>
          </cell>
          <cell r="C509">
            <v>1177</v>
          </cell>
          <cell r="D509" t="str">
            <v>㎡</v>
          </cell>
          <cell r="E509">
            <v>20</v>
          </cell>
          <cell r="F509">
            <v>23540</v>
          </cell>
          <cell r="G509">
            <v>180</v>
          </cell>
          <cell r="H509">
            <v>211860</v>
          </cell>
          <cell r="I509">
            <v>336</v>
          </cell>
          <cell r="J509">
            <v>395472</v>
          </cell>
        </row>
        <row r="510">
          <cell r="A510" t="str">
            <v>b.         ″</v>
          </cell>
          <cell r="B510" t="str">
            <v>(수직)</v>
          </cell>
          <cell r="C510">
            <v>768</v>
          </cell>
          <cell r="D510" t="str">
            <v>㎡</v>
          </cell>
          <cell r="E510">
            <v>20</v>
          </cell>
          <cell r="F510">
            <v>15360</v>
          </cell>
          <cell r="G510">
            <v>180</v>
          </cell>
          <cell r="H510">
            <v>138240</v>
          </cell>
          <cell r="I510">
            <v>336</v>
          </cell>
          <cell r="J510">
            <v>258048</v>
          </cell>
        </row>
        <row r="511">
          <cell r="A511" t="str">
            <v>3.07콘크리트타설공</v>
          </cell>
          <cell r="F511">
            <v>93821700</v>
          </cell>
          <cell r="H511">
            <v>111511410</v>
          </cell>
          <cell r="I511">
            <v>0</v>
          </cell>
          <cell r="J511">
            <v>103051932</v>
          </cell>
        </row>
        <row r="512">
          <cell r="A512" t="str">
            <v>a.펌프카</v>
          </cell>
          <cell r="B512" t="str">
            <v>철근(25-270-12)</v>
          </cell>
          <cell r="C512">
            <v>195</v>
          </cell>
          <cell r="D512" t="str">
            <v>㎥</v>
          </cell>
          <cell r="E512">
            <v>56820</v>
          </cell>
          <cell r="F512">
            <v>11079900</v>
          </cell>
          <cell r="G512">
            <v>61870</v>
          </cell>
          <cell r="H512">
            <v>12064650</v>
          </cell>
          <cell r="I512">
            <v>57052</v>
          </cell>
          <cell r="J512">
            <v>11125140</v>
          </cell>
        </row>
        <row r="513">
          <cell r="A513" t="str">
            <v>b.펌프카</v>
          </cell>
          <cell r="B513" t="str">
            <v>철근(25-240-12)</v>
          </cell>
          <cell r="C513">
            <v>1596</v>
          </cell>
          <cell r="D513" t="str">
            <v>㎥</v>
          </cell>
          <cell r="E513">
            <v>49080</v>
          </cell>
          <cell r="F513">
            <v>78331680</v>
          </cell>
          <cell r="G513">
            <v>59710</v>
          </cell>
          <cell r="H513">
            <v>95297160</v>
          </cell>
          <cell r="I513">
            <v>54779</v>
          </cell>
          <cell r="J513">
            <v>87427284</v>
          </cell>
        </row>
        <row r="514">
          <cell r="A514" t="str">
            <v>c.콘크리트 타설</v>
          </cell>
          <cell r="B514" t="str">
            <v>무근(40-160-8)</v>
          </cell>
          <cell r="C514">
            <v>78</v>
          </cell>
          <cell r="D514" t="str">
            <v>㎥</v>
          </cell>
          <cell r="E514">
            <v>56540</v>
          </cell>
          <cell r="F514">
            <v>4410120</v>
          </cell>
          <cell r="G514">
            <v>53200</v>
          </cell>
          <cell r="H514">
            <v>4149600</v>
          </cell>
          <cell r="I514">
            <v>57686</v>
          </cell>
          <cell r="J514">
            <v>4499508</v>
          </cell>
        </row>
        <row r="515">
          <cell r="A515" t="str">
            <v>3.08표면처리</v>
          </cell>
          <cell r="F515">
            <v>351000</v>
          </cell>
          <cell r="H515">
            <v>1093950</v>
          </cell>
          <cell r="I515">
            <v>0</v>
          </cell>
          <cell r="J515">
            <v>444015</v>
          </cell>
        </row>
        <row r="516">
          <cell r="A516" t="str">
            <v>a.슬래브양생</v>
          </cell>
          <cell r="C516">
            <v>585</v>
          </cell>
          <cell r="D516" t="str">
            <v>㎡</v>
          </cell>
          <cell r="E516">
            <v>320</v>
          </cell>
          <cell r="F516">
            <v>187200</v>
          </cell>
          <cell r="G516">
            <v>370</v>
          </cell>
          <cell r="H516">
            <v>216450</v>
          </cell>
          <cell r="I516">
            <v>264</v>
          </cell>
          <cell r="J516">
            <v>154440</v>
          </cell>
        </row>
        <row r="517">
          <cell r="A517" t="str">
            <v>b.슬래브면고르기</v>
          </cell>
          <cell r="C517">
            <v>585</v>
          </cell>
          <cell r="D517" t="str">
            <v>㎡</v>
          </cell>
          <cell r="E517">
            <v>280</v>
          </cell>
          <cell r="F517">
            <v>163800</v>
          </cell>
          <cell r="G517">
            <v>1500</v>
          </cell>
          <cell r="H517">
            <v>877500</v>
          </cell>
          <cell r="I517">
            <v>495</v>
          </cell>
          <cell r="J517">
            <v>289575</v>
          </cell>
        </row>
        <row r="518">
          <cell r="A518" t="str">
            <v>3.09교면방수</v>
          </cell>
          <cell r="B518" t="str">
            <v>(도막식)</v>
          </cell>
          <cell r="C518">
            <v>585</v>
          </cell>
          <cell r="D518" t="str">
            <v>㎡</v>
          </cell>
          <cell r="E518">
            <v>17270</v>
          </cell>
          <cell r="F518">
            <v>10102950</v>
          </cell>
          <cell r="G518">
            <v>3700</v>
          </cell>
          <cell r="H518">
            <v>2164500</v>
          </cell>
          <cell r="I518">
            <v>10000</v>
          </cell>
          <cell r="J518">
            <v>5850000</v>
          </cell>
        </row>
        <row r="519">
          <cell r="A519" t="str">
            <v>3.10교좌장치</v>
          </cell>
          <cell r="F519">
            <v>22820280</v>
          </cell>
          <cell r="H519">
            <v>20528000</v>
          </cell>
          <cell r="I519">
            <v>0</v>
          </cell>
          <cell r="J519">
            <v>22820280</v>
          </cell>
        </row>
        <row r="520">
          <cell r="A520" t="str">
            <v>a.고 정 단</v>
          </cell>
          <cell r="B520" t="str">
            <v>(탄성받침,135ton)</v>
          </cell>
          <cell r="C520">
            <v>2</v>
          </cell>
          <cell r="D520" t="str">
            <v>조</v>
          </cell>
          <cell r="E520">
            <v>1145100</v>
          </cell>
          <cell r="F520">
            <v>2290200</v>
          </cell>
          <cell r="G520">
            <v>1030000</v>
          </cell>
          <cell r="H520">
            <v>2060000</v>
          </cell>
          <cell r="I520">
            <v>1145100</v>
          </cell>
          <cell r="J520">
            <v>2290200</v>
          </cell>
        </row>
        <row r="521">
          <cell r="A521" t="str">
            <v>b.일 방 향</v>
          </cell>
          <cell r="B521" t="str">
            <v>(탄성받침,135ton)</v>
          </cell>
          <cell r="C521">
            <v>10</v>
          </cell>
          <cell r="D521" t="str">
            <v>조</v>
          </cell>
          <cell r="E521">
            <v>1140560</v>
          </cell>
          <cell r="F521">
            <v>11405600</v>
          </cell>
          <cell r="G521">
            <v>1026000</v>
          </cell>
          <cell r="H521">
            <v>10260000</v>
          </cell>
          <cell r="I521">
            <v>1140560</v>
          </cell>
          <cell r="J521">
            <v>11405600</v>
          </cell>
        </row>
        <row r="522">
          <cell r="A522" t="str">
            <v>c.양 방 향</v>
          </cell>
          <cell r="B522" t="str">
            <v>(탄성받침,135ton)</v>
          </cell>
          <cell r="C522">
            <v>8</v>
          </cell>
          <cell r="D522" t="str">
            <v>조</v>
          </cell>
          <cell r="E522">
            <v>1140560</v>
          </cell>
          <cell r="F522">
            <v>9124480</v>
          </cell>
          <cell r="G522">
            <v>1026000</v>
          </cell>
          <cell r="H522">
            <v>8208000</v>
          </cell>
          <cell r="I522">
            <v>1140560</v>
          </cell>
          <cell r="J522">
            <v>9124480</v>
          </cell>
        </row>
        <row r="523">
          <cell r="A523" t="str">
            <v>3.11신축이음</v>
          </cell>
          <cell r="F523">
            <v>12709670</v>
          </cell>
          <cell r="H523">
            <v>14896000</v>
          </cell>
          <cell r="I523">
            <v>0</v>
          </cell>
          <cell r="J523">
            <v>12709670</v>
          </cell>
        </row>
        <row r="524">
          <cell r="A524" t="str">
            <v>a.      ″</v>
          </cell>
          <cell r="B524" t="str">
            <v>(No. 35)</v>
          </cell>
          <cell r="C524">
            <v>19</v>
          </cell>
          <cell r="D524" t="str">
            <v>m</v>
          </cell>
          <cell r="E524">
            <v>192320</v>
          </cell>
          <cell r="F524">
            <v>3654080</v>
          </cell>
          <cell r="G524">
            <v>134000</v>
          </cell>
          <cell r="H524">
            <v>2546000</v>
          </cell>
          <cell r="I524">
            <v>192320</v>
          </cell>
          <cell r="J524">
            <v>3654080</v>
          </cell>
        </row>
        <row r="525">
          <cell r="A525" t="str">
            <v>b.      ″</v>
          </cell>
          <cell r="B525" t="str">
            <v>(No. 80)</v>
          </cell>
          <cell r="C525">
            <v>19</v>
          </cell>
          <cell r="D525" t="str">
            <v>m</v>
          </cell>
          <cell r="E525">
            <v>476610</v>
          </cell>
          <cell r="F525">
            <v>9055590</v>
          </cell>
          <cell r="G525">
            <v>650000</v>
          </cell>
          <cell r="H525">
            <v>12350000</v>
          </cell>
          <cell r="I525">
            <v>476610</v>
          </cell>
          <cell r="J525">
            <v>9055590</v>
          </cell>
        </row>
        <row r="526">
          <cell r="A526" t="str">
            <v>3.12다웰바설치</v>
          </cell>
          <cell r="B526" t="str">
            <v>D=25, ℓ=600mm</v>
          </cell>
          <cell r="C526">
            <v>96</v>
          </cell>
          <cell r="D526" t="str">
            <v>개</v>
          </cell>
          <cell r="E526">
            <v>2870</v>
          </cell>
          <cell r="F526">
            <v>275520</v>
          </cell>
          <cell r="G526">
            <v>3500</v>
          </cell>
          <cell r="H526">
            <v>336000</v>
          </cell>
          <cell r="I526">
            <v>125</v>
          </cell>
          <cell r="J526">
            <v>12000</v>
          </cell>
        </row>
        <row r="527">
          <cell r="A527" t="str">
            <v>3.13무수축몰탈</v>
          </cell>
          <cell r="C527">
            <v>0.9</v>
          </cell>
          <cell r="D527" t="str">
            <v>㎥</v>
          </cell>
          <cell r="E527">
            <v>69890</v>
          </cell>
          <cell r="F527">
            <v>62901</v>
          </cell>
          <cell r="G527">
            <v>80000</v>
          </cell>
          <cell r="H527">
            <v>72000</v>
          </cell>
          <cell r="I527">
            <v>57311</v>
          </cell>
          <cell r="J527">
            <v>51579</v>
          </cell>
        </row>
        <row r="528">
          <cell r="A528" t="str">
            <v>3.14무수축콘크리트</v>
          </cell>
          <cell r="C528">
            <v>4.3339999999999996</v>
          </cell>
          <cell r="D528" t="str">
            <v>㎥</v>
          </cell>
          <cell r="E528">
            <v>168330</v>
          </cell>
          <cell r="F528">
            <v>729542</v>
          </cell>
          <cell r="G528">
            <v>100000</v>
          </cell>
          <cell r="H528">
            <v>433400</v>
          </cell>
          <cell r="I528">
            <v>158468</v>
          </cell>
          <cell r="J528">
            <v>686799</v>
          </cell>
        </row>
        <row r="529">
          <cell r="A529" t="str">
            <v>3.15교면배수시설공</v>
          </cell>
          <cell r="B529" t="str">
            <v>하천용</v>
          </cell>
          <cell r="F529">
            <v>1089300</v>
          </cell>
          <cell r="H529">
            <v>1134000</v>
          </cell>
          <cell r="I529">
            <v>0</v>
          </cell>
          <cell r="J529">
            <v>1059318</v>
          </cell>
        </row>
        <row r="530">
          <cell r="A530" t="str">
            <v>a.교면집수구</v>
          </cell>
          <cell r="B530" t="str">
            <v>주철</v>
          </cell>
          <cell r="C530">
            <v>6</v>
          </cell>
          <cell r="D530" t="str">
            <v>개</v>
          </cell>
          <cell r="E530">
            <v>82430</v>
          </cell>
          <cell r="F530">
            <v>494580</v>
          </cell>
          <cell r="G530">
            <v>71000</v>
          </cell>
          <cell r="H530">
            <v>426000</v>
          </cell>
          <cell r="I530">
            <v>37593</v>
          </cell>
          <cell r="J530">
            <v>225558</v>
          </cell>
        </row>
        <row r="531">
          <cell r="A531" t="str">
            <v>b.연결배수구</v>
          </cell>
          <cell r="B531" t="str">
            <v>(아연도강관, φ150㎜)</v>
          </cell>
          <cell r="C531">
            <v>12</v>
          </cell>
          <cell r="D531" t="str">
            <v>m</v>
          </cell>
          <cell r="E531">
            <v>49560</v>
          </cell>
          <cell r="F531">
            <v>594720</v>
          </cell>
          <cell r="G531">
            <v>59000</v>
          </cell>
          <cell r="H531">
            <v>708000</v>
          </cell>
          <cell r="I531">
            <v>69480</v>
          </cell>
          <cell r="J531">
            <v>833760</v>
          </cell>
        </row>
        <row r="532">
          <cell r="A532" t="str">
            <v>3.16교량명판공</v>
          </cell>
          <cell r="F532">
            <v>4686820</v>
          </cell>
          <cell r="H532">
            <v>11460000</v>
          </cell>
          <cell r="I532">
            <v>0</v>
          </cell>
          <cell r="J532">
            <v>6122112</v>
          </cell>
        </row>
        <row r="533">
          <cell r="A533" t="str">
            <v>a.교 명 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1065620</v>
          </cell>
          <cell r="F533">
            <v>4262480</v>
          </cell>
          <cell r="G533">
            <v>2700000</v>
          </cell>
          <cell r="H533">
            <v>10800000</v>
          </cell>
          <cell r="I533">
            <v>1500000</v>
          </cell>
          <cell r="J533">
            <v>6000000</v>
          </cell>
        </row>
        <row r="534">
          <cell r="A534" t="str">
            <v>b.교 명 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79560</v>
          </cell>
          <cell r="F534">
            <v>159120</v>
          </cell>
          <cell r="G534">
            <v>150000</v>
          </cell>
          <cell r="H534">
            <v>300000</v>
          </cell>
          <cell r="I534">
            <v>30958</v>
          </cell>
          <cell r="J534">
            <v>61916</v>
          </cell>
        </row>
        <row r="535">
          <cell r="A535" t="str">
            <v>c.설 명 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132610</v>
          </cell>
          <cell r="F535">
            <v>265220</v>
          </cell>
          <cell r="G535">
            <v>180000</v>
          </cell>
          <cell r="H535">
            <v>360000</v>
          </cell>
          <cell r="I535">
            <v>30098</v>
          </cell>
          <cell r="J535">
            <v>60196</v>
          </cell>
        </row>
        <row r="536">
          <cell r="A536" t="str">
            <v>3.17T.B.M설치</v>
          </cell>
          <cell r="C536">
            <v>1</v>
          </cell>
          <cell r="D536" t="str">
            <v>개</v>
          </cell>
          <cell r="E536">
            <v>19170</v>
          </cell>
          <cell r="F536">
            <v>19170</v>
          </cell>
          <cell r="G536">
            <v>27000</v>
          </cell>
          <cell r="H536">
            <v>27000</v>
          </cell>
          <cell r="I536">
            <v>20475</v>
          </cell>
          <cell r="J536">
            <v>20475</v>
          </cell>
        </row>
        <row r="537">
          <cell r="A537" t="str">
            <v>3.18낙하물방지공</v>
          </cell>
          <cell r="C537">
            <v>659</v>
          </cell>
          <cell r="D537" t="str">
            <v>㎡</v>
          </cell>
          <cell r="E537">
            <v>2920</v>
          </cell>
          <cell r="F537">
            <v>1924280</v>
          </cell>
          <cell r="G537">
            <v>4200</v>
          </cell>
          <cell r="H537">
            <v>2767800</v>
          </cell>
          <cell r="I537">
            <v>3007</v>
          </cell>
          <cell r="J537">
            <v>1981613</v>
          </cell>
        </row>
        <row r="538">
          <cell r="A538" t="str">
            <v>3.19난간및전선관설치</v>
          </cell>
          <cell r="F538">
            <v>12062200</v>
          </cell>
          <cell r="H538">
            <v>22828800</v>
          </cell>
          <cell r="I538">
            <v>0</v>
          </cell>
          <cell r="J538">
            <v>12261460</v>
          </cell>
        </row>
        <row r="539">
          <cell r="A539" t="str">
            <v>a.난    간</v>
          </cell>
          <cell r="B539" t="str">
            <v>(알미늄)</v>
          </cell>
          <cell r="C539">
            <v>82</v>
          </cell>
          <cell r="D539" t="str">
            <v>m</v>
          </cell>
          <cell r="E539">
            <v>137280</v>
          </cell>
          <cell r="F539">
            <v>11256960</v>
          </cell>
          <cell r="G539">
            <v>270000</v>
          </cell>
          <cell r="H539">
            <v>22140000</v>
          </cell>
          <cell r="I539">
            <v>137280</v>
          </cell>
          <cell r="J539">
            <v>11256960</v>
          </cell>
        </row>
        <row r="540">
          <cell r="A540" t="str">
            <v>b.전 선 관</v>
          </cell>
          <cell r="B540" t="str">
            <v>강관 φ100mm</v>
          </cell>
          <cell r="C540">
            <v>164</v>
          </cell>
          <cell r="D540" t="str">
            <v>m</v>
          </cell>
          <cell r="E540">
            <v>4910</v>
          </cell>
          <cell r="F540">
            <v>805240</v>
          </cell>
          <cell r="G540">
            <v>4200</v>
          </cell>
          <cell r="H540">
            <v>688800</v>
          </cell>
          <cell r="I540">
            <v>6125</v>
          </cell>
          <cell r="J540">
            <v>1004500</v>
          </cell>
        </row>
        <row r="541">
          <cell r="A541" t="str">
            <v>3.20P.C BEAM교</v>
          </cell>
          <cell r="F541">
            <v>128252300</v>
          </cell>
          <cell r="H541">
            <v>60500000</v>
          </cell>
          <cell r="I541">
            <v>0</v>
          </cell>
          <cell r="J541">
            <v>104178550</v>
          </cell>
        </row>
        <row r="542">
          <cell r="A542" t="str">
            <v>a.P.C BEAM제작</v>
          </cell>
          <cell r="B542" t="str">
            <v>(L = 30m)</v>
          </cell>
          <cell r="C542">
            <v>10</v>
          </cell>
          <cell r="D542" t="str">
            <v>본</v>
          </cell>
          <cell r="E542">
            <v>11515150</v>
          </cell>
          <cell r="F542">
            <v>115151500</v>
          </cell>
          <cell r="G542">
            <v>5000000</v>
          </cell>
          <cell r="H542">
            <v>50000000</v>
          </cell>
          <cell r="I542">
            <v>9030883</v>
          </cell>
          <cell r="J542">
            <v>90308830</v>
          </cell>
        </row>
        <row r="543">
          <cell r="A543" t="str">
            <v>b.P.C BEAM가설</v>
          </cell>
          <cell r="B543" t="str">
            <v>(L=30m)</v>
          </cell>
          <cell r="C543">
            <v>10</v>
          </cell>
          <cell r="D543" t="str">
            <v>본</v>
          </cell>
          <cell r="E543">
            <v>1163760</v>
          </cell>
          <cell r="F543">
            <v>11637600</v>
          </cell>
          <cell r="G543">
            <v>850000</v>
          </cell>
          <cell r="H543">
            <v>8500000</v>
          </cell>
          <cell r="I543">
            <v>1240652</v>
          </cell>
          <cell r="J543">
            <v>12406520</v>
          </cell>
        </row>
        <row r="544">
          <cell r="A544" t="str">
            <v>c.P.C BEAM도괴방지책</v>
          </cell>
          <cell r="C544">
            <v>10</v>
          </cell>
          <cell r="D544" t="str">
            <v>본</v>
          </cell>
          <cell r="E544">
            <v>146320</v>
          </cell>
          <cell r="F544">
            <v>1463200</v>
          </cell>
          <cell r="G544">
            <v>200000</v>
          </cell>
          <cell r="H544">
            <v>2000000</v>
          </cell>
          <cell r="I544">
            <v>146320</v>
          </cell>
          <cell r="J544">
            <v>1463200</v>
          </cell>
        </row>
        <row r="545">
          <cell r="A545" t="str">
            <v>3.21옹벽배수시설</v>
          </cell>
          <cell r="F545">
            <v>475750</v>
          </cell>
          <cell r="H545">
            <v>2276800</v>
          </cell>
          <cell r="I545">
            <v>0</v>
          </cell>
          <cell r="J545">
            <v>476472</v>
          </cell>
        </row>
        <row r="546">
          <cell r="A546" t="str">
            <v>a.PVC PIPE</v>
          </cell>
          <cell r="B546" t="str">
            <v>(φ100mm)</v>
          </cell>
          <cell r="C546">
            <v>13</v>
          </cell>
          <cell r="D546" t="str">
            <v>m</v>
          </cell>
          <cell r="E546">
            <v>4910</v>
          </cell>
          <cell r="F546">
            <v>63830</v>
          </cell>
          <cell r="G546">
            <v>4200</v>
          </cell>
          <cell r="H546">
            <v>54600</v>
          </cell>
          <cell r="I546">
            <v>4090</v>
          </cell>
          <cell r="J546">
            <v>53170</v>
          </cell>
        </row>
        <row r="547">
          <cell r="A547" t="str">
            <v>b.DRAIN BOARD</v>
          </cell>
          <cell r="C547">
            <v>271</v>
          </cell>
          <cell r="D547" t="str">
            <v>M2</v>
          </cell>
          <cell r="E547">
            <v>630</v>
          </cell>
          <cell r="F547">
            <v>170730</v>
          </cell>
          <cell r="G547">
            <v>6400</v>
          </cell>
          <cell r="H547">
            <v>1734400</v>
          </cell>
          <cell r="I547">
            <v>630</v>
          </cell>
          <cell r="J547">
            <v>170730</v>
          </cell>
        </row>
        <row r="548">
          <cell r="A548" t="str">
            <v>c.부 직 포</v>
          </cell>
          <cell r="C548">
            <v>271</v>
          </cell>
          <cell r="D548" t="str">
            <v>㎡</v>
          </cell>
          <cell r="E548">
            <v>890</v>
          </cell>
          <cell r="F548">
            <v>241190</v>
          </cell>
          <cell r="G548">
            <v>1800</v>
          </cell>
          <cell r="H548">
            <v>487800</v>
          </cell>
          <cell r="I548">
            <v>932</v>
          </cell>
          <cell r="J548">
            <v>252572</v>
          </cell>
        </row>
        <row r="549">
          <cell r="A549" t="str">
            <v>3.22시공이음</v>
          </cell>
          <cell r="F549">
            <v>108950</v>
          </cell>
          <cell r="H549">
            <v>185300</v>
          </cell>
          <cell r="I549">
            <v>0</v>
          </cell>
          <cell r="J549">
            <v>133744</v>
          </cell>
        </row>
        <row r="550">
          <cell r="A550" t="str">
            <v>a.스치로폴</v>
          </cell>
          <cell r="B550" t="str">
            <v>(t=10mm)</v>
          </cell>
          <cell r="C550">
            <v>76</v>
          </cell>
          <cell r="D550" t="str">
            <v>㎡</v>
          </cell>
          <cell r="E550">
            <v>910</v>
          </cell>
          <cell r="F550">
            <v>69160</v>
          </cell>
          <cell r="G550">
            <v>1500</v>
          </cell>
          <cell r="H550">
            <v>114000</v>
          </cell>
          <cell r="I550">
            <v>1117</v>
          </cell>
          <cell r="J550">
            <v>84892</v>
          </cell>
        </row>
        <row r="551">
          <cell r="A551" t="str">
            <v>b.스치로폴</v>
          </cell>
          <cell r="B551" t="str">
            <v>(t=20mm)</v>
          </cell>
          <cell r="C551">
            <v>23</v>
          </cell>
          <cell r="D551" t="str">
            <v>㎡</v>
          </cell>
          <cell r="E551">
            <v>1730</v>
          </cell>
          <cell r="F551">
            <v>39790</v>
          </cell>
          <cell r="G551">
            <v>3100</v>
          </cell>
          <cell r="H551">
            <v>71300</v>
          </cell>
          <cell r="I551">
            <v>2124</v>
          </cell>
          <cell r="J551">
            <v>48852</v>
          </cell>
        </row>
        <row r="552">
          <cell r="A552" t="str">
            <v>F.호교1교</v>
          </cell>
          <cell r="F552">
            <v>728760093</v>
          </cell>
          <cell r="H552">
            <v>571991350</v>
          </cell>
          <cell r="I552">
            <v>0</v>
          </cell>
          <cell r="J552">
            <v>763740646</v>
          </cell>
        </row>
        <row r="553">
          <cell r="A553" t="str">
            <v>3.01구조물터파기</v>
          </cell>
          <cell r="F553">
            <v>308393790</v>
          </cell>
          <cell r="H553">
            <v>146895900</v>
          </cell>
          <cell r="I553">
            <v>0</v>
          </cell>
          <cell r="J553">
            <v>280901749</v>
          </cell>
        </row>
        <row r="554">
          <cell r="A554" t="str">
            <v>a.육상토사</v>
          </cell>
          <cell r="B554" t="str">
            <v>(0 ~ 4m)</v>
          </cell>
          <cell r="C554">
            <v>403</v>
          </cell>
          <cell r="D554" t="str">
            <v>㎥</v>
          </cell>
          <cell r="E554">
            <v>3590</v>
          </cell>
          <cell r="F554">
            <v>1446770</v>
          </cell>
          <cell r="G554">
            <v>3700</v>
          </cell>
          <cell r="H554">
            <v>1491100</v>
          </cell>
          <cell r="I554">
            <v>3141</v>
          </cell>
          <cell r="J554">
            <v>1265823</v>
          </cell>
        </row>
        <row r="555">
          <cell r="A555" t="str">
            <v>b.육상연암</v>
          </cell>
          <cell r="F555">
            <v>241594540</v>
          </cell>
          <cell r="H555">
            <v>87084800</v>
          </cell>
          <cell r="I555">
            <v>0</v>
          </cell>
          <cell r="J555">
            <v>241596596</v>
          </cell>
        </row>
        <row r="556">
          <cell r="A556" t="str">
            <v>-1      ″</v>
          </cell>
          <cell r="B556" t="str">
            <v>(0 ~ 4m)</v>
          </cell>
          <cell r="C556">
            <v>2056</v>
          </cell>
          <cell r="D556" t="str">
            <v>㎥</v>
          </cell>
          <cell r="E556">
            <v>105000</v>
          </cell>
          <cell r="F556">
            <v>215880000</v>
          </cell>
          <cell r="G556">
            <v>38500</v>
          </cell>
          <cell r="H556">
            <v>79156000</v>
          </cell>
          <cell r="I556">
            <v>105001</v>
          </cell>
          <cell r="J556">
            <v>215882056</v>
          </cell>
        </row>
        <row r="557">
          <cell r="A557" t="str">
            <v>-2면정리및청소</v>
          </cell>
          <cell r="C557">
            <v>901</v>
          </cell>
          <cell r="D557" t="str">
            <v>㎡</v>
          </cell>
          <cell r="E557">
            <v>28540</v>
          </cell>
          <cell r="F557">
            <v>25714540</v>
          </cell>
          <cell r="G557">
            <v>8800</v>
          </cell>
          <cell r="H557">
            <v>7928800</v>
          </cell>
          <cell r="I557">
            <v>28540</v>
          </cell>
          <cell r="J557">
            <v>25714540</v>
          </cell>
        </row>
        <row r="558">
          <cell r="A558" t="str">
            <v>c.되메우기및다짐</v>
          </cell>
          <cell r="B558" t="str">
            <v>(기계70%,인력30%)</v>
          </cell>
          <cell r="C558">
            <v>1408</v>
          </cell>
          <cell r="D558" t="str">
            <v>㎥</v>
          </cell>
          <cell r="E558">
            <v>3000</v>
          </cell>
          <cell r="F558">
            <v>4224000</v>
          </cell>
          <cell r="G558">
            <v>3000</v>
          </cell>
          <cell r="H558">
            <v>4224000</v>
          </cell>
          <cell r="I558">
            <v>4158</v>
          </cell>
          <cell r="J558">
            <v>5854464</v>
          </cell>
        </row>
        <row r="559">
          <cell r="A559" t="str">
            <v>d.뒷채움</v>
          </cell>
          <cell r="B559" t="str">
            <v>(보조기층재)</v>
          </cell>
          <cell r="C559">
            <v>2254</v>
          </cell>
          <cell r="D559" t="str">
            <v>㎥</v>
          </cell>
          <cell r="E559">
            <v>27120</v>
          </cell>
          <cell r="F559">
            <v>61128480</v>
          </cell>
          <cell r="G559">
            <v>24000</v>
          </cell>
          <cell r="H559">
            <v>54096000</v>
          </cell>
          <cell r="I559">
            <v>14279</v>
          </cell>
          <cell r="J559">
            <v>32184866</v>
          </cell>
        </row>
        <row r="560">
          <cell r="A560" t="str">
            <v>3.02거 푸  집</v>
          </cell>
          <cell r="F560">
            <v>68081840</v>
          </cell>
          <cell r="H560">
            <v>93442500</v>
          </cell>
          <cell r="I560">
            <v>0</v>
          </cell>
          <cell r="J560">
            <v>107965125</v>
          </cell>
        </row>
        <row r="561">
          <cell r="A561" t="str">
            <v>a.합판거푸집</v>
          </cell>
          <cell r="F561">
            <v>49640420</v>
          </cell>
          <cell r="H561">
            <v>67951500</v>
          </cell>
          <cell r="I561">
            <v>0</v>
          </cell>
          <cell r="J561">
            <v>87725271</v>
          </cell>
        </row>
        <row r="562">
          <cell r="A562" t="str">
            <v>-1.      ″</v>
          </cell>
          <cell r="B562" t="str">
            <v>(3회, 0~ 7m)</v>
          </cell>
          <cell r="C562">
            <v>903</v>
          </cell>
          <cell r="D562" t="str">
            <v>㎡</v>
          </cell>
          <cell r="E562">
            <v>17110</v>
          </cell>
          <cell r="F562">
            <v>15450330</v>
          </cell>
          <cell r="G562">
            <v>23500</v>
          </cell>
          <cell r="H562">
            <v>21220500</v>
          </cell>
          <cell r="I562">
            <v>39478</v>
          </cell>
          <cell r="J562">
            <v>35648634</v>
          </cell>
        </row>
        <row r="563">
          <cell r="A563" t="str">
            <v>-2.      ″</v>
          </cell>
          <cell r="B563" t="str">
            <v>(3회, 7~10m)</v>
          </cell>
          <cell r="C563">
            <v>251</v>
          </cell>
          <cell r="D563" t="str">
            <v>㎡</v>
          </cell>
          <cell r="E563">
            <v>17980</v>
          </cell>
          <cell r="F563">
            <v>4512980</v>
          </cell>
          <cell r="G563">
            <v>26000</v>
          </cell>
          <cell r="H563">
            <v>6526000</v>
          </cell>
          <cell r="I563">
            <v>42671.6</v>
          </cell>
          <cell r="J563">
            <v>10710571</v>
          </cell>
        </row>
        <row r="564">
          <cell r="A564" t="str">
            <v>-3.      ″</v>
          </cell>
          <cell r="B564" t="str">
            <v>(3회,10~13m)</v>
          </cell>
          <cell r="C564">
            <v>371</v>
          </cell>
          <cell r="D564" t="str">
            <v>㎡</v>
          </cell>
          <cell r="E564">
            <v>21030</v>
          </cell>
          <cell r="F564">
            <v>7802130</v>
          </cell>
          <cell r="G564">
            <v>26000</v>
          </cell>
          <cell r="H564">
            <v>9646000</v>
          </cell>
          <cell r="I564">
            <v>46184.56</v>
          </cell>
          <cell r="J564">
            <v>17134471</v>
          </cell>
        </row>
        <row r="565">
          <cell r="A565" t="str">
            <v>-4.      〃</v>
          </cell>
          <cell r="B565" t="str">
            <v>(4회)</v>
          </cell>
          <cell r="C565">
            <v>1460</v>
          </cell>
          <cell r="D565" t="str">
            <v>㎡</v>
          </cell>
          <cell r="E565">
            <v>14660</v>
          </cell>
          <cell r="F565">
            <v>21403600</v>
          </cell>
          <cell r="G565">
            <v>20500</v>
          </cell>
          <cell r="H565">
            <v>29930000</v>
          </cell>
          <cell r="I565">
            <v>16256</v>
          </cell>
          <cell r="J565">
            <v>23733760</v>
          </cell>
        </row>
        <row r="566">
          <cell r="A566" t="str">
            <v>-5.      〃</v>
          </cell>
          <cell r="B566" t="str">
            <v>(6회)</v>
          </cell>
          <cell r="C566">
            <v>37</v>
          </cell>
          <cell r="D566" t="str">
            <v>㎡</v>
          </cell>
          <cell r="E566">
            <v>12740</v>
          </cell>
          <cell r="F566">
            <v>471380</v>
          </cell>
          <cell r="G566">
            <v>17000</v>
          </cell>
          <cell r="H566">
            <v>629000</v>
          </cell>
          <cell r="I566">
            <v>13455</v>
          </cell>
          <cell r="J566">
            <v>497835</v>
          </cell>
        </row>
        <row r="567">
          <cell r="A567" t="str">
            <v>b.무늬거푸집</v>
          </cell>
          <cell r="B567" t="str">
            <v>(합판4회+스치로폴)</v>
          </cell>
          <cell r="C567">
            <v>879</v>
          </cell>
          <cell r="D567" t="str">
            <v>㎡</v>
          </cell>
          <cell r="E567">
            <v>20980</v>
          </cell>
          <cell r="F567">
            <v>18441420</v>
          </cell>
          <cell r="G567">
            <v>29000</v>
          </cell>
          <cell r="H567">
            <v>25491000</v>
          </cell>
          <cell r="I567">
            <v>23026</v>
          </cell>
          <cell r="J567">
            <v>20239854</v>
          </cell>
        </row>
        <row r="568">
          <cell r="A568" t="str">
            <v>3.03강관비계</v>
          </cell>
          <cell r="C568">
            <v>1</v>
          </cell>
          <cell r="D568" t="str">
            <v>식</v>
          </cell>
          <cell r="E568">
            <v>11206450</v>
          </cell>
          <cell r="F568">
            <v>11206450</v>
          </cell>
          <cell r="G568">
            <v>9300000</v>
          </cell>
          <cell r="H568">
            <v>9300000</v>
          </cell>
          <cell r="I568">
            <v>11206450</v>
          </cell>
          <cell r="J568">
            <v>11206448</v>
          </cell>
        </row>
        <row r="569">
          <cell r="A569" t="str">
            <v>3.04동 바 리</v>
          </cell>
          <cell r="F569">
            <v>108356890</v>
          </cell>
          <cell r="H569">
            <v>96000000</v>
          </cell>
          <cell r="I569">
            <v>0</v>
          </cell>
          <cell r="J569">
            <v>108356887</v>
          </cell>
        </row>
        <row r="570">
          <cell r="A570" t="str">
            <v>a.        ″</v>
          </cell>
          <cell r="B570" t="str">
            <v>(목재4회)</v>
          </cell>
          <cell r="C570">
            <v>1</v>
          </cell>
          <cell r="D570" t="str">
            <v>식</v>
          </cell>
          <cell r="E570">
            <v>17455030</v>
          </cell>
          <cell r="F570">
            <v>17455030</v>
          </cell>
          <cell r="G570">
            <v>14000000</v>
          </cell>
          <cell r="H570">
            <v>14000000</v>
          </cell>
          <cell r="I570">
            <v>17455030</v>
          </cell>
          <cell r="J570">
            <v>17455029</v>
          </cell>
        </row>
        <row r="571">
          <cell r="A571" t="str">
            <v>b.        ″</v>
          </cell>
          <cell r="B571" t="str">
            <v>(강관동바리)</v>
          </cell>
          <cell r="C571">
            <v>1</v>
          </cell>
          <cell r="D571" t="str">
            <v>식</v>
          </cell>
          <cell r="E571">
            <v>26308260</v>
          </cell>
          <cell r="F571">
            <v>26308260</v>
          </cell>
          <cell r="G571">
            <v>22000000</v>
          </cell>
          <cell r="H571">
            <v>22000000</v>
          </cell>
          <cell r="I571">
            <v>26308260</v>
          </cell>
          <cell r="J571">
            <v>26308259</v>
          </cell>
        </row>
        <row r="572">
          <cell r="A572" t="str">
            <v>c.        ″</v>
          </cell>
          <cell r="B572" t="str">
            <v>(육교용)</v>
          </cell>
          <cell r="C572">
            <v>20</v>
          </cell>
          <cell r="D572" t="str">
            <v>m</v>
          </cell>
          <cell r="E572">
            <v>3229680</v>
          </cell>
          <cell r="F572">
            <v>64593600</v>
          </cell>
          <cell r="G572">
            <v>3000000</v>
          </cell>
          <cell r="H572">
            <v>60000000</v>
          </cell>
          <cell r="I572">
            <v>3229680</v>
          </cell>
          <cell r="J572">
            <v>64593599</v>
          </cell>
        </row>
        <row r="573">
          <cell r="A573" t="str">
            <v>3.05철근가공조립</v>
          </cell>
          <cell r="F573">
            <v>105166563</v>
          </cell>
          <cell r="H573">
            <v>74536170</v>
          </cell>
          <cell r="I573">
            <v>0</v>
          </cell>
          <cell r="J573">
            <v>122977372</v>
          </cell>
        </row>
        <row r="574">
          <cell r="A574" t="str">
            <v>a.         ″</v>
          </cell>
          <cell r="B574" t="str">
            <v>(보 통)</v>
          </cell>
          <cell r="C574">
            <v>16.555</v>
          </cell>
          <cell r="D574" t="str">
            <v>ton</v>
          </cell>
          <cell r="E574">
            <v>360590</v>
          </cell>
          <cell r="F574">
            <v>5969567</v>
          </cell>
          <cell r="G574">
            <v>270000</v>
          </cell>
          <cell r="H574">
            <v>4469850</v>
          </cell>
          <cell r="I574">
            <v>384726</v>
          </cell>
          <cell r="J574">
            <v>6369138</v>
          </cell>
        </row>
        <row r="575">
          <cell r="A575" t="str">
            <v>b.         ″</v>
          </cell>
          <cell r="B575" t="str">
            <v>(복 잡)</v>
          </cell>
          <cell r="C575">
            <v>241.608</v>
          </cell>
          <cell r="D575" t="str">
            <v>ton</v>
          </cell>
          <cell r="E575">
            <v>410570</v>
          </cell>
          <cell r="F575">
            <v>99196996</v>
          </cell>
          <cell r="G575">
            <v>290000</v>
          </cell>
          <cell r="H575">
            <v>70066320</v>
          </cell>
          <cell r="I575">
            <v>482634</v>
          </cell>
          <cell r="J575">
            <v>116608234</v>
          </cell>
        </row>
        <row r="576">
          <cell r="A576" t="str">
            <v>3.06스페이샤 설치</v>
          </cell>
          <cell r="F576">
            <v>71680</v>
          </cell>
          <cell r="H576">
            <v>645120</v>
          </cell>
          <cell r="I576">
            <v>0</v>
          </cell>
          <cell r="J576">
            <v>1204224</v>
          </cell>
        </row>
        <row r="577">
          <cell r="A577" t="str">
            <v>a.         ″</v>
          </cell>
          <cell r="B577" t="str">
            <v>(수평)</v>
          </cell>
          <cell r="C577">
            <v>1148</v>
          </cell>
          <cell r="D577" t="str">
            <v>㎡</v>
          </cell>
          <cell r="E577">
            <v>20</v>
          </cell>
          <cell r="F577">
            <v>22960</v>
          </cell>
          <cell r="G577">
            <v>180</v>
          </cell>
          <cell r="H577">
            <v>206640</v>
          </cell>
          <cell r="I577">
            <v>336</v>
          </cell>
          <cell r="J577">
            <v>385728</v>
          </cell>
        </row>
        <row r="578">
          <cell r="A578" t="str">
            <v>b.         ″</v>
          </cell>
          <cell r="B578" t="str">
            <v>(수직)</v>
          </cell>
          <cell r="C578">
            <v>2436</v>
          </cell>
          <cell r="D578" t="str">
            <v>㎡</v>
          </cell>
          <cell r="E578">
            <v>20</v>
          </cell>
          <cell r="F578">
            <v>48720</v>
          </cell>
          <cell r="G578">
            <v>180</v>
          </cell>
          <cell r="H578">
            <v>438480</v>
          </cell>
          <cell r="I578">
            <v>336</v>
          </cell>
          <cell r="J578">
            <v>818496</v>
          </cell>
        </row>
        <row r="579">
          <cell r="A579" t="str">
            <v>3.07콘크리트타설공</v>
          </cell>
          <cell r="F579">
            <v>100023660</v>
          </cell>
          <cell r="H579">
            <v>112347700</v>
          </cell>
          <cell r="I579">
            <v>0</v>
          </cell>
          <cell r="J579">
            <v>104063794</v>
          </cell>
        </row>
        <row r="580">
          <cell r="A580" t="str">
            <v>a.펌프카</v>
          </cell>
          <cell r="B580" t="str">
            <v>철근(25-270-12)</v>
          </cell>
          <cell r="C580">
            <v>1126</v>
          </cell>
          <cell r="D580" t="str">
            <v>㎥</v>
          </cell>
          <cell r="E580">
            <v>56820</v>
          </cell>
          <cell r="F580">
            <v>63979320</v>
          </cell>
          <cell r="G580">
            <v>61870</v>
          </cell>
          <cell r="H580">
            <v>69665620</v>
          </cell>
          <cell r="I580">
            <v>57052</v>
          </cell>
          <cell r="J580">
            <v>64240552</v>
          </cell>
        </row>
        <row r="581">
          <cell r="A581" t="str">
            <v>b.펌프카</v>
          </cell>
          <cell r="B581" t="str">
            <v>철근(25-240-12)</v>
          </cell>
          <cell r="C581">
            <v>648</v>
          </cell>
          <cell r="D581" t="str">
            <v>㎥</v>
          </cell>
          <cell r="E581">
            <v>49080</v>
          </cell>
          <cell r="F581">
            <v>31803840</v>
          </cell>
          <cell r="G581">
            <v>59710</v>
          </cell>
          <cell r="H581">
            <v>38692080</v>
          </cell>
          <cell r="I581">
            <v>54779</v>
          </cell>
          <cell r="J581">
            <v>35496792</v>
          </cell>
        </row>
        <row r="582">
          <cell r="A582" t="str">
            <v>c.콘크리트 타설</v>
          </cell>
          <cell r="B582" t="str">
            <v>무근(40-160-8)</v>
          </cell>
          <cell r="C582">
            <v>75</v>
          </cell>
          <cell r="D582" t="str">
            <v>㎥</v>
          </cell>
          <cell r="E582">
            <v>56540</v>
          </cell>
          <cell r="F582">
            <v>4240500</v>
          </cell>
          <cell r="G582">
            <v>53200</v>
          </cell>
          <cell r="H582">
            <v>3990000</v>
          </cell>
          <cell r="I582">
            <v>57686</v>
          </cell>
          <cell r="J582">
            <v>4326450</v>
          </cell>
        </row>
        <row r="583">
          <cell r="A583" t="str">
            <v>3.08표면처리</v>
          </cell>
          <cell r="F583">
            <v>196800</v>
          </cell>
          <cell r="H583">
            <v>613360</v>
          </cell>
          <cell r="I583">
            <v>0</v>
          </cell>
          <cell r="J583">
            <v>248952</v>
          </cell>
        </row>
        <row r="584">
          <cell r="A584" t="str">
            <v>a.슬래브양생</v>
          </cell>
          <cell r="C584">
            <v>328</v>
          </cell>
          <cell r="D584" t="str">
            <v>㎡</v>
          </cell>
          <cell r="E584">
            <v>320</v>
          </cell>
          <cell r="F584">
            <v>104960</v>
          </cell>
          <cell r="G584">
            <v>370</v>
          </cell>
          <cell r="H584">
            <v>121360</v>
          </cell>
          <cell r="I584">
            <v>264</v>
          </cell>
          <cell r="J584">
            <v>86592</v>
          </cell>
        </row>
        <row r="585">
          <cell r="A585" t="str">
            <v>b.슬래브면고르기</v>
          </cell>
          <cell r="C585">
            <v>328</v>
          </cell>
          <cell r="D585" t="str">
            <v>㎡</v>
          </cell>
          <cell r="E585">
            <v>280</v>
          </cell>
          <cell r="F585">
            <v>91840</v>
          </cell>
          <cell r="G585">
            <v>1500</v>
          </cell>
          <cell r="H585">
            <v>492000</v>
          </cell>
          <cell r="I585">
            <v>495</v>
          </cell>
          <cell r="J585">
            <v>162360</v>
          </cell>
        </row>
        <row r="586">
          <cell r="A586" t="str">
            <v>3.09방 수 공</v>
          </cell>
          <cell r="F586">
            <v>8737040</v>
          </cell>
          <cell r="H586">
            <v>3404000</v>
          </cell>
          <cell r="I586">
            <v>0</v>
          </cell>
          <cell r="J586">
            <v>6352480</v>
          </cell>
        </row>
        <row r="587">
          <cell r="A587" t="str">
            <v>a.교면방수</v>
          </cell>
          <cell r="B587" t="str">
            <v>(도막식)</v>
          </cell>
          <cell r="C587">
            <v>328</v>
          </cell>
          <cell r="D587" t="str">
            <v>㎡</v>
          </cell>
          <cell r="E587">
            <v>17270</v>
          </cell>
          <cell r="F587">
            <v>5664560</v>
          </cell>
          <cell r="G587">
            <v>3700</v>
          </cell>
          <cell r="H587">
            <v>1213600</v>
          </cell>
          <cell r="I587">
            <v>10000</v>
          </cell>
          <cell r="J587">
            <v>3280000</v>
          </cell>
        </row>
        <row r="588">
          <cell r="A588" t="str">
            <v>b.배면방수</v>
          </cell>
          <cell r="C588">
            <v>592</v>
          </cell>
          <cell r="D588" t="str">
            <v>㎡</v>
          </cell>
          <cell r="E588">
            <v>5190</v>
          </cell>
          <cell r="F588">
            <v>3072480</v>
          </cell>
          <cell r="G588">
            <v>3700</v>
          </cell>
          <cell r="H588">
            <v>2190400</v>
          </cell>
          <cell r="I588">
            <v>5190</v>
          </cell>
          <cell r="J588">
            <v>3072480</v>
          </cell>
        </row>
        <row r="589">
          <cell r="A589" t="str">
            <v>3.10신축이음장치</v>
          </cell>
          <cell r="B589" t="str">
            <v>(종방향)</v>
          </cell>
          <cell r="C589">
            <v>28</v>
          </cell>
          <cell r="D589" t="str">
            <v>m</v>
          </cell>
          <cell r="E589">
            <v>85910</v>
          </cell>
          <cell r="F589">
            <v>2405480</v>
          </cell>
          <cell r="G589">
            <v>85000</v>
          </cell>
          <cell r="H589">
            <v>2380000</v>
          </cell>
          <cell r="I589">
            <v>85910</v>
          </cell>
          <cell r="J589">
            <v>2405480</v>
          </cell>
        </row>
        <row r="590">
          <cell r="A590" t="str">
            <v>3.11다웰바설치</v>
          </cell>
          <cell r="B590" t="str">
            <v>D=25, ℓ=600mm</v>
          </cell>
          <cell r="C590">
            <v>96</v>
          </cell>
          <cell r="D590" t="str">
            <v>개</v>
          </cell>
          <cell r="E590">
            <v>2870</v>
          </cell>
          <cell r="F590">
            <v>275520</v>
          </cell>
          <cell r="G590">
            <v>3500</v>
          </cell>
          <cell r="H590">
            <v>336000</v>
          </cell>
          <cell r="I590">
            <v>125</v>
          </cell>
          <cell r="J590">
            <v>12000</v>
          </cell>
        </row>
        <row r="591">
          <cell r="A591" t="str">
            <v>3.12교면배수시설공</v>
          </cell>
          <cell r="B591" t="str">
            <v>하천용</v>
          </cell>
          <cell r="F591">
            <v>2262560</v>
          </cell>
          <cell r="H591">
            <v>2585000</v>
          </cell>
          <cell r="I591">
            <v>0</v>
          </cell>
          <cell r="J591">
            <v>2860092</v>
          </cell>
        </row>
        <row r="592">
          <cell r="A592" t="str">
            <v>a.교면집수구</v>
          </cell>
          <cell r="B592" t="str">
            <v>주철</v>
          </cell>
          <cell r="C592">
            <v>4</v>
          </cell>
          <cell r="D592" t="str">
            <v>개</v>
          </cell>
          <cell r="E592">
            <v>82430</v>
          </cell>
          <cell r="F592">
            <v>329720</v>
          </cell>
          <cell r="G592">
            <v>71000</v>
          </cell>
          <cell r="H592">
            <v>284000</v>
          </cell>
          <cell r="I592">
            <v>37593</v>
          </cell>
          <cell r="J592">
            <v>150372</v>
          </cell>
        </row>
        <row r="593">
          <cell r="A593" t="str">
            <v>b.연결배수구</v>
          </cell>
          <cell r="B593" t="str">
            <v>(아연도강관, φ150㎜)</v>
          </cell>
          <cell r="C593">
            <v>39</v>
          </cell>
          <cell r="D593" t="str">
            <v>m</v>
          </cell>
          <cell r="E593">
            <v>49560</v>
          </cell>
          <cell r="F593">
            <v>1932840</v>
          </cell>
          <cell r="G593">
            <v>59000</v>
          </cell>
          <cell r="H593">
            <v>2301000</v>
          </cell>
          <cell r="I593">
            <v>69480</v>
          </cell>
          <cell r="J593">
            <v>2709720</v>
          </cell>
        </row>
        <row r="594">
          <cell r="A594" t="str">
            <v>3.13교량명판공</v>
          </cell>
          <cell r="F594">
            <v>4686820</v>
          </cell>
          <cell r="H594">
            <v>11460000</v>
          </cell>
          <cell r="I594">
            <v>0</v>
          </cell>
          <cell r="J594">
            <v>6122112</v>
          </cell>
        </row>
        <row r="595">
          <cell r="A595" t="str">
            <v>a.교 명 주</v>
          </cell>
          <cell r="B595" t="str">
            <v>(화강석,600×600×1250mm)</v>
          </cell>
          <cell r="C595">
            <v>4</v>
          </cell>
          <cell r="D595" t="str">
            <v>개소</v>
          </cell>
          <cell r="E595">
            <v>1065620</v>
          </cell>
          <cell r="F595">
            <v>4262480</v>
          </cell>
          <cell r="G595">
            <v>2700000</v>
          </cell>
          <cell r="H595">
            <v>10800000</v>
          </cell>
          <cell r="I595">
            <v>1500000</v>
          </cell>
          <cell r="J595">
            <v>6000000</v>
          </cell>
        </row>
        <row r="596">
          <cell r="A596" t="str">
            <v>b.교 명 판</v>
          </cell>
          <cell r="B596" t="str">
            <v>(황동,450×200×10㎜)</v>
          </cell>
          <cell r="C596">
            <v>2</v>
          </cell>
          <cell r="D596" t="str">
            <v>개</v>
          </cell>
          <cell r="E596">
            <v>79560</v>
          </cell>
          <cell r="F596">
            <v>159120</v>
          </cell>
          <cell r="G596">
            <v>150000</v>
          </cell>
          <cell r="H596">
            <v>300000</v>
          </cell>
          <cell r="I596">
            <v>30958</v>
          </cell>
          <cell r="J596">
            <v>61916</v>
          </cell>
        </row>
        <row r="597">
          <cell r="A597" t="str">
            <v>c.설 명 판</v>
          </cell>
          <cell r="B597" t="str">
            <v>(황동,350×250×10㎜)</v>
          </cell>
          <cell r="C597">
            <v>2</v>
          </cell>
          <cell r="D597" t="str">
            <v>개</v>
          </cell>
          <cell r="E597">
            <v>132610</v>
          </cell>
          <cell r="F597">
            <v>265220</v>
          </cell>
          <cell r="G597">
            <v>180000</v>
          </cell>
          <cell r="H597">
            <v>360000</v>
          </cell>
          <cell r="I597">
            <v>30098</v>
          </cell>
          <cell r="J597">
            <v>60196</v>
          </cell>
        </row>
        <row r="598">
          <cell r="A598" t="str">
            <v>3.14T.B.M설치</v>
          </cell>
          <cell r="C598">
            <v>1</v>
          </cell>
          <cell r="D598" t="str">
            <v>개</v>
          </cell>
          <cell r="E598">
            <v>19170</v>
          </cell>
          <cell r="F598">
            <v>19170</v>
          </cell>
          <cell r="G598">
            <v>27000</v>
          </cell>
          <cell r="H598">
            <v>27000</v>
          </cell>
          <cell r="I598">
            <v>20475</v>
          </cell>
          <cell r="J598">
            <v>20475</v>
          </cell>
        </row>
        <row r="599">
          <cell r="A599" t="str">
            <v>3.15난간및전선관설치</v>
          </cell>
          <cell r="F599">
            <v>8237600</v>
          </cell>
          <cell r="H599">
            <v>15590400</v>
          </cell>
          <cell r="I599">
            <v>0</v>
          </cell>
          <cell r="J599">
            <v>8373680</v>
          </cell>
        </row>
        <row r="600">
          <cell r="A600" t="str">
            <v>a.난    간</v>
          </cell>
          <cell r="B600" t="str">
            <v>(알미늄)</v>
          </cell>
          <cell r="C600">
            <v>56</v>
          </cell>
          <cell r="D600" t="str">
            <v>m</v>
          </cell>
          <cell r="E600">
            <v>137280</v>
          </cell>
          <cell r="F600">
            <v>7687680</v>
          </cell>
          <cell r="G600">
            <v>270000</v>
          </cell>
          <cell r="H600">
            <v>15120000</v>
          </cell>
          <cell r="I600">
            <v>137280</v>
          </cell>
          <cell r="J600">
            <v>7687680</v>
          </cell>
        </row>
        <row r="601">
          <cell r="A601" t="str">
            <v>b.전 선 관</v>
          </cell>
          <cell r="B601" t="str">
            <v>강관 φ100mm</v>
          </cell>
          <cell r="C601">
            <v>112</v>
          </cell>
          <cell r="D601" t="str">
            <v>m</v>
          </cell>
          <cell r="E601">
            <v>4910</v>
          </cell>
          <cell r="F601">
            <v>549920</v>
          </cell>
          <cell r="G601">
            <v>4200</v>
          </cell>
          <cell r="H601">
            <v>470400</v>
          </cell>
          <cell r="I601">
            <v>6125</v>
          </cell>
          <cell r="J601">
            <v>686000</v>
          </cell>
        </row>
        <row r="602">
          <cell r="A602" t="str">
            <v>3.16옹벽배수시설</v>
          </cell>
          <cell r="F602">
            <v>477850</v>
          </cell>
          <cell r="H602">
            <v>2154400</v>
          </cell>
          <cell r="I602">
            <v>0</v>
          </cell>
          <cell r="J602">
            <v>472896</v>
          </cell>
        </row>
        <row r="603">
          <cell r="A603" t="str">
            <v>a.PVC PIPE</v>
          </cell>
          <cell r="B603" t="str">
            <v>(φ100mm)</v>
          </cell>
          <cell r="C603">
            <v>19</v>
          </cell>
          <cell r="D603" t="str">
            <v>m</v>
          </cell>
          <cell r="E603">
            <v>4910</v>
          </cell>
          <cell r="F603">
            <v>93290</v>
          </cell>
          <cell r="G603">
            <v>4200</v>
          </cell>
          <cell r="H603">
            <v>79800</v>
          </cell>
          <cell r="I603">
            <v>4090</v>
          </cell>
          <cell r="J603">
            <v>77710</v>
          </cell>
        </row>
        <row r="604">
          <cell r="A604" t="str">
            <v>b.DRAIN BOARD</v>
          </cell>
          <cell r="C604">
            <v>253</v>
          </cell>
          <cell r="D604" t="str">
            <v>㎡</v>
          </cell>
          <cell r="E604">
            <v>630</v>
          </cell>
          <cell r="F604">
            <v>159390</v>
          </cell>
          <cell r="G604">
            <v>6400</v>
          </cell>
          <cell r="H604">
            <v>1619200</v>
          </cell>
          <cell r="I604">
            <v>630</v>
          </cell>
          <cell r="J604">
            <v>159390</v>
          </cell>
        </row>
        <row r="605">
          <cell r="A605" t="str">
            <v>c.부 직 포</v>
          </cell>
          <cell r="C605">
            <v>253</v>
          </cell>
          <cell r="D605" t="str">
            <v>㎡</v>
          </cell>
          <cell r="E605">
            <v>890</v>
          </cell>
          <cell r="F605">
            <v>225170</v>
          </cell>
          <cell r="G605">
            <v>1800</v>
          </cell>
          <cell r="H605">
            <v>455400</v>
          </cell>
          <cell r="I605">
            <v>932</v>
          </cell>
          <cell r="J605">
            <v>235796</v>
          </cell>
        </row>
        <row r="606">
          <cell r="A606" t="str">
            <v>3.17시공이음</v>
          </cell>
          <cell r="F606">
            <v>160380</v>
          </cell>
          <cell r="H606">
            <v>273800</v>
          </cell>
          <cell r="I606">
            <v>0</v>
          </cell>
          <cell r="J606">
            <v>196880</v>
          </cell>
        </row>
        <row r="607">
          <cell r="A607" t="str">
            <v>a.스치로폴</v>
          </cell>
          <cell r="B607" t="str">
            <v>(t=10mm)</v>
          </cell>
          <cell r="C607">
            <v>104</v>
          </cell>
          <cell r="D607" t="str">
            <v>㎡</v>
          </cell>
          <cell r="E607">
            <v>910</v>
          </cell>
          <cell r="F607">
            <v>94640</v>
          </cell>
          <cell r="G607">
            <v>1500</v>
          </cell>
          <cell r="H607">
            <v>156000</v>
          </cell>
          <cell r="I607">
            <v>1117</v>
          </cell>
          <cell r="J607">
            <v>116168</v>
          </cell>
        </row>
        <row r="608">
          <cell r="A608" t="str">
            <v>b.스치로폴</v>
          </cell>
          <cell r="B608" t="str">
            <v>(t=20mm)</v>
          </cell>
          <cell r="C608">
            <v>38</v>
          </cell>
          <cell r="D608" t="str">
            <v>㎡</v>
          </cell>
          <cell r="E608">
            <v>1730</v>
          </cell>
          <cell r="F608">
            <v>65740</v>
          </cell>
          <cell r="G608">
            <v>3100</v>
          </cell>
          <cell r="H608">
            <v>117800</v>
          </cell>
          <cell r="I608">
            <v>2124</v>
          </cell>
          <cell r="J608">
            <v>80712</v>
          </cell>
        </row>
        <row r="609">
          <cell r="A609" t="str">
            <v>G.호교2교</v>
          </cell>
          <cell r="F609">
            <v>979397080</v>
          </cell>
          <cell r="H609">
            <v>908654410</v>
          </cell>
          <cell r="I609">
            <v>0</v>
          </cell>
          <cell r="J609">
            <v>1071606724</v>
          </cell>
        </row>
        <row r="610">
          <cell r="A610" t="str">
            <v>3.01구조물터파기</v>
          </cell>
          <cell r="F610">
            <v>73763150</v>
          </cell>
          <cell r="H610">
            <v>68145300</v>
          </cell>
          <cell r="I610">
            <v>0</v>
          </cell>
          <cell r="J610">
            <v>45401733</v>
          </cell>
        </row>
        <row r="611">
          <cell r="A611" t="str">
            <v>a.육상토사</v>
          </cell>
          <cell r="B611" t="str">
            <v>(0 ~ 4m)</v>
          </cell>
          <cell r="C611">
            <v>2349</v>
          </cell>
          <cell r="D611" t="str">
            <v>㎥</v>
          </cell>
          <cell r="E611">
            <v>3590</v>
          </cell>
          <cell r="F611">
            <v>8432910</v>
          </cell>
          <cell r="G611">
            <v>3700</v>
          </cell>
          <cell r="H611">
            <v>8691300</v>
          </cell>
          <cell r="I611">
            <v>3141</v>
          </cell>
          <cell r="J611">
            <v>7378209</v>
          </cell>
        </row>
        <row r="612">
          <cell r="A612" t="str">
            <v>b.되메우기및다짐</v>
          </cell>
          <cell r="B612" t="str">
            <v>(기계70%,인력30%)</v>
          </cell>
          <cell r="C612">
            <v>1302</v>
          </cell>
          <cell r="D612" t="str">
            <v>㎥</v>
          </cell>
          <cell r="E612">
            <v>3000</v>
          </cell>
          <cell r="F612">
            <v>3906000</v>
          </cell>
          <cell r="G612">
            <v>3000</v>
          </cell>
          <cell r="H612">
            <v>3906000</v>
          </cell>
          <cell r="I612">
            <v>4158</v>
          </cell>
          <cell r="J612">
            <v>5413716</v>
          </cell>
        </row>
        <row r="613">
          <cell r="A613" t="str">
            <v>c.뒷 채 움</v>
          </cell>
          <cell r="B613" t="str">
            <v>(보조기층재)</v>
          </cell>
          <cell r="C613">
            <v>2252</v>
          </cell>
          <cell r="D613" t="str">
            <v>㎥</v>
          </cell>
          <cell r="E613">
            <v>27120</v>
          </cell>
          <cell r="F613">
            <v>61074240</v>
          </cell>
          <cell r="G613">
            <v>24000</v>
          </cell>
          <cell r="H613">
            <v>54048000</v>
          </cell>
          <cell r="I613">
            <v>14279</v>
          </cell>
          <cell r="J613">
            <v>32156308</v>
          </cell>
        </row>
        <row r="614">
          <cell r="A614" t="str">
            <v>d.앞 성 토</v>
          </cell>
          <cell r="B614" t="str">
            <v>백호우0.7m3</v>
          </cell>
          <cell r="C614">
            <v>500</v>
          </cell>
          <cell r="D614" t="str">
            <v>㎥</v>
          </cell>
          <cell r="E614">
            <v>700</v>
          </cell>
          <cell r="F614">
            <v>350000</v>
          </cell>
          <cell r="G614">
            <v>3000</v>
          </cell>
          <cell r="H614">
            <v>1500000</v>
          </cell>
          <cell r="I614">
            <v>907</v>
          </cell>
          <cell r="J614">
            <v>453500</v>
          </cell>
        </row>
        <row r="615">
          <cell r="A615" t="str">
            <v>3.02강관파일</v>
          </cell>
          <cell r="F615">
            <v>357822570</v>
          </cell>
          <cell r="H615">
            <v>344372000</v>
          </cell>
          <cell r="I615">
            <v>0</v>
          </cell>
          <cell r="J615">
            <v>400304603</v>
          </cell>
        </row>
        <row r="616">
          <cell r="A616" t="str">
            <v>a.자 재 비</v>
          </cell>
          <cell r="B616" t="str">
            <v>φ508.0x12.0㎜</v>
          </cell>
          <cell r="C616">
            <v>4108</v>
          </cell>
          <cell r="D616" t="str">
            <v>m</v>
          </cell>
          <cell r="E616">
            <v>62220</v>
          </cell>
          <cell r="F616">
            <v>255599760</v>
          </cell>
          <cell r="G616">
            <v>62000</v>
          </cell>
          <cell r="H616">
            <v>254696000</v>
          </cell>
          <cell r="I616">
            <v>64592</v>
          </cell>
          <cell r="J616">
            <v>265343936</v>
          </cell>
        </row>
        <row r="617">
          <cell r="A617" t="str">
            <v>b.수 직 항</v>
          </cell>
          <cell r="B617" t="str">
            <v>(φ508.0mm,t=12㎜ : ℓ=15m미만)</v>
          </cell>
          <cell r="C617">
            <v>3843</v>
          </cell>
          <cell r="D617" t="str">
            <v>m</v>
          </cell>
          <cell r="E617">
            <v>7190</v>
          </cell>
          <cell r="F617">
            <v>27631170</v>
          </cell>
          <cell r="G617">
            <v>12000</v>
          </cell>
          <cell r="H617">
            <v>46116000</v>
          </cell>
          <cell r="I617">
            <v>5489</v>
          </cell>
          <cell r="J617">
            <v>21094227</v>
          </cell>
        </row>
        <row r="618">
          <cell r="A618" t="str">
            <v>c.두부및선단보강</v>
          </cell>
          <cell r="B618" t="str">
            <v>(φ508㎜,t=12mm)</v>
          </cell>
          <cell r="C618">
            <v>276</v>
          </cell>
          <cell r="D618" t="str">
            <v>본</v>
          </cell>
          <cell r="E618">
            <v>263310</v>
          </cell>
          <cell r="F618">
            <v>72673560</v>
          </cell>
          <cell r="G618">
            <v>150000</v>
          </cell>
          <cell r="H618">
            <v>41400000</v>
          </cell>
          <cell r="I618">
            <v>405610</v>
          </cell>
          <cell r="J618">
            <v>111948360</v>
          </cell>
        </row>
        <row r="619">
          <cell r="A619" t="str">
            <v>d.파일이음</v>
          </cell>
          <cell r="B619" t="str">
            <v>(φ508mm)</v>
          </cell>
          <cell r="C619">
            <v>54</v>
          </cell>
          <cell r="D619" t="str">
            <v>본</v>
          </cell>
          <cell r="E619">
            <v>35520</v>
          </cell>
          <cell r="F619">
            <v>1918080</v>
          </cell>
          <cell r="G619">
            <v>40000</v>
          </cell>
          <cell r="H619">
            <v>2160000</v>
          </cell>
          <cell r="I619">
            <v>35520</v>
          </cell>
          <cell r="J619">
            <v>1918080</v>
          </cell>
        </row>
        <row r="620">
          <cell r="A620" t="str">
            <v>3.03거 푸 집</v>
          </cell>
          <cell r="F620">
            <v>66617730</v>
          </cell>
          <cell r="H620">
            <v>91832000</v>
          </cell>
          <cell r="I620">
            <v>0</v>
          </cell>
          <cell r="J620">
            <v>145904306</v>
          </cell>
        </row>
        <row r="621">
          <cell r="A621" t="str">
            <v>a.합판거푸집</v>
          </cell>
          <cell r="F621">
            <v>66617730</v>
          </cell>
          <cell r="H621">
            <v>91832000</v>
          </cell>
          <cell r="I621">
            <v>0</v>
          </cell>
          <cell r="J621">
            <v>145904306</v>
          </cell>
        </row>
        <row r="622">
          <cell r="A622" t="str">
            <v>-1.      ″</v>
          </cell>
          <cell r="B622" t="str">
            <v>(3회, 0~ 7m)</v>
          </cell>
          <cell r="C622">
            <v>2899</v>
          </cell>
          <cell r="D622" t="str">
            <v>㎡</v>
          </cell>
          <cell r="E622">
            <v>17110</v>
          </cell>
          <cell r="F622">
            <v>49601890</v>
          </cell>
          <cell r="G622">
            <v>23500</v>
          </cell>
          <cell r="H622">
            <v>68126500</v>
          </cell>
          <cell r="I622">
            <v>39478</v>
          </cell>
          <cell r="J622">
            <v>114446722</v>
          </cell>
        </row>
        <row r="623">
          <cell r="A623" t="str">
            <v>-2.      ″</v>
          </cell>
          <cell r="B623" t="str">
            <v>(3회, 7~10m)</v>
          </cell>
          <cell r="C623">
            <v>421</v>
          </cell>
          <cell r="D623" t="str">
            <v>㎡</v>
          </cell>
          <cell r="E623">
            <v>17980</v>
          </cell>
          <cell r="F623">
            <v>7569580</v>
          </cell>
          <cell r="G623">
            <v>26000</v>
          </cell>
          <cell r="H623">
            <v>10946000</v>
          </cell>
          <cell r="I623">
            <v>42671.6</v>
          </cell>
          <cell r="J623">
            <v>17964743</v>
          </cell>
        </row>
        <row r="624">
          <cell r="A624" t="str">
            <v>-3.      ″</v>
          </cell>
          <cell r="B624" t="str">
            <v>(3회,10~13m)</v>
          </cell>
          <cell r="C624">
            <v>132</v>
          </cell>
          <cell r="D624" t="str">
            <v>㎡</v>
          </cell>
          <cell r="E624">
            <v>21030</v>
          </cell>
          <cell r="F624">
            <v>2775960</v>
          </cell>
          <cell r="G624">
            <v>26000</v>
          </cell>
          <cell r="H624">
            <v>3432000</v>
          </cell>
          <cell r="I624">
            <v>46184.56</v>
          </cell>
          <cell r="J624">
            <v>6096361</v>
          </cell>
        </row>
        <row r="625">
          <cell r="A625" t="str">
            <v>-4.      〃</v>
          </cell>
          <cell r="B625" t="str">
            <v>(4회)</v>
          </cell>
          <cell r="C625">
            <v>455</v>
          </cell>
          <cell r="D625" t="str">
            <v>㎡</v>
          </cell>
          <cell r="E625">
            <v>14660</v>
          </cell>
          <cell r="F625">
            <v>6670300</v>
          </cell>
          <cell r="G625">
            <v>20500</v>
          </cell>
          <cell r="H625">
            <v>9327500</v>
          </cell>
          <cell r="I625">
            <v>16256</v>
          </cell>
          <cell r="J625">
            <v>7396480</v>
          </cell>
        </row>
        <row r="626">
          <cell r="A626" t="str">
            <v>3.04강관비계</v>
          </cell>
          <cell r="C626">
            <v>1</v>
          </cell>
          <cell r="D626" t="str">
            <v>식</v>
          </cell>
          <cell r="E626">
            <v>22838870</v>
          </cell>
          <cell r="F626">
            <v>22838870</v>
          </cell>
          <cell r="G626">
            <v>20000000</v>
          </cell>
          <cell r="H626">
            <v>20000000</v>
          </cell>
          <cell r="I626">
            <v>22838870</v>
          </cell>
          <cell r="J626">
            <v>22838869</v>
          </cell>
        </row>
        <row r="627">
          <cell r="A627" t="str">
            <v>3.05동 바 리</v>
          </cell>
          <cell r="F627">
            <v>16671960</v>
          </cell>
          <cell r="H627">
            <v>14500000</v>
          </cell>
          <cell r="I627">
            <v>0</v>
          </cell>
          <cell r="J627">
            <v>16671958</v>
          </cell>
        </row>
        <row r="628">
          <cell r="A628" t="str">
            <v>a.         ″</v>
          </cell>
          <cell r="B628" t="str">
            <v>(목재4회)</v>
          </cell>
          <cell r="C628">
            <v>1</v>
          </cell>
          <cell r="D628" t="str">
            <v>식</v>
          </cell>
          <cell r="E628">
            <v>13071370</v>
          </cell>
          <cell r="F628">
            <v>13071370</v>
          </cell>
          <cell r="G628">
            <v>12000000</v>
          </cell>
          <cell r="H628">
            <v>12000000</v>
          </cell>
          <cell r="I628">
            <v>13071370</v>
          </cell>
          <cell r="J628">
            <v>13071369</v>
          </cell>
        </row>
        <row r="629">
          <cell r="A629" t="str">
            <v>b.         ″</v>
          </cell>
          <cell r="B629" t="str">
            <v>(강관동바리)</v>
          </cell>
          <cell r="C629">
            <v>1</v>
          </cell>
          <cell r="D629" t="str">
            <v>식</v>
          </cell>
          <cell r="E629">
            <v>3600590</v>
          </cell>
          <cell r="F629">
            <v>3600590</v>
          </cell>
          <cell r="G629">
            <v>2500000</v>
          </cell>
          <cell r="H629">
            <v>2500000</v>
          </cell>
          <cell r="I629">
            <v>3600589.9999999995</v>
          </cell>
          <cell r="J629">
            <v>3600589</v>
          </cell>
        </row>
        <row r="630">
          <cell r="A630" t="str">
            <v>3.06철근가공조립</v>
          </cell>
          <cell r="F630">
            <v>133736657</v>
          </cell>
          <cell r="H630">
            <v>98499560</v>
          </cell>
          <cell r="I630">
            <v>0</v>
          </cell>
          <cell r="J630">
            <v>146881590</v>
          </cell>
        </row>
        <row r="631">
          <cell r="A631" t="str">
            <v>a.         ″</v>
          </cell>
          <cell r="B631" t="str">
            <v>(보 통)</v>
          </cell>
          <cell r="C631">
            <v>263.78899999999999</v>
          </cell>
          <cell r="D631" t="str">
            <v>ton</v>
          </cell>
          <cell r="E631">
            <v>360590</v>
          </cell>
          <cell r="F631">
            <v>95119675</v>
          </cell>
          <cell r="G631">
            <v>270000</v>
          </cell>
          <cell r="H631">
            <v>71223030</v>
          </cell>
          <cell r="I631">
            <v>384726</v>
          </cell>
          <cell r="J631">
            <v>101486485</v>
          </cell>
        </row>
        <row r="632">
          <cell r="A632" t="str">
            <v>b.         ″</v>
          </cell>
          <cell r="B632" t="str">
            <v>(복 잡)</v>
          </cell>
          <cell r="C632">
            <v>94.057000000000002</v>
          </cell>
          <cell r="D632" t="str">
            <v>ton</v>
          </cell>
          <cell r="E632">
            <v>410570</v>
          </cell>
          <cell r="F632">
            <v>38616982</v>
          </cell>
          <cell r="G632">
            <v>290000</v>
          </cell>
          <cell r="H632">
            <v>27276530</v>
          </cell>
          <cell r="I632">
            <v>482634</v>
          </cell>
          <cell r="J632">
            <v>45395105</v>
          </cell>
        </row>
        <row r="633">
          <cell r="A633" t="str">
            <v>3.07스페이샤설치</v>
          </cell>
          <cell r="F633">
            <v>44260</v>
          </cell>
          <cell r="H633">
            <v>398340</v>
          </cell>
          <cell r="I633">
            <v>0</v>
          </cell>
          <cell r="J633">
            <v>743568</v>
          </cell>
        </row>
        <row r="634">
          <cell r="A634" t="str">
            <v>a.         ″</v>
          </cell>
          <cell r="B634" t="str">
            <v>(수평)</v>
          </cell>
          <cell r="C634">
            <v>1285</v>
          </cell>
          <cell r="D634" t="str">
            <v>㎡</v>
          </cell>
          <cell r="E634">
            <v>20</v>
          </cell>
          <cell r="F634">
            <v>25700</v>
          </cell>
          <cell r="G634">
            <v>180</v>
          </cell>
          <cell r="H634">
            <v>231300</v>
          </cell>
          <cell r="I634">
            <v>336</v>
          </cell>
          <cell r="J634">
            <v>431760</v>
          </cell>
        </row>
        <row r="635">
          <cell r="A635" t="str">
            <v>b.         ″</v>
          </cell>
          <cell r="B635" t="str">
            <v>(수직)</v>
          </cell>
          <cell r="C635">
            <v>928</v>
          </cell>
          <cell r="D635" t="str">
            <v>㎡</v>
          </cell>
          <cell r="E635">
            <v>20</v>
          </cell>
          <cell r="F635">
            <v>18560</v>
          </cell>
          <cell r="G635">
            <v>180</v>
          </cell>
          <cell r="H635">
            <v>167040</v>
          </cell>
          <cell r="I635">
            <v>336</v>
          </cell>
          <cell r="J635">
            <v>311808</v>
          </cell>
        </row>
        <row r="636">
          <cell r="A636" t="str">
            <v>3.08콘크리트타설공</v>
          </cell>
          <cell r="F636">
            <v>116579000</v>
          </cell>
          <cell r="H636">
            <v>139034490</v>
          </cell>
          <cell r="I636">
            <v>0</v>
          </cell>
          <cell r="J636">
            <v>128391173</v>
          </cell>
        </row>
        <row r="637">
          <cell r="A637" t="str">
            <v>a.펌프카</v>
          </cell>
          <cell r="B637" t="str">
            <v>철근(25-270-12)</v>
          </cell>
          <cell r="C637">
            <v>196</v>
          </cell>
          <cell r="D637" t="str">
            <v>㎥</v>
          </cell>
          <cell r="E637">
            <v>56820</v>
          </cell>
          <cell r="F637">
            <v>11136720</v>
          </cell>
          <cell r="G637">
            <v>61870</v>
          </cell>
          <cell r="H637">
            <v>12126520</v>
          </cell>
          <cell r="I637">
            <v>57052</v>
          </cell>
          <cell r="J637">
            <v>11182192</v>
          </cell>
        </row>
        <row r="638">
          <cell r="A638" t="str">
            <v>b.펌프카</v>
          </cell>
          <cell r="B638" t="str">
            <v>철근(25-240-12)</v>
          </cell>
          <cell r="C638">
            <v>2047</v>
          </cell>
          <cell r="D638" t="str">
            <v>㎥</v>
          </cell>
          <cell r="E638">
            <v>49080</v>
          </cell>
          <cell r="F638">
            <v>100466760</v>
          </cell>
          <cell r="G638">
            <v>59710</v>
          </cell>
          <cell r="H638">
            <v>122226370</v>
          </cell>
          <cell r="I638">
            <v>54779</v>
          </cell>
          <cell r="J638">
            <v>112132613</v>
          </cell>
        </row>
        <row r="639">
          <cell r="A639" t="str">
            <v>c.콘크리트타설</v>
          </cell>
          <cell r="B639" t="str">
            <v>무근(40-160-8)</v>
          </cell>
          <cell r="C639">
            <v>88</v>
          </cell>
          <cell r="D639" t="str">
            <v>㎥</v>
          </cell>
          <cell r="E639">
            <v>56540</v>
          </cell>
          <cell r="F639">
            <v>4975520</v>
          </cell>
          <cell r="G639">
            <v>53200</v>
          </cell>
          <cell r="H639">
            <v>4681600</v>
          </cell>
          <cell r="I639">
            <v>57686</v>
          </cell>
          <cell r="J639">
            <v>5076368</v>
          </cell>
        </row>
        <row r="640">
          <cell r="A640" t="str">
            <v>3.09표면처리</v>
          </cell>
          <cell r="F640">
            <v>351600</v>
          </cell>
          <cell r="H640">
            <v>1095820</v>
          </cell>
          <cell r="I640">
            <v>0</v>
          </cell>
          <cell r="J640">
            <v>444774</v>
          </cell>
        </row>
        <row r="641">
          <cell r="A641" t="str">
            <v>a.슬래브양생</v>
          </cell>
          <cell r="C641">
            <v>586</v>
          </cell>
          <cell r="D641" t="str">
            <v>㎡</v>
          </cell>
          <cell r="E641">
            <v>320</v>
          </cell>
          <cell r="F641">
            <v>187520</v>
          </cell>
          <cell r="G641">
            <v>370</v>
          </cell>
          <cell r="H641">
            <v>216820</v>
          </cell>
          <cell r="I641">
            <v>264</v>
          </cell>
          <cell r="J641">
            <v>154704</v>
          </cell>
        </row>
        <row r="642">
          <cell r="A642" t="str">
            <v>b.슬래브면고르기</v>
          </cell>
          <cell r="C642">
            <v>586</v>
          </cell>
          <cell r="D642" t="str">
            <v>㎡</v>
          </cell>
          <cell r="E642">
            <v>280</v>
          </cell>
          <cell r="F642">
            <v>164080</v>
          </cell>
          <cell r="G642">
            <v>1500</v>
          </cell>
          <cell r="H642">
            <v>879000</v>
          </cell>
          <cell r="I642">
            <v>495</v>
          </cell>
          <cell r="J642">
            <v>290070</v>
          </cell>
        </row>
        <row r="643">
          <cell r="A643" t="str">
            <v>3.10교면방수</v>
          </cell>
          <cell r="B643" t="str">
            <v>(도막식)</v>
          </cell>
          <cell r="C643">
            <v>586</v>
          </cell>
          <cell r="D643" t="str">
            <v>㎡</v>
          </cell>
          <cell r="E643">
            <v>17270</v>
          </cell>
          <cell r="F643">
            <v>10120220</v>
          </cell>
          <cell r="G643">
            <v>3700</v>
          </cell>
          <cell r="H643">
            <v>2168200</v>
          </cell>
          <cell r="I643">
            <v>10000</v>
          </cell>
          <cell r="J643">
            <v>5860000</v>
          </cell>
        </row>
        <row r="644">
          <cell r="A644" t="str">
            <v>3.11교좌장치</v>
          </cell>
          <cell r="F644">
            <v>22820280</v>
          </cell>
          <cell r="H644">
            <v>20528000</v>
          </cell>
          <cell r="I644">
            <v>0</v>
          </cell>
          <cell r="J644">
            <v>22820280</v>
          </cell>
        </row>
        <row r="645">
          <cell r="A645" t="str">
            <v>a.고 정 단</v>
          </cell>
          <cell r="B645" t="str">
            <v>(탄성받침,135ton)</v>
          </cell>
          <cell r="C645">
            <v>2</v>
          </cell>
          <cell r="D645" t="str">
            <v>조</v>
          </cell>
          <cell r="E645">
            <v>1145100</v>
          </cell>
          <cell r="F645">
            <v>2290200</v>
          </cell>
          <cell r="G645">
            <v>1030000</v>
          </cell>
          <cell r="H645">
            <v>2060000</v>
          </cell>
          <cell r="I645">
            <v>1145100</v>
          </cell>
          <cell r="J645">
            <v>2290200</v>
          </cell>
        </row>
        <row r="646">
          <cell r="A646" t="str">
            <v>b.일 방 향</v>
          </cell>
          <cell r="B646" t="str">
            <v>(탄성받침,135ton)</v>
          </cell>
          <cell r="C646">
            <v>10</v>
          </cell>
          <cell r="D646" t="str">
            <v>조</v>
          </cell>
          <cell r="E646">
            <v>1140560</v>
          </cell>
          <cell r="F646">
            <v>11405600</v>
          </cell>
          <cell r="G646">
            <v>1026000</v>
          </cell>
          <cell r="H646">
            <v>10260000</v>
          </cell>
          <cell r="I646">
            <v>1140560</v>
          </cell>
          <cell r="J646">
            <v>11405600</v>
          </cell>
        </row>
        <row r="647">
          <cell r="A647" t="str">
            <v>c.양 방 향</v>
          </cell>
          <cell r="B647" t="str">
            <v>(탄성받침,135ton)</v>
          </cell>
          <cell r="C647">
            <v>8</v>
          </cell>
          <cell r="D647" t="str">
            <v>조</v>
          </cell>
          <cell r="E647">
            <v>1140560</v>
          </cell>
          <cell r="F647">
            <v>9124480</v>
          </cell>
          <cell r="G647">
            <v>1026000</v>
          </cell>
          <cell r="H647">
            <v>8208000</v>
          </cell>
          <cell r="I647">
            <v>1140560</v>
          </cell>
          <cell r="J647">
            <v>9124480</v>
          </cell>
        </row>
        <row r="648">
          <cell r="A648" t="str">
            <v>3.12신축이음</v>
          </cell>
          <cell r="F648">
            <v>13378600</v>
          </cell>
          <cell r="H648">
            <v>15680000</v>
          </cell>
          <cell r="I648">
            <v>0</v>
          </cell>
          <cell r="J648">
            <v>13378600</v>
          </cell>
        </row>
        <row r="649">
          <cell r="A649" t="str">
            <v>a.        ″</v>
          </cell>
          <cell r="B649" t="str">
            <v>(No. 35)</v>
          </cell>
          <cell r="C649">
            <v>20</v>
          </cell>
          <cell r="D649" t="str">
            <v>m</v>
          </cell>
          <cell r="E649">
            <v>192320</v>
          </cell>
          <cell r="F649">
            <v>3846400</v>
          </cell>
          <cell r="G649">
            <v>134000</v>
          </cell>
          <cell r="H649">
            <v>2680000</v>
          </cell>
          <cell r="I649">
            <v>192320</v>
          </cell>
          <cell r="J649">
            <v>3846400</v>
          </cell>
        </row>
        <row r="650">
          <cell r="A650" t="str">
            <v>b.        ″</v>
          </cell>
          <cell r="B650" t="str">
            <v>(No. 80)</v>
          </cell>
          <cell r="C650">
            <v>20</v>
          </cell>
          <cell r="D650" t="str">
            <v>m</v>
          </cell>
          <cell r="E650">
            <v>476610</v>
          </cell>
          <cell r="F650">
            <v>9532200</v>
          </cell>
          <cell r="G650">
            <v>650000</v>
          </cell>
          <cell r="H650">
            <v>13000000</v>
          </cell>
          <cell r="I650">
            <v>476610</v>
          </cell>
          <cell r="J650">
            <v>9532200</v>
          </cell>
        </row>
        <row r="651">
          <cell r="A651" t="str">
            <v>3.13다웰바설치</v>
          </cell>
          <cell r="B651" t="str">
            <v>D=25, ℓ=600mm</v>
          </cell>
          <cell r="C651">
            <v>96</v>
          </cell>
          <cell r="D651" t="str">
            <v>개</v>
          </cell>
          <cell r="E651">
            <v>2870</v>
          </cell>
          <cell r="F651">
            <v>275520</v>
          </cell>
          <cell r="G651">
            <v>3500</v>
          </cell>
          <cell r="H651">
            <v>336000</v>
          </cell>
          <cell r="I651">
            <v>125</v>
          </cell>
          <cell r="J651">
            <v>12000</v>
          </cell>
        </row>
        <row r="652">
          <cell r="A652" t="str">
            <v>3.14무수축몰탈</v>
          </cell>
          <cell r="C652">
            <v>0.9</v>
          </cell>
          <cell r="D652" t="str">
            <v>㎥</v>
          </cell>
          <cell r="E652">
            <v>69890</v>
          </cell>
          <cell r="F652">
            <v>62901</v>
          </cell>
          <cell r="G652">
            <v>80000</v>
          </cell>
          <cell r="H652">
            <v>72000</v>
          </cell>
          <cell r="I652">
            <v>57311</v>
          </cell>
          <cell r="J652">
            <v>51579</v>
          </cell>
        </row>
        <row r="653">
          <cell r="A653" t="str">
            <v>3.15무수축콘크리트</v>
          </cell>
          <cell r="C653">
            <v>4.4000000000000004</v>
          </cell>
          <cell r="D653" t="str">
            <v>㎥</v>
          </cell>
          <cell r="E653">
            <v>168330</v>
          </cell>
          <cell r="F653">
            <v>740652</v>
          </cell>
          <cell r="G653">
            <v>100000</v>
          </cell>
          <cell r="H653">
            <v>440000</v>
          </cell>
          <cell r="I653">
            <v>158468</v>
          </cell>
          <cell r="J653">
            <v>697258</v>
          </cell>
        </row>
        <row r="654">
          <cell r="A654" t="str">
            <v>3.16교면배수시설공</v>
          </cell>
          <cell r="B654" t="str">
            <v>하천용</v>
          </cell>
          <cell r="F654">
            <v>1089300</v>
          </cell>
          <cell r="H654">
            <v>1134000</v>
          </cell>
          <cell r="I654">
            <v>0</v>
          </cell>
          <cell r="J654">
            <v>1059318</v>
          </cell>
        </row>
        <row r="655">
          <cell r="A655" t="str">
            <v>a.교면집수구</v>
          </cell>
          <cell r="B655" t="str">
            <v>주철</v>
          </cell>
          <cell r="C655">
            <v>6</v>
          </cell>
          <cell r="D655" t="str">
            <v>개</v>
          </cell>
          <cell r="E655">
            <v>82430</v>
          </cell>
          <cell r="F655">
            <v>494580</v>
          </cell>
          <cell r="G655">
            <v>71000</v>
          </cell>
          <cell r="H655">
            <v>426000</v>
          </cell>
          <cell r="I655">
            <v>37593</v>
          </cell>
          <cell r="J655">
            <v>225558</v>
          </cell>
        </row>
        <row r="656">
          <cell r="A656" t="str">
            <v>b.연결배수거</v>
          </cell>
          <cell r="B656" t="str">
            <v>(아연도강관, φ150㎜)</v>
          </cell>
          <cell r="C656">
            <v>12</v>
          </cell>
          <cell r="D656" t="str">
            <v>m</v>
          </cell>
          <cell r="E656">
            <v>49560</v>
          </cell>
          <cell r="F656">
            <v>594720</v>
          </cell>
          <cell r="G656">
            <v>59000</v>
          </cell>
          <cell r="H656">
            <v>708000</v>
          </cell>
          <cell r="I656">
            <v>69480</v>
          </cell>
          <cell r="J656">
            <v>833760</v>
          </cell>
        </row>
        <row r="657">
          <cell r="A657" t="str">
            <v>3.17교량명판공</v>
          </cell>
          <cell r="F657">
            <v>4686820</v>
          </cell>
          <cell r="H657">
            <v>11460000</v>
          </cell>
          <cell r="I657">
            <v>0</v>
          </cell>
          <cell r="J657">
            <v>6122112</v>
          </cell>
        </row>
        <row r="658">
          <cell r="A658" t="str">
            <v>a.교 명 주</v>
          </cell>
          <cell r="B658" t="str">
            <v>(화강석,600×600×1250mm)</v>
          </cell>
          <cell r="C658">
            <v>4</v>
          </cell>
          <cell r="D658" t="str">
            <v>개소</v>
          </cell>
          <cell r="E658">
            <v>1065620</v>
          </cell>
          <cell r="F658">
            <v>4262480</v>
          </cell>
          <cell r="G658">
            <v>2700000</v>
          </cell>
          <cell r="H658">
            <v>10800000</v>
          </cell>
          <cell r="I658">
            <v>1500000</v>
          </cell>
          <cell r="J658">
            <v>6000000</v>
          </cell>
        </row>
        <row r="659">
          <cell r="A659" t="str">
            <v>b.교 명 판</v>
          </cell>
          <cell r="B659" t="str">
            <v>(황동,450×200×10㎜)</v>
          </cell>
          <cell r="C659">
            <v>2</v>
          </cell>
          <cell r="D659" t="str">
            <v>개</v>
          </cell>
          <cell r="E659">
            <v>79560</v>
          </cell>
          <cell r="F659">
            <v>159120</v>
          </cell>
          <cell r="G659">
            <v>150000</v>
          </cell>
          <cell r="H659">
            <v>300000</v>
          </cell>
          <cell r="I659">
            <v>30958</v>
          </cell>
          <cell r="J659">
            <v>61916</v>
          </cell>
        </row>
        <row r="660">
          <cell r="A660" t="str">
            <v>c.설 명 판</v>
          </cell>
          <cell r="B660" t="str">
            <v>(황동,350×250×10㎜)</v>
          </cell>
          <cell r="C660">
            <v>2</v>
          </cell>
          <cell r="D660" t="str">
            <v>개</v>
          </cell>
          <cell r="E660">
            <v>132610</v>
          </cell>
          <cell r="F660">
            <v>265220</v>
          </cell>
          <cell r="G660">
            <v>180000</v>
          </cell>
          <cell r="H660">
            <v>360000</v>
          </cell>
          <cell r="I660">
            <v>30098</v>
          </cell>
          <cell r="J660">
            <v>60196</v>
          </cell>
        </row>
        <row r="661">
          <cell r="A661" t="str">
            <v>3.18측량기준점설치</v>
          </cell>
          <cell r="C661">
            <v>1</v>
          </cell>
          <cell r="D661" t="str">
            <v>개</v>
          </cell>
          <cell r="E661">
            <v>19170</v>
          </cell>
          <cell r="F661">
            <v>19170</v>
          </cell>
          <cell r="G661">
            <v>27000</v>
          </cell>
          <cell r="H661">
            <v>27000</v>
          </cell>
          <cell r="I661">
            <v>19170</v>
          </cell>
          <cell r="J661">
            <v>19170</v>
          </cell>
        </row>
        <row r="662">
          <cell r="A662" t="str">
            <v>3.19낙하물방지공</v>
          </cell>
          <cell r="C662">
            <v>661</v>
          </cell>
          <cell r="D662" t="str">
            <v>㎡</v>
          </cell>
          <cell r="E662">
            <v>2920</v>
          </cell>
          <cell r="F662">
            <v>1930120</v>
          </cell>
          <cell r="G662">
            <v>4200</v>
          </cell>
          <cell r="H662">
            <v>2776200</v>
          </cell>
          <cell r="I662">
            <v>3007</v>
          </cell>
          <cell r="J662">
            <v>1987627</v>
          </cell>
        </row>
        <row r="663">
          <cell r="A663" t="str">
            <v>3.20난간및전선관설치</v>
          </cell>
          <cell r="F663">
            <v>6904480</v>
          </cell>
          <cell r="H663">
            <v>12619200</v>
          </cell>
          <cell r="I663">
            <v>0</v>
          </cell>
          <cell r="J663">
            <v>7118320</v>
          </cell>
        </row>
        <row r="664">
          <cell r="A664" t="str">
            <v>a.난   간</v>
          </cell>
          <cell r="B664" t="str">
            <v>(알미늄)</v>
          </cell>
          <cell r="C664">
            <v>44</v>
          </cell>
          <cell r="D664" t="str">
            <v>m</v>
          </cell>
          <cell r="E664">
            <v>137280</v>
          </cell>
          <cell r="F664">
            <v>6040320</v>
          </cell>
          <cell r="G664">
            <v>270000</v>
          </cell>
          <cell r="H664">
            <v>11880000</v>
          </cell>
          <cell r="I664">
            <v>137280</v>
          </cell>
          <cell r="J664">
            <v>6040320</v>
          </cell>
        </row>
        <row r="665">
          <cell r="A665" t="str">
            <v>b.전 선 관</v>
          </cell>
          <cell r="B665" t="str">
            <v>강관 φ100mm</v>
          </cell>
          <cell r="C665">
            <v>176</v>
          </cell>
          <cell r="D665" t="str">
            <v>m</v>
          </cell>
          <cell r="E665">
            <v>4910</v>
          </cell>
          <cell r="F665">
            <v>864160</v>
          </cell>
          <cell r="G665">
            <v>4200</v>
          </cell>
          <cell r="H665">
            <v>739200</v>
          </cell>
          <cell r="I665">
            <v>6125</v>
          </cell>
          <cell r="J665">
            <v>1078000</v>
          </cell>
        </row>
        <row r="666">
          <cell r="A666" t="str">
            <v>3.21P.C BEAM교</v>
          </cell>
          <cell r="F666">
            <v>128252300</v>
          </cell>
          <cell r="H666">
            <v>60500000</v>
          </cell>
          <cell r="I666">
            <v>0</v>
          </cell>
          <cell r="J666">
            <v>104178550</v>
          </cell>
        </row>
        <row r="667">
          <cell r="A667" t="str">
            <v>a.P.C BEAM제작</v>
          </cell>
          <cell r="B667" t="str">
            <v>(L=30m)</v>
          </cell>
          <cell r="C667">
            <v>10</v>
          </cell>
          <cell r="D667" t="str">
            <v>본</v>
          </cell>
          <cell r="E667">
            <v>11515150</v>
          </cell>
          <cell r="F667">
            <v>115151500</v>
          </cell>
          <cell r="G667">
            <v>5000000</v>
          </cell>
          <cell r="H667">
            <v>50000000</v>
          </cell>
          <cell r="I667">
            <v>9030883</v>
          </cell>
          <cell r="J667">
            <v>90308830</v>
          </cell>
        </row>
        <row r="668">
          <cell r="A668" t="str">
            <v>b.P.C BEAM가설</v>
          </cell>
          <cell r="B668" t="str">
            <v>(L=30m)</v>
          </cell>
          <cell r="C668">
            <v>10</v>
          </cell>
          <cell r="D668" t="str">
            <v>본</v>
          </cell>
          <cell r="E668">
            <v>1163760</v>
          </cell>
          <cell r="F668">
            <v>11637600</v>
          </cell>
          <cell r="G668">
            <v>850000</v>
          </cell>
          <cell r="H668">
            <v>8500000</v>
          </cell>
          <cell r="I668">
            <v>1240652</v>
          </cell>
          <cell r="J668">
            <v>12406520</v>
          </cell>
        </row>
        <row r="669">
          <cell r="A669" t="str">
            <v>c.P.C BEAM도괴방지책</v>
          </cell>
          <cell r="C669">
            <v>10</v>
          </cell>
          <cell r="D669" t="str">
            <v>본</v>
          </cell>
          <cell r="E669">
            <v>146320</v>
          </cell>
          <cell r="F669">
            <v>1463200</v>
          </cell>
          <cell r="G669">
            <v>200000</v>
          </cell>
          <cell r="H669">
            <v>2000000</v>
          </cell>
          <cell r="I669">
            <v>146320</v>
          </cell>
          <cell r="J669">
            <v>1463200</v>
          </cell>
        </row>
        <row r="670">
          <cell r="A670" t="str">
            <v>3.22옹벽배수시설</v>
          </cell>
          <cell r="F670">
            <v>582150</v>
          </cell>
          <cell r="H670">
            <v>2850800</v>
          </cell>
          <cell r="I670">
            <v>0</v>
          </cell>
          <cell r="J670">
            <v>585812</v>
          </cell>
        </row>
        <row r="671">
          <cell r="A671" t="str">
            <v>a.PVC PIPE</v>
          </cell>
          <cell r="B671" t="str">
            <v>(φ100mm)</v>
          </cell>
          <cell r="C671">
            <v>13</v>
          </cell>
          <cell r="D671" t="str">
            <v>m</v>
          </cell>
          <cell r="E671">
            <v>4910</v>
          </cell>
          <cell r="F671">
            <v>63830</v>
          </cell>
          <cell r="G671">
            <v>4200</v>
          </cell>
          <cell r="H671">
            <v>54600</v>
          </cell>
          <cell r="I671">
            <v>4090</v>
          </cell>
          <cell r="J671">
            <v>53170</v>
          </cell>
        </row>
        <row r="672">
          <cell r="A672" t="str">
            <v>b.DRAIN BOARD</v>
          </cell>
          <cell r="C672">
            <v>341</v>
          </cell>
          <cell r="D672" t="str">
            <v>㎡</v>
          </cell>
          <cell r="E672">
            <v>630</v>
          </cell>
          <cell r="F672">
            <v>214830</v>
          </cell>
          <cell r="G672">
            <v>6400</v>
          </cell>
          <cell r="H672">
            <v>2182400</v>
          </cell>
          <cell r="I672">
            <v>630</v>
          </cell>
          <cell r="J672">
            <v>214830</v>
          </cell>
        </row>
        <row r="673">
          <cell r="A673" t="str">
            <v>c.부 직 포</v>
          </cell>
          <cell r="C673">
            <v>341</v>
          </cell>
          <cell r="D673" t="str">
            <v>㎡</v>
          </cell>
          <cell r="E673">
            <v>890</v>
          </cell>
          <cell r="F673">
            <v>303490</v>
          </cell>
          <cell r="G673">
            <v>1800</v>
          </cell>
          <cell r="H673">
            <v>613800</v>
          </cell>
          <cell r="I673">
            <v>932</v>
          </cell>
          <cell r="J673">
            <v>317812</v>
          </cell>
        </row>
        <row r="674">
          <cell r="A674" t="str">
            <v>3.23시공이음</v>
          </cell>
          <cell r="F674">
            <v>108770</v>
          </cell>
          <cell r="H674">
            <v>185500</v>
          </cell>
          <cell r="I674">
            <v>0</v>
          </cell>
          <cell r="J674">
            <v>133524</v>
          </cell>
        </row>
        <row r="675">
          <cell r="A675" t="str">
            <v>a.스치로폴</v>
          </cell>
          <cell r="B675" t="str">
            <v>(t=10mm)</v>
          </cell>
          <cell r="C675">
            <v>72</v>
          </cell>
          <cell r="D675" t="str">
            <v>㎡</v>
          </cell>
          <cell r="E675">
            <v>910</v>
          </cell>
          <cell r="F675">
            <v>65520</v>
          </cell>
          <cell r="G675">
            <v>1500</v>
          </cell>
          <cell r="H675">
            <v>108000</v>
          </cell>
          <cell r="I675">
            <v>1117</v>
          </cell>
          <cell r="J675">
            <v>80424</v>
          </cell>
        </row>
        <row r="676">
          <cell r="A676" t="str">
            <v>b.스치로폴</v>
          </cell>
          <cell r="B676" t="str">
            <v>(t=20mm)</v>
          </cell>
          <cell r="C676">
            <v>25</v>
          </cell>
          <cell r="D676" t="str">
            <v>㎡</v>
          </cell>
          <cell r="E676">
            <v>1730</v>
          </cell>
          <cell r="F676">
            <v>43250</v>
          </cell>
          <cell r="G676">
            <v>3100</v>
          </cell>
          <cell r="H676">
            <v>77500</v>
          </cell>
          <cell r="I676">
            <v>2124</v>
          </cell>
          <cell r="J676">
            <v>53100</v>
          </cell>
        </row>
        <row r="677">
          <cell r="A677" t="str">
            <v>H.상등1교</v>
          </cell>
          <cell r="F677">
            <v>1880981942</v>
          </cell>
          <cell r="H677">
            <v>1599835098</v>
          </cell>
          <cell r="I677">
            <v>0</v>
          </cell>
          <cell r="J677">
            <v>2018427934</v>
          </cell>
        </row>
        <row r="678">
          <cell r="A678" t="str">
            <v>3.01구조물터파기</v>
          </cell>
          <cell r="F678">
            <v>158044860</v>
          </cell>
          <cell r="H678">
            <v>121693800</v>
          </cell>
          <cell r="I678">
            <v>0</v>
          </cell>
          <cell r="J678">
            <v>122874145</v>
          </cell>
        </row>
        <row r="679">
          <cell r="A679" t="str">
            <v>a.육상토사</v>
          </cell>
          <cell r="F679">
            <v>16603560</v>
          </cell>
          <cell r="H679">
            <v>17228700</v>
          </cell>
          <cell r="I679">
            <v>0</v>
          </cell>
          <cell r="J679">
            <v>14537241</v>
          </cell>
        </row>
        <row r="680">
          <cell r="A680" t="str">
            <v>-1      ″</v>
          </cell>
          <cell r="B680" t="str">
            <v>(0 ~ 4m)</v>
          </cell>
          <cell r="C680">
            <v>4212</v>
          </cell>
          <cell r="D680" t="str">
            <v>㎥</v>
          </cell>
          <cell r="E680">
            <v>3590</v>
          </cell>
          <cell r="F680">
            <v>15121080</v>
          </cell>
          <cell r="G680">
            <v>3700</v>
          </cell>
          <cell r="H680">
            <v>15584400</v>
          </cell>
          <cell r="I680">
            <v>3141</v>
          </cell>
          <cell r="J680">
            <v>13229892</v>
          </cell>
        </row>
        <row r="681">
          <cell r="A681" t="str">
            <v>-2      ″</v>
          </cell>
          <cell r="B681" t="str">
            <v>(4m이상)</v>
          </cell>
          <cell r="C681">
            <v>261</v>
          </cell>
          <cell r="D681" t="str">
            <v>㎥</v>
          </cell>
          <cell r="E681">
            <v>5680</v>
          </cell>
          <cell r="F681">
            <v>1482480</v>
          </cell>
          <cell r="G681">
            <v>6300</v>
          </cell>
          <cell r="H681">
            <v>1644300</v>
          </cell>
          <cell r="I681">
            <v>5009</v>
          </cell>
          <cell r="J681">
            <v>1307349</v>
          </cell>
        </row>
        <row r="682">
          <cell r="A682" t="str">
            <v>b.육상연암</v>
          </cell>
          <cell r="F682">
            <v>53597220</v>
          </cell>
          <cell r="H682">
            <v>20549100</v>
          </cell>
          <cell r="I682">
            <v>0</v>
          </cell>
          <cell r="J682">
            <v>53597477</v>
          </cell>
        </row>
        <row r="683">
          <cell r="A683" t="str">
            <v>-1      ″</v>
          </cell>
          <cell r="B683" t="str">
            <v>(4m이상)</v>
          </cell>
          <cell r="C683">
            <v>257</v>
          </cell>
          <cell r="D683" t="str">
            <v>㎥</v>
          </cell>
          <cell r="E683">
            <v>152580</v>
          </cell>
          <cell r="F683">
            <v>39213060</v>
          </cell>
          <cell r="G683">
            <v>62700</v>
          </cell>
          <cell r="H683">
            <v>16113900</v>
          </cell>
          <cell r="I683">
            <v>152581</v>
          </cell>
          <cell r="J683">
            <v>39213317</v>
          </cell>
        </row>
        <row r="684">
          <cell r="A684" t="str">
            <v>-2면정리및청소</v>
          </cell>
          <cell r="C684">
            <v>504</v>
          </cell>
          <cell r="D684" t="str">
            <v>㎡</v>
          </cell>
          <cell r="E684">
            <v>28540</v>
          </cell>
          <cell r="F684">
            <v>14384160</v>
          </cell>
          <cell r="G684">
            <v>8800</v>
          </cell>
          <cell r="H684">
            <v>4435200</v>
          </cell>
          <cell r="I684">
            <v>28540</v>
          </cell>
          <cell r="J684">
            <v>14384160</v>
          </cell>
        </row>
        <row r="685">
          <cell r="A685" t="str">
            <v>c.되메우기및다짐</v>
          </cell>
          <cell r="B685" t="str">
            <v>(기계70%,인력30%)</v>
          </cell>
          <cell r="C685">
            <v>2836</v>
          </cell>
          <cell r="D685" t="str">
            <v>㎥</v>
          </cell>
          <cell r="E685">
            <v>3000</v>
          </cell>
          <cell r="F685">
            <v>8508000</v>
          </cell>
          <cell r="G685">
            <v>3000</v>
          </cell>
          <cell r="H685">
            <v>8508000</v>
          </cell>
          <cell r="I685">
            <v>4158</v>
          </cell>
          <cell r="J685">
            <v>11792088</v>
          </cell>
        </row>
        <row r="686">
          <cell r="A686" t="str">
            <v>d.뒷 채 움</v>
          </cell>
          <cell r="B686" t="str">
            <v>(보조기층재)</v>
          </cell>
          <cell r="C686">
            <v>2869</v>
          </cell>
          <cell r="D686" t="str">
            <v>㎥</v>
          </cell>
          <cell r="E686">
            <v>27120</v>
          </cell>
          <cell r="F686">
            <v>77807280</v>
          </cell>
          <cell r="G686">
            <v>24000</v>
          </cell>
          <cell r="H686">
            <v>68856000</v>
          </cell>
          <cell r="I686">
            <v>14279</v>
          </cell>
          <cell r="J686">
            <v>40966451</v>
          </cell>
        </row>
        <row r="687">
          <cell r="A687" t="str">
            <v>e.앞 성 토</v>
          </cell>
          <cell r="B687" t="str">
            <v>백호우0.7m3</v>
          </cell>
          <cell r="C687">
            <v>2184</v>
          </cell>
          <cell r="D687" t="str">
            <v>㎥</v>
          </cell>
          <cell r="E687">
            <v>700</v>
          </cell>
          <cell r="F687">
            <v>1528800</v>
          </cell>
          <cell r="G687">
            <v>3000</v>
          </cell>
          <cell r="H687">
            <v>6552000</v>
          </cell>
          <cell r="I687">
            <v>907</v>
          </cell>
          <cell r="J687">
            <v>1980888</v>
          </cell>
        </row>
        <row r="688">
          <cell r="A688" t="str">
            <v>3.02강관파일</v>
          </cell>
          <cell r="F688">
            <v>26973060</v>
          </cell>
          <cell r="H688">
            <v>22256000</v>
          </cell>
          <cell r="I688">
            <v>0</v>
          </cell>
          <cell r="J688">
            <v>34120737</v>
          </cell>
        </row>
        <row r="689">
          <cell r="A689" t="str">
            <v>a.자재비</v>
          </cell>
          <cell r="B689" t="str">
            <v>φ508.0x12.0㎜</v>
          </cell>
          <cell r="C689">
            <v>205</v>
          </cell>
          <cell r="D689" t="str">
            <v>m</v>
          </cell>
          <cell r="E689">
            <v>62220</v>
          </cell>
          <cell r="F689">
            <v>12755100</v>
          </cell>
          <cell r="G689">
            <v>62000</v>
          </cell>
          <cell r="H689">
            <v>12710000</v>
          </cell>
          <cell r="I689">
            <v>64592</v>
          </cell>
          <cell r="J689">
            <v>13241360</v>
          </cell>
        </row>
        <row r="690">
          <cell r="A690" t="str">
            <v>b.수직항</v>
          </cell>
          <cell r="B690" t="str">
            <v>(φ508.0mm,t=12㎜ : ℓ=15m미만)</v>
          </cell>
          <cell r="C690">
            <v>183</v>
          </cell>
          <cell r="D690" t="str">
            <v>m</v>
          </cell>
          <cell r="E690">
            <v>7190</v>
          </cell>
          <cell r="F690">
            <v>1315770</v>
          </cell>
          <cell r="G690">
            <v>12000</v>
          </cell>
          <cell r="H690">
            <v>2196000</v>
          </cell>
          <cell r="I690">
            <v>5489</v>
          </cell>
          <cell r="J690">
            <v>1004487</v>
          </cell>
        </row>
        <row r="691">
          <cell r="A691" t="str">
            <v>c.두부및선단보강</v>
          </cell>
          <cell r="B691" t="str">
            <v>(φ508㎜,t=12mm)</v>
          </cell>
          <cell r="C691">
            <v>49</v>
          </cell>
          <cell r="D691" t="str">
            <v>본</v>
          </cell>
          <cell r="E691">
            <v>263310</v>
          </cell>
          <cell r="F691">
            <v>12902190</v>
          </cell>
          <cell r="G691">
            <v>150000</v>
          </cell>
          <cell r="H691">
            <v>7350000</v>
          </cell>
          <cell r="I691">
            <v>405610</v>
          </cell>
          <cell r="J691">
            <v>19874890</v>
          </cell>
        </row>
        <row r="692">
          <cell r="A692" t="str">
            <v>3.03거  푸  집</v>
          </cell>
          <cell r="F692">
            <v>56611160</v>
          </cell>
          <cell r="H692">
            <v>77903500</v>
          </cell>
          <cell r="I692">
            <v>0</v>
          </cell>
          <cell r="J692">
            <v>119501348</v>
          </cell>
        </row>
        <row r="693">
          <cell r="A693" t="str">
            <v>a.합판거푸집</v>
          </cell>
          <cell r="F693">
            <v>56611160</v>
          </cell>
          <cell r="H693">
            <v>77903500</v>
          </cell>
          <cell r="I693">
            <v>0</v>
          </cell>
          <cell r="J693">
            <v>119501348</v>
          </cell>
        </row>
        <row r="694">
          <cell r="A694" t="str">
            <v>-1.      ″</v>
          </cell>
          <cell r="B694" t="str">
            <v>(3회, 0~ 7m)</v>
          </cell>
          <cell r="C694">
            <v>2061</v>
          </cell>
          <cell r="D694" t="str">
            <v>㎡</v>
          </cell>
          <cell r="E694">
            <v>17110</v>
          </cell>
          <cell r="F694">
            <v>35263710</v>
          </cell>
          <cell r="G694">
            <v>23500</v>
          </cell>
          <cell r="H694">
            <v>48433500</v>
          </cell>
          <cell r="I694">
            <v>39478</v>
          </cell>
          <cell r="J694">
            <v>81364158</v>
          </cell>
        </row>
        <row r="695">
          <cell r="A695" t="str">
            <v>-2.      ″</v>
          </cell>
          <cell r="B695" t="str">
            <v>(3회, 7~10m)</v>
          </cell>
          <cell r="C695">
            <v>488</v>
          </cell>
          <cell r="D695" t="str">
            <v>㎡</v>
          </cell>
          <cell r="E695">
            <v>17980</v>
          </cell>
          <cell r="F695">
            <v>8774240</v>
          </cell>
          <cell r="G695">
            <v>26000</v>
          </cell>
          <cell r="H695">
            <v>12688000</v>
          </cell>
          <cell r="I695">
            <v>42671.6</v>
          </cell>
          <cell r="J695">
            <v>20823740</v>
          </cell>
        </row>
        <row r="696">
          <cell r="A696" t="str">
            <v>-3.      ″</v>
          </cell>
          <cell r="B696" t="str">
            <v>(3회,10~13m)</v>
          </cell>
          <cell r="C696">
            <v>157</v>
          </cell>
          <cell r="D696" t="str">
            <v>㎡</v>
          </cell>
          <cell r="E696">
            <v>21030</v>
          </cell>
          <cell r="F696">
            <v>3301710</v>
          </cell>
          <cell r="G696">
            <v>26000</v>
          </cell>
          <cell r="H696">
            <v>4082000</v>
          </cell>
          <cell r="I696">
            <v>46184.56</v>
          </cell>
          <cell r="J696">
            <v>7250975</v>
          </cell>
        </row>
        <row r="697">
          <cell r="A697" t="str">
            <v>-4.      〃</v>
          </cell>
          <cell r="B697" t="str">
            <v>(4회)</v>
          </cell>
          <cell r="C697">
            <v>350</v>
          </cell>
          <cell r="D697" t="str">
            <v>㎡</v>
          </cell>
          <cell r="E697">
            <v>14660</v>
          </cell>
          <cell r="F697">
            <v>5131000</v>
          </cell>
          <cell r="G697">
            <v>20500</v>
          </cell>
          <cell r="H697">
            <v>7175000</v>
          </cell>
          <cell r="I697">
            <v>16256</v>
          </cell>
          <cell r="J697">
            <v>5689600</v>
          </cell>
        </row>
        <row r="698">
          <cell r="A698" t="str">
            <v>-5.      〃</v>
          </cell>
          <cell r="B698" t="str">
            <v>(6회)</v>
          </cell>
          <cell r="C698">
            <v>325</v>
          </cell>
          <cell r="D698" t="str">
            <v>㎡</v>
          </cell>
          <cell r="E698">
            <v>12740</v>
          </cell>
          <cell r="F698">
            <v>4140500</v>
          </cell>
          <cell r="G698">
            <v>17000</v>
          </cell>
          <cell r="H698">
            <v>5525000</v>
          </cell>
          <cell r="I698">
            <v>13455</v>
          </cell>
          <cell r="J698">
            <v>4372875</v>
          </cell>
        </row>
        <row r="699">
          <cell r="A699" t="str">
            <v>3.04강관비계</v>
          </cell>
          <cell r="C699">
            <v>1</v>
          </cell>
          <cell r="D699" t="str">
            <v>식</v>
          </cell>
          <cell r="E699">
            <v>16227330</v>
          </cell>
          <cell r="F699">
            <v>16227330</v>
          </cell>
          <cell r="G699">
            <v>14000000</v>
          </cell>
          <cell r="H699">
            <v>14000000</v>
          </cell>
          <cell r="I699">
            <v>16227330</v>
          </cell>
          <cell r="J699">
            <v>16227328</v>
          </cell>
        </row>
        <row r="700">
          <cell r="A700" t="str">
            <v>3.05동 바 리</v>
          </cell>
          <cell r="F700">
            <v>54662450</v>
          </cell>
          <cell r="H700">
            <v>48000000</v>
          </cell>
          <cell r="I700">
            <v>0</v>
          </cell>
          <cell r="J700">
            <v>54662448</v>
          </cell>
        </row>
        <row r="701">
          <cell r="A701" t="str">
            <v>a.         ″</v>
          </cell>
          <cell r="B701" t="str">
            <v>(목재4회)</v>
          </cell>
          <cell r="C701">
            <v>1</v>
          </cell>
          <cell r="D701" t="str">
            <v>식</v>
          </cell>
          <cell r="E701">
            <v>25712130</v>
          </cell>
          <cell r="F701">
            <v>25712130</v>
          </cell>
          <cell r="G701">
            <v>22000000</v>
          </cell>
          <cell r="H701">
            <v>22000000</v>
          </cell>
          <cell r="I701">
            <v>25712130</v>
          </cell>
          <cell r="J701">
            <v>25712129</v>
          </cell>
        </row>
        <row r="702">
          <cell r="A702" t="str">
            <v>b.         ″</v>
          </cell>
          <cell r="B702" t="str">
            <v>(강관동바리)</v>
          </cell>
          <cell r="C702">
            <v>1</v>
          </cell>
          <cell r="D702" t="str">
            <v>식</v>
          </cell>
          <cell r="E702">
            <v>28950320</v>
          </cell>
          <cell r="F702">
            <v>28950320</v>
          </cell>
          <cell r="G702">
            <v>26000000</v>
          </cell>
          <cell r="H702">
            <v>26000000</v>
          </cell>
          <cell r="I702">
            <v>28950319.999999996</v>
          </cell>
          <cell r="J702">
            <v>28950319</v>
          </cell>
        </row>
        <row r="703">
          <cell r="A703" t="str">
            <v>3.06철근가공조립</v>
          </cell>
          <cell r="F703">
            <v>132320345</v>
          </cell>
          <cell r="H703">
            <v>97844060</v>
          </cell>
          <cell r="I703">
            <v>0</v>
          </cell>
          <cell r="J703">
            <v>144334202</v>
          </cell>
        </row>
        <row r="704">
          <cell r="A704" t="str">
            <v>a.         ″</v>
          </cell>
          <cell r="B704" t="str">
            <v>(보 통)</v>
          </cell>
          <cell r="C704">
            <v>286.327</v>
          </cell>
          <cell r="D704" t="str">
            <v>ton</v>
          </cell>
          <cell r="E704">
            <v>360590</v>
          </cell>
          <cell r="F704">
            <v>103246652</v>
          </cell>
          <cell r="G704">
            <v>270000</v>
          </cell>
          <cell r="H704">
            <v>77308290</v>
          </cell>
          <cell r="I704">
            <v>384726</v>
          </cell>
          <cell r="J704">
            <v>110157441</v>
          </cell>
        </row>
        <row r="705">
          <cell r="A705" t="str">
            <v>b.         ″</v>
          </cell>
          <cell r="B705" t="str">
            <v>(복 잡)</v>
          </cell>
          <cell r="C705">
            <v>70.813000000000002</v>
          </cell>
          <cell r="D705" t="str">
            <v>ton</v>
          </cell>
          <cell r="E705">
            <v>410570</v>
          </cell>
          <cell r="F705">
            <v>29073693</v>
          </cell>
          <cell r="G705">
            <v>290000</v>
          </cell>
          <cell r="H705">
            <v>20535770</v>
          </cell>
          <cell r="I705">
            <v>482634</v>
          </cell>
          <cell r="J705">
            <v>34176761</v>
          </cell>
        </row>
        <row r="706">
          <cell r="A706" t="str">
            <v>3.07스페이샤설치</v>
          </cell>
          <cell r="F706">
            <v>54640</v>
          </cell>
          <cell r="H706">
            <v>491760</v>
          </cell>
          <cell r="I706">
            <v>0</v>
          </cell>
          <cell r="J706">
            <v>917952</v>
          </cell>
        </row>
        <row r="707">
          <cell r="A707" t="str">
            <v>a.         ″</v>
          </cell>
          <cell r="B707" t="str">
            <v>(수평)</v>
          </cell>
          <cell r="C707">
            <v>1861</v>
          </cell>
          <cell r="D707" t="str">
            <v>㎡</v>
          </cell>
          <cell r="E707">
            <v>20</v>
          </cell>
          <cell r="F707">
            <v>37220</v>
          </cell>
          <cell r="G707">
            <v>180</v>
          </cell>
          <cell r="H707">
            <v>334980</v>
          </cell>
          <cell r="I707">
            <v>336</v>
          </cell>
          <cell r="J707">
            <v>625296</v>
          </cell>
        </row>
        <row r="708">
          <cell r="A708" t="str">
            <v>b.         ″</v>
          </cell>
          <cell r="B708" t="str">
            <v>(수직)</v>
          </cell>
          <cell r="C708">
            <v>871</v>
          </cell>
          <cell r="D708" t="str">
            <v>㎡</v>
          </cell>
          <cell r="E708">
            <v>20</v>
          </cell>
          <cell r="F708">
            <v>17420</v>
          </cell>
          <cell r="G708">
            <v>180</v>
          </cell>
          <cell r="H708">
            <v>156780</v>
          </cell>
          <cell r="I708">
            <v>336</v>
          </cell>
          <cell r="J708">
            <v>292656</v>
          </cell>
        </row>
        <row r="709">
          <cell r="A709" t="str">
            <v>3.08콘크리트타설공</v>
          </cell>
          <cell r="F709">
            <v>174173260</v>
          </cell>
          <cell r="H709">
            <v>195447260</v>
          </cell>
          <cell r="I709">
            <v>0</v>
          </cell>
          <cell r="J709">
            <v>188350542</v>
          </cell>
        </row>
        <row r="710">
          <cell r="A710" t="str">
            <v>a.펌프카</v>
          </cell>
          <cell r="B710" t="str">
            <v>철근(25-270-12)</v>
          </cell>
          <cell r="C710">
            <v>394</v>
          </cell>
          <cell r="D710" t="str">
            <v>㎥</v>
          </cell>
          <cell r="E710">
            <v>56820</v>
          </cell>
          <cell r="F710">
            <v>22387080</v>
          </cell>
          <cell r="G710">
            <v>61870</v>
          </cell>
          <cell r="H710">
            <v>24376780</v>
          </cell>
          <cell r="I710">
            <v>57052</v>
          </cell>
          <cell r="J710">
            <v>22478488</v>
          </cell>
        </row>
        <row r="711">
          <cell r="A711" t="str">
            <v>b.펌프카</v>
          </cell>
          <cell r="B711" t="str">
            <v>철근(25-240-12)</v>
          </cell>
          <cell r="C711">
            <v>2048</v>
          </cell>
          <cell r="D711" t="str">
            <v>㎥</v>
          </cell>
          <cell r="E711">
            <v>49080</v>
          </cell>
          <cell r="F711">
            <v>100515840</v>
          </cell>
          <cell r="G711">
            <v>59710</v>
          </cell>
          <cell r="H711">
            <v>122286080</v>
          </cell>
          <cell r="I711">
            <v>54779</v>
          </cell>
          <cell r="J711">
            <v>112187392</v>
          </cell>
        </row>
        <row r="712">
          <cell r="A712" t="str">
            <v>c.콘크리트타설</v>
          </cell>
          <cell r="B712" t="str">
            <v>무근(40-180-8)</v>
          </cell>
          <cell r="C712">
            <v>874</v>
          </cell>
          <cell r="D712" t="str">
            <v>㎥</v>
          </cell>
          <cell r="E712">
            <v>55880</v>
          </cell>
          <cell r="F712">
            <v>48839120</v>
          </cell>
          <cell r="G712">
            <v>53200</v>
          </cell>
          <cell r="H712">
            <v>46496800</v>
          </cell>
          <cell r="I712">
            <v>58586</v>
          </cell>
          <cell r="J712">
            <v>51204164</v>
          </cell>
        </row>
        <row r="713">
          <cell r="A713" t="str">
            <v>d.콘크리트타설</v>
          </cell>
          <cell r="B713" t="str">
            <v>무근(40-160-8)</v>
          </cell>
          <cell r="C713">
            <v>43</v>
          </cell>
          <cell r="D713" t="str">
            <v>㎥</v>
          </cell>
          <cell r="E713">
            <v>56540</v>
          </cell>
          <cell r="F713">
            <v>2431220</v>
          </cell>
          <cell r="G713">
            <v>53200</v>
          </cell>
          <cell r="H713">
            <v>2287600</v>
          </cell>
          <cell r="I713">
            <v>57686</v>
          </cell>
          <cell r="J713">
            <v>2480498</v>
          </cell>
        </row>
        <row r="714">
          <cell r="A714" t="str">
            <v>3.09표면처리</v>
          </cell>
          <cell r="F714">
            <v>741600</v>
          </cell>
          <cell r="H714">
            <v>2311320</v>
          </cell>
          <cell r="I714">
            <v>0</v>
          </cell>
          <cell r="J714">
            <v>938124</v>
          </cell>
        </row>
        <row r="715">
          <cell r="A715" t="str">
            <v>a.슬래브양생</v>
          </cell>
          <cell r="C715">
            <v>1236</v>
          </cell>
          <cell r="D715" t="str">
            <v>㎡</v>
          </cell>
          <cell r="E715">
            <v>320</v>
          </cell>
          <cell r="F715">
            <v>395520</v>
          </cell>
          <cell r="G715">
            <v>370</v>
          </cell>
          <cell r="H715">
            <v>457320</v>
          </cell>
          <cell r="I715">
            <v>264</v>
          </cell>
          <cell r="J715">
            <v>326304</v>
          </cell>
        </row>
        <row r="716">
          <cell r="A716" t="str">
            <v>b.슬래브면고르기</v>
          </cell>
          <cell r="C716">
            <v>1236</v>
          </cell>
          <cell r="D716" t="str">
            <v>㎡</v>
          </cell>
          <cell r="E716">
            <v>280</v>
          </cell>
          <cell r="F716">
            <v>346080</v>
          </cell>
          <cell r="G716">
            <v>1500</v>
          </cell>
          <cell r="H716">
            <v>1854000</v>
          </cell>
          <cell r="I716">
            <v>495</v>
          </cell>
          <cell r="J716">
            <v>611820</v>
          </cell>
        </row>
        <row r="717">
          <cell r="A717" t="str">
            <v>3.10교면방수</v>
          </cell>
          <cell r="B717" t="str">
            <v>(도막식)</v>
          </cell>
          <cell r="C717">
            <v>1236</v>
          </cell>
          <cell r="D717" t="str">
            <v>㎡</v>
          </cell>
          <cell r="E717">
            <v>17270</v>
          </cell>
          <cell r="F717">
            <v>21345720</v>
          </cell>
          <cell r="G717">
            <v>3700</v>
          </cell>
          <cell r="H717">
            <v>4573200</v>
          </cell>
          <cell r="I717">
            <v>10000</v>
          </cell>
          <cell r="J717">
            <v>12360000</v>
          </cell>
        </row>
        <row r="718">
          <cell r="A718" t="str">
            <v>3.11교좌장치</v>
          </cell>
          <cell r="F718">
            <v>13301430</v>
          </cell>
          <cell r="H718">
            <v>9255000</v>
          </cell>
          <cell r="I718">
            <v>0</v>
          </cell>
          <cell r="J718">
            <v>13301430</v>
          </cell>
        </row>
        <row r="719">
          <cell r="A719" t="str">
            <v>a.고 정 단</v>
          </cell>
          <cell r="B719" t="str">
            <v>(Pot, 400ton)</v>
          </cell>
          <cell r="C719">
            <v>2</v>
          </cell>
          <cell r="D719" t="str">
            <v>조</v>
          </cell>
          <cell r="E719">
            <v>974990</v>
          </cell>
          <cell r="F719">
            <v>1949980</v>
          </cell>
          <cell r="G719">
            <v>775000</v>
          </cell>
          <cell r="H719">
            <v>1550000</v>
          </cell>
          <cell r="I719">
            <v>974990</v>
          </cell>
          <cell r="J719">
            <v>1949980</v>
          </cell>
        </row>
        <row r="720">
          <cell r="A720" t="str">
            <v>b.일 방 향</v>
          </cell>
          <cell r="B720" t="str">
            <v>(Pot, 400ton)</v>
          </cell>
          <cell r="C720">
            <v>5</v>
          </cell>
          <cell r="D720" t="str">
            <v>조</v>
          </cell>
          <cell r="E720">
            <v>1570210</v>
          </cell>
          <cell r="F720">
            <v>7851050</v>
          </cell>
          <cell r="G720">
            <v>989000</v>
          </cell>
          <cell r="H720">
            <v>4945000</v>
          </cell>
          <cell r="I720">
            <v>1570210</v>
          </cell>
          <cell r="J720">
            <v>7851050</v>
          </cell>
        </row>
        <row r="721">
          <cell r="A721" t="str">
            <v>c.양 방 향</v>
          </cell>
          <cell r="B721" t="str">
            <v>(Pot, 400ton)</v>
          </cell>
          <cell r="C721">
            <v>3</v>
          </cell>
          <cell r="D721" t="str">
            <v>조</v>
          </cell>
          <cell r="E721">
            <v>1166800</v>
          </cell>
          <cell r="F721">
            <v>3500400</v>
          </cell>
          <cell r="G721">
            <v>920000</v>
          </cell>
          <cell r="H721">
            <v>2760000</v>
          </cell>
          <cell r="I721">
            <v>1166800</v>
          </cell>
          <cell r="J721">
            <v>3500400</v>
          </cell>
        </row>
        <row r="722">
          <cell r="A722" t="str">
            <v>3.12신축이음</v>
          </cell>
          <cell r="F722">
            <v>17676470</v>
          </cell>
          <cell r="H722">
            <v>20900000</v>
          </cell>
          <cell r="I722">
            <v>0</v>
          </cell>
          <cell r="J722">
            <v>17676470</v>
          </cell>
        </row>
        <row r="723">
          <cell r="A723" t="str">
            <v>a.        ″</v>
          </cell>
          <cell r="B723" t="str">
            <v>(No. 35)</v>
          </cell>
          <cell r="C723">
            <v>25</v>
          </cell>
          <cell r="D723" t="str">
            <v>m</v>
          </cell>
          <cell r="E723">
            <v>192320</v>
          </cell>
          <cell r="F723">
            <v>4808000</v>
          </cell>
          <cell r="G723">
            <v>134000</v>
          </cell>
          <cell r="H723">
            <v>3350000</v>
          </cell>
          <cell r="I723">
            <v>192320</v>
          </cell>
          <cell r="J723">
            <v>4808000</v>
          </cell>
        </row>
        <row r="724">
          <cell r="A724" t="str">
            <v>b.        ″</v>
          </cell>
          <cell r="B724" t="str">
            <v>(No. 80)</v>
          </cell>
          <cell r="C724">
            <v>27</v>
          </cell>
          <cell r="D724" t="str">
            <v>m</v>
          </cell>
          <cell r="E724">
            <v>476610</v>
          </cell>
          <cell r="F724">
            <v>12868470</v>
          </cell>
          <cell r="G724">
            <v>650000</v>
          </cell>
          <cell r="H724">
            <v>17550000</v>
          </cell>
          <cell r="I724">
            <v>476610</v>
          </cell>
          <cell r="J724">
            <v>12868470</v>
          </cell>
        </row>
        <row r="725">
          <cell r="A725" t="str">
            <v>3.13다웰바설치</v>
          </cell>
          <cell r="B725" t="str">
            <v>D=25, ℓ=600mm</v>
          </cell>
          <cell r="C725">
            <v>131</v>
          </cell>
          <cell r="D725" t="str">
            <v>개</v>
          </cell>
          <cell r="E725">
            <v>2870</v>
          </cell>
          <cell r="F725">
            <v>375970</v>
          </cell>
          <cell r="G725">
            <v>3500</v>
          </cell>
          <cell r="H725">
            <v>458500</v>
          </cell>
          <cell r="I725">
            <v>125</v>
          </cell>
          <cell r="J725">
            <v>16375</v>
          </cell>
        </row>
        <row r="726">
          <cell r="A726" t="str">
            <v>3.14무수축몰 탈</v>
          </cell>
          <cell r="C726">
            <v>0.438</v>
          </cell>
          <cell r="D726" t="str">
            <v>㎥</v>
          </cell>
          <cell r="E726">
            <v>69890</v>
          </cell>
          <cell r="F726">
            <v>30611</v>
          </cell>
          <cell r="G726">
            <v>80000</v>
          </cell>
          <cell r="H726">
            <v>35040</v>
          </cell>
          <cell r="I726">
            <v>57311</v>
          </cell>
          <cell r="J726">
            <v>25101</v>
          </cell>
        </row>
        <row r="727">
          <cell r="A727" t="str">
            <v>3.15무수축콘크리트</v>
          </cell>
          <cell r="C727">
            <v>5.8049999999999997</v>
          </cell>
          <cell r="D727" t="str">
            <v>㎥</v>
          </cell>
          <cell r="E727">
            <v>168330</v>
          </cell>
          <cell r="F727">
            <v>977155</v>
          </cell>
          <cell r="G727">
            <v>100000</v>
          </cell>
          <cell r="H727">
            <v>580500</v>
          </cell>
          <cell r="I727">
            <v>158468</v>
          </cell>
          <cell r="J727">
            <v>919905</v>
          </cell>
        </row>
        <row r="728">
          <cell r="A728" t="str">
            <v>3.16교면배수시설공</v>
          </cell>
          <cell r="B728" t="str">
            <v>하천용</v>
          </cell>
          <cell r="F728">
            <v>1749760</v>
          </cell>
          <cell r="H728">
            <v>1866000</v>
          </cell>
          <cell r="I728">
            <v>0</v>
          </cell>
          <cell r="J728">
            <v>1829304</v>
          </cell>
        </row>
        <row r="729">
          <cell r="A729" t="str">
            <v>a.교면집수구</v>
          </cell>
          <cell r="B729" t="str">
            <v>주철</v>
          </cell>
          <cell r="C729">
            <v>8</v>
          </cell>
          <cell r="D729" t="str">
            <v>개</v>
          </cell>
          <cell r="E729">
            <v>82430</v>
          </cell>
          <cell r="F729">
            <v>659440</v>
          </cell>
          <cell r="G729">
            <v>71000</v>
          </cell>
          <cell r="H729">
            <v>568000</v>
          </cell>
          <cell r="I729">
            <v>37593</v>
          </cell>
          <cell r="J729">
            <v>300744</v>
          </cell>
        </row>
        <row r="730">
          <cell r="A730" t="str">
            <v>b.연결배수거</v>
          </cell>
          <cell r="B730" t="str">
            <v>(아연도강관, φ150㎜)</v>
          </cell>
          <cell r="C730">
            <v>22</v>
          </cell>
          <cell r="D730" t="str">
            <v>m</v>
          </cell>
          <cell r="E730">
            <v>49560</v>
          </cell>
          <cell r="F730">
            <v>1090320</v>
          </cell>
          <cell r="G730">
            <v>59000</v>
          </cell>
          <cell r="H730">
            <v>1298000</v>
          </cell>
          <cell r="I730">
            <v>69480</v>
          </cell>
          <cell r="J730">
            <v>1528560</v>
          </cell>
        </row>
        <row r="731">
          <cell r="A731" t="str">
            <v>3.17교량명판공</v>
          </cell>
          <cell r="F731">
            <v>4686820</v>
          </cell>
          <cell r="H731">
            <v>11460000</v>
          </cell>
          <cell r="I731">
            <v>0</v>
          </cell>
          <cell r="J731">
            <v>6122112</v>
          </cell>
        </row>
        <row r="732">
          <cell r="A732" t="str">
            <v>a.교 명 주</v>
          </cell>
          <cell r="B732" t="str">
            <v>(화강석,600×600×1250mm)</v>
          </cell>
          <cell r="C732">
            <v>4</v>
          </cell>
          <cell r="D732" t="str">
            <v>개소</v>
          </cell>
          <cell r="E732">
            <v>1065620</v>
          </cell>
          <cell r="F732">
            <v>4262480</v>
          </cell>
          <cell r="G732">
            <v>2700000</v>
          </cell>
          <cell r="H732">
            <v>10800000</v>
          </cell>
          <cell r="I732">
            <v>1500000</v>
          </cell>
          <cell r="J732">
            <v>6000000</v>
          </cell>
        </row>
        <row r="733">
          <cell r="A733" t="str">
            <v>b.교 명 판</v>
          </cell>
          <cell r="B733" t="str">
            <v>(황동,450×200×10㎜)</v>
          </cell>
          <cell r="C733">
            <v>2</v>
          </cell>
          <cell r="D733" t="str">
            <v>개</v>
          </cell>
          <cell r="E733">
            <v>79560</v>
          </cell>
          <cell r="F733">
            <v>159120</v>
          </cell>
          <cell r="G733">
            <v>150000</v>
          </cell>
          <cell r="H733">
            <v>300000</v>
          </cell>
          <cell r="I733">
            <v>30958</v>
          </cell>
          <cell r="J733">
            <v>61916</v>
          </cell>
        </row>
        <row r="734">
          <cell r="A734" t="str">
            <v>c.설 명 판</v>
          </cell>
          <cell r="B734" t="str">
            <v>(황동,350×250×10㎜)</v>
          </cell>
          <cell r="C734">
            <v>2</v>
          </cell>
          <cell r="D734" t="str">
            <v>개</v>
          </cell>
          <cell r="E734">
            <v>132610</v>
          </cell>
          <cell r="F734">
            <v>265220</v>
          </cell>
          <cell r="G734">
            <v>180000</v>
          </cell>
          <cell r="H734">
            <v>360000</v>
          </cell>
          <cell r="I734">
            <v>30098</v>
          </cell>
          <cell r="J734">
            <v>60196</v>
          </cell>
        </row>
        <row r="735">
          <cell r="A735" t="str">
            <v>3.18T.B.M설치</v>
          </cell>
          <cell r="C735">
            <v>1</v>
          </cell>
          <cell r="D735" t="str">
            <v>개</v>
          </cell>
          <cell r="E735">
            <v>19170</v>
          </cell>
          <cell r="F735">
            <v>19170</v>
          </cell>
          <cell r="G735">
            <v>27000</v>
          </cell>
          <cell r="H735">
            <v>27000</v>
          </cell>
          <cell r="I735">
            <v>20475</v>
          </cell>
          <cell r="J735">
            <v>20475</v>
          </cell>
        </row>
        <row r="736">
          <cell r="A736" t="str">
            <v>3.19난간및전선관설치</v>
          </cell>
          <cell r="F736">
            <v>18833710</v>
          </cell>
          <cell r="H736">
            <v>35639400</v>
          </cell>
          <cell r="I736">
            <v>0</v>
          </cell>
          <cell r="J736">
            <v>19145965</v>
          </cell>
        </row>
        <row r="737">
          <cell r="A737" t="str">
            <v>a.난    간</v>
          </cell>
          <cell r="B737" t="str">
            <v>(알미늄)</v>
          </cell>
          <cell r="C737">
            <v>128</v>
          </cell>
          <cell r="D737" t="str">
            <v>m</v>
          </cell>
          <cell r="E737">
            <v>137280</v>
          </cell>
          <cell r="F737">
            <v>17571840</v>
          </cell>
          <cell r="G737">
            <v>270000</v>
          </cell>
          <cell r="H737">
            <v>34560000</v>
          </cell>
          <cell r="I737">
            <v>137280</v>
          </cell>
          <cell r="J737">
            <v>17571840</v>
          </cell>
        </row>
        <row r="738">
          <cell r="A738" t="str">
            <v>b.전 선 관</v>
          </cell>
          <cell r="B738" t="str">
            <v>강관 φ100mm</v>
          </cell>
          <cell r="C738">
            <v>257</v>
          </cell>
          <cell r="D738" t="str">
            <v>m</v>
          </cell>
          <cell r="E738">
            <v>4910</v>
          </cell>
          <cell r="F738">
            <v>1261870</v>
          </cell>
          <cell r="G738">
            <v>4200</v>
          </cell>
          <cell r="H738">
            <v>1079400</v>
          </cell>
          <cell r="I738">
            <v>6125</v>
          </cell>
          <cell r="J738">
            <v>1574125</v>
          </cell>
        </row>
        <row r="739">
          <cell r="A739" t="str">
            <v>3.20강    교</v>
          </cell>
          <cell r="F739">
            <v>1161448791</v>
          </cell>
          <cell r="H739">
            <v>916719258</v>
          </cell>
          <cell r="I739">
            <v>0</v>
          </cell>
          <cell r="J739">
            <v>1244321878</v>
          </cell>
        </row>
        <row r="740">
          <cell r="A740" t="str">
            <v>a.강교제작</v>
          </cell>
          <cell r="C740">
            <v>503.13900000000001</v>
          </cell>
          <cell r="D740" t="str">
            <v>ton</v>
          </cell>
          <cell r="E740">
            <v>1744540</v>
          </cell>
          <cell r="F740">
            <v>877746111</v>
          </cell>
          <cell r="G740">
            <v>1822000</v>
          </cell>
          <cell r="H740">
            <v>916719258</v>
          </cell>
          <cell r="I740">
            <v>1837301</v>
          </cell>
          <cell r="J740">
            <v>924417786</v>
          </cell>
        </row>
        <row r="741">
          <cell r="A741" t="str">
            <v>b.강교운반</v>
          </cell>
          <cell r="C741">
            <v>503.13900000000001</v>
          </cell>
          <cell r="D741" t="str">
            <v>ton</v>
          </cell>
          <cell r="E741">
            <v>40780</v>
          </cell>
          <cell r="F741">
            <v>20518008</v>
          </cell>
          <cell r="H741">
            <v>0</v>
          </cell>
          <cell r="I741">
            <v>40526</v>
          </cell>
          <cell r="J741">
            <v>20390210</v>
          </cell>
        </row>
        <row r="742">
          <cell r="A742" t="str">
            <v>c.강교가설</v>
          </cell>
          <cell r="C742">
            <v>503.13900000000001</v>
          </cell>
          <cell r="D742" t="str">
            <v>ton</v>
          </cell>
          <cell r="E742">
            <v>285270</v>
          </cell>
          <cell r="F742">
            <v>143530462</v>
          </cell>
          <cell r="H742">
            <v>0</v>
          </cell>
          <cell r="I742">
            <v>311130</v>
          </cell>
          <cell r="J742">
            <v>156541636</v>
          </cell>
        </row>
        <row r="743">
          <cell r="A743" t="str">
            <v>d.강교도장</v>
          </cell>
          <cell r="F743">
            <v>119654210</v>
          </cell>
          <cell r="H743">
            <v>0</v>
          </cell>
          <cell r="I743">
            <v>0</v>
          </cell>
          <cell r="J743">
            <v>142972246</v>
          </cell>
        </row>
        <row r="744">
          <cell r="A744" t="str">
            <v>-1.내부도장</v>
          </cell>
          <cell r="B744" t="str">
            <v>공장</v>
          </cell>
          <cell r="C744">
            <v>4643</v>
          </cell>
          <cell r="D744" t="str">
            <v>㎡</v>
          </cell>
          <cell r="E744">
            <v>11200</v>
          </cell>
          <cell r="F744">
            <v>52001600</v>
          </cell>
          <cell r="H744">
            <v>0</v>
          </cell>
          <cell r="I744">
            <v>10124</v>
          </cell>
          <cell r="J744">
            <v>47005732</v>
          </cell>
        </row>
        <row r="745">
          <cell r="A745" t="str">
            <v>-2.외부포장면도장</v>
          </cell>
          <cell r="B745" t="str">
            <v>공장</v>
          </cell>
          <cell r="C745">
            <v>731</v>
          </cell>
          <cell r="D745" t="str">
            <v>㎡</v>
          </cell>
          <cell r="E745">
            <v>8640</v>
          </cell>
          <cell r="F745">
            <v>6315840</v>
          </cell>
          <cell r="H745">
            <v>0</v>
          </cell>
          <cell r="I745">
            <v>8366</v>
          </cell>
          <cell r="J745">
            <v>6115546</v>
          </cell>
        </row>
        <row r="746">
          <cell r="A746" t="str">
            <v>-3.연결판도장</v>
          </cell>
          <cell r="B746" t="str">
            <v>공장</v>
          </cell>
          <cell r="C746">
            <v>498</v>
          </cell>
          <cell r="D746" t="str">
            <v>㎡</v>
          </cell>
          <cell r="E746">
            <v>6880</v>
          </cell>
          <cell r="F746">
            <v>3426240</v>
          </cell>
          <cell r="H746">
            <v>0</v>
          </cell>
          <cell r="I746">
            <v>7557</v>
          </cell>
          <cell r="J746">
            <v>3763386</v>
          </cell>
        </row>
        <row r="747">
          <cell r="A747" t="str">
            <v>-4.외부도장</v>
          </cell>
          <cell r="B747" t="str">
            <v>공장</v>
          </cell>
          <cell r="C747">
            <v>2539</v>
          </cell>
          <cell r="D747" t="str">
            <v>㎡</v>
          </cell>
          <cell r="E747">
            <v>12240</v>
          </cell>
          <cell r="F747">
            <v>31077360</v>
          </cell>
          <cell r="H747">
            <v>0</v>
          </cell>
          <cell r="I747">
            <v>13828</v>
          </cell>
          <cell r="J747">
            <v>35109292</v>
          </cell>
        </row>
        <row r="748">
          <cell r="A748" t="str">
            <v>-5.외부도장</v>
          </cell>
          <cell r="B748" t="str">
            <v>현장</v>
          </cell>
          <cell r="C748">
            <v>2539</v>
          </cell>
          <cell r="D748" t="str">
            <v>㎡</v>
          </cell>
          <cell r="E748">
            <v>4230</v>
          </cell>
          <cell r="F748">
            <v>10739970</v>
          </cell>
          <cell r="H748">
            <v>0</v>
          </cell>
          <cell r="I748">
            <v>13828</v>
          </cell>
          <cell r="J748">
            <v>35109292</v>
          </cell>
        </row>
        <row r="749">
          <cell r="A749" t="str">
            <v>-6.내부볼트및연결판도장</v>
          </cell>
          <cell r="B749" t="str">
            <v>현장</v>
          </cell>
          <cell r="C749">
            <v>143</v>
          </cell>
          <cell r="D749" t="str">
            <v>㎡</v>
          </cell>
          <cell r="E749">
            <v>6360</v>
          </cell>
          <cell r="F749">
            <v>909480</v>
          </cell>
          <cell r="H749">
            <v>0</v>
          </cell>
          <cell r="I749">
            <v>5419</v>
          </cell>
          <cell r="J749">
            <v>774917</v>
          </cell>
        </row>
        <row r="750">
          <cell r="A750" t="str">
            <v>-7.외부볼트및연결판도장</v>
          </cell>
          <cell r="B750" t="str">
            <v>현장</v>
          </cell>
          <cell r="C750">
            <v>319</v>
          </cell>
          <cell r="D750" t="str">
            <v>㎡</v>
          </cell>
          <cell r="E750">
            <v>8270</v>
          </cell>
          <cell r="F750">
            <v>2638130</v>
          </cell>
          <cell r="H750">
            <v>0</v>
          </cell>
          <cell r="I750">
            <v>7989</v>
          </cell>
          <cell r="J750">
            <v>2548491</v>
          </cell>
        </row>
        <row r="751">
          <cell r="A751" t="str">
            <v>-8.강교방사선투과검사</v>
          </cell>
          <cell r="C751">
            <v>1</v>
          </cell>
          <cell r="D751" t="str">
            <v>식</v>
          </cell>
          <cell r="E751">
            <v>12545590</v>
          </cell>
          <cell r="F751">
            <v>12545590</v>
          </cell>
          <cell r="H751">
            <v>0</v>
          </cell>
          <cell r="I751">
            <v>12545590</v>
          </cell>
          <cell r="J751">
            <v>12545590</v>
          </cell>
        </row>
        <row r="752">
          <cell r="A752" t="str">
            <v>3.21옹벽배수시설</v>
          </cell>
          <cell r="F752">
            <v>233140</v>
          </cell>
          <cell r="H752">
            <v>1124000</v>
          </cell>
          <cell r="I752">
            <v>0</v>
          </cell>
          <cell r="J752">
            <v>233848</v>
          </cell>
        </row>
        <row r="753">
          <cell r="A753" t="str">
            <v>a.PVC PIPE</v>
          </cell>
          <cell r="B753" t="str">
            <v>(φ100mm)</v>
          </cell>
          <cell r="C753">
            <v>6</v>
          </cell>
          <cell r="D753" t="str">
            <v>m</v>
          </cell>
          <cell r="E753">
            <v>4910</v>
          </cell>
          <cell r="F753">
            <v>29460</v>
          </cell>
          <cell r="G753">
            <v>4200</v>
          </cell>
          <cell r="H753">
            <v>25200</v>
          </cell>
          <cell r="I753">
            <v>4090</v>
          </cell>
          <cell r="J753">
            <v>24540</v>
          </cell>
        </row>
        <row r="754">
          <cell r="A754" t="str">
            <v>b.DRAIN BOARD</v>
          </cell>
          <cell r="C754">
            <v>134</v>
          </cell>
          <cell r="D754" t="str">
            <v>㎡</v>
          </cell>
          <cell r="E754">
            <v>630</v>
          </cell>
          <cell r="F754">
            <v>84420</v>
          </cell>
          <cell r="G754">
            <v>6400</v>
          </cell>
          <cell r="H754">
            <v>857600</v>
          </cell>
          <cell r="I754">
            <v>630</v>
          </cell>
          <cell r="J754">
            <v>84420</v>
          </cell>
        </row>
        <row r="755">
          <cell r="A755" t="str">
            <v>c.부 직 포</v>
          </cell>
          <cell r="C755">
            <v>134</v>
          </cell>
          <cell r="D755" t="str">
            <v>㎡</v>
          </cell>
          <cell r="E755">
            <v>890</v>
          </cell>
          <cell r="F755">
            <v>119260</v>
          </cell>
          <cell r="G755">
            <v>1800</v>
          </cell>
          <cell r="H755">
            <v>241200</v>
          </cell>
          <cell r="I755">
            <v>932</v>
          </cell>
          <cell r="J755">
            <v>124888</v>
          </cell>
        </row>
        <row r="756">
          <cell r="A756" t="str">
            <v>3.22시공이음</v>
          </cell>
          <cell r="F756">
            <v>148350</v>
          </cell>
          <cell r="H756">
            <v>249500</v>
          </cell>
          <cell r="I756">
            <v>0</v>
          </cell>
          <cell r="J756">
            <v>182105</v>
          </cell>
        </row>
        <row r="757">
          <cell r="A757" t="str">
            <v>a.스치로폴</v>
          </cell>
          <cell r="B757" t="str">
            <v>(t=10mm)</v>
          </cell>
          <cell r="C757">
            <v>125</v>
          </cell>
          <cell r="D757" t="str">
            <v>㎡</v>
          </cell>
          <cell r="E757">
            <v>910</v>
          </cell>
          <cell r="F757">
            <v>113750</v>
          </cell>
          <cell r="G757">
            <v>1500</v>
          </cell>
          <cell r="H757">
            <v>187500</v>
          </cell>
          <cell r="I757">
            <v>1117</v>
          </cell>
          <cell r="J757">
            <v>139625</v>
          </cell>
        </row>
        <row r="758">
          <cell r="A758" t="str">
            <v>b.스치로폴</v>
          </cell>
          <cell r="B758" t="str">
            <v>(t=20mm)</v>
          </cell>
          <cell r="C758">
            <v>20</v>
          </cell>
          <cell r="D758" t="str">
            <v>㎡</v>
          </cell>
          <cell r="E758">
            <v>1730</v>
          </cell>
          <cell r="F758">
            <v>34600</v>
          </cell>
          <cell r="G758">
            <v>3100</v>
          </cell>
          <cell r="H758">
            <v>62000</v>
          </cell>
          <cell r="I758">
            <v>2124</v>
          </cell>
          <cell r="J758">
            <v>42480</v>
          </cell>
        </row>
        <row r="759">
          <cell r="A759" t="str">
            <v>3.23가    도</v>
          </cell>
          <cell r="C759">
            <v>1</v>
          </cell>
          <cell r="D759" t="str">
            <v>식</v>
          </cell>
          <cell r="E759">
            <v>20346140</v>
          </cell>
          <cell r="F759">
            <v>20346140</v>
          </cell>
          <cell r="G759">
            <v>17000000</v>
          </cell>
          <cell r="H759">
            <v>17000000</v>
          </cell>
          <cell r="I759">
            <v>20346140</v>
          </cell>
          <cell r="J759">
            <v>20346140</v>
          </cell>
        </row>
        <row r="760">
          <cell r="A760" t="str">
            <v>I.상등2교</v>
          </cell>
          <cell r="F760">
            <v>882570374</v>
          </cell>
          <cell r="H760">
            <v>812715810</v>
          </cell>
          <cell r="I760">
            <v>0</v>
          </cell>
          <cell r="J760">
            <v>859745150</v>
          </cell>
        </row>
        <row r="761">
          <cell r="A761" t="str">
            <v>3.01구조물터파기</v>
          </cell>
          <cell r="F761">
            <v>123076860</v>
          </cell>
          <cell r="H761">
            <v>115562800</v>
          </cell>
          <cell r="I761">
            <v>0</v>
          </cell>
          <cell r="J761">
            <v>82024012</v>
          </cell>
        </row>
        <row r="762">
          <cell r="A762" t="str">
            <v>a.육상토사</v>
          </cell>
          <cell r="F762">
            <v>22805680</v>
          </cell>
          <cell r="H762">
            <v>23930800</v>
          </cell>
          <cell r="I762">
            <v>0</v>
          </cell>
          <cell r="J762">
            <v>19991044</v>
          </cell>
        </row>
        <row r="763">
          <cell r="A763" t="str">
            <v>-1      ″</v>
          </cell>
          <cell r="B763" t="str">
            <v>(0 ~ 4m)</v>
          </cell>
          <cell r="C763">
            <v>4840</v>
          </cell>
          <cell r="D763" t="str">
            <v>㎥</v>
          </cell>
          <cell r="E763">
            <v>3590</v>
          </cell>
          <cell r="F763">
            <v>17375600</v>
          </cell>
          <cell r="G763">
            <v>3700</v>
          </cell>
          <cell r="H763">
            <v>17908000</v>
          </cell>
          <cell r="I763">
            <v>3141</v>
          </cell>
          <cell r="J763">
            <v>15202440</v>
          </cell>
        </row>
        <row r="764">
          <cell r="A764" t="str">
            <v>-2      ″</v>
          </cell>
          <cell r="B764" t="str">
            <v>(4m이상)</v>
          </cell>
          <cell r="C764">
            <v>956</v>
          </cell>
          <cell r="D764" t="str">
            <v>㎥</v>
          </cell>
          <cell r="E764">
            <v>5680</v>
          </cell>
          <cell r="F764">
            <v>5430080</v>
          </cell>
          <cell r="G764">
            <v>6300</v>
          </cell>
          <cell r="H764">
            <v>6022800</v>
          </cell>
          <cell r="I764">
            <v>5009</v>
          </cell>
          <cell r="J764">
            <v>4788604</v>
          </cell>
        </row>
        <row r="765">
          <cell r="A765" t="str">
            <v>b.되메우기및다짐</v>
          </cell>
          <cell r="B765" t="str">
            <v>(기계70%,인력30%)</v>
          </cell>
          <cell r="C765">
            <v>3433</v>
          </cell>
          <cell r="D765" t="str">
            <v>㎥</v>
          </cell>
          <cell r="E765">
            <v>3000</v>
          </cell>
          <cell r="F765">
            <v>10299000</v>
          </cell>
          <cell r="G765">
            <v>3000</v>
          </cell>
          <cell r="H765">
            <v>10299000</v>
          </cell>
          <cell r="I765">
            <v>4158</v>
          </cell>
          <cell r="J765">
            <v>14274414</v>
          </cell>
        </row>
        <row r="766">
          <cell r="A766" t="str">
            <v>c.뒷 채 움</v>
          </cell>
          <cell r="B766" t="str">
            <v>(보조기층재)</v>
          </cell>
          <cell r="C766">
            <v>3299</v>
          </cell>
          <cell r="D766" t="str">
            <v>㎥</v>
          </cell>
          <cell r="E766">
            <v>27120</v>
          </cell>
          <cell r="F766">
            <v>89468880</v>
          </cell>
          <cell r="G766">
            <v>24000</v>
          </cell>
          <cell r="H766">
            <v>79176000</v>
          </cell>
          <cell r="I766">
            <v>14279</v>
          </cell>
          <cell r="J766">
            <v>47106421</v>
          </cell>
        </row>
        <row r="767">
          <cell r="A767" t="str">
            <v>d.앞 성 토</v>
          </cell>
          <cell r="B767" t="str">
            <v>백호우0.7m3</v>
          </cell>
          <cell r="C767">
            <v>719</v>
          </cell>
          <cell r="D767" t="str">
            <v>㎥</v>
          </cell>
          <cell r="E767">
            <v>700</v>
          </cell>
          <cell r="F767">
            <v>503300</v>
          </cell>
          <cell r="G767">
            <v>3000</v>
          </cell>
          <cell r="H767">
            <v>2157000</v>
          </cell>
          <cell r="I767">
            <v>907</v>
          </cell>
          <cell r="J767">
            <v>652133</v>
          </cell>
        </row>
        <row r="768">
          <cell r="A768" t="str">
            <v>3.02강관파일</v>
          </cell>
          <cell r="F768">
            <v>52940820</v>
          </cell>
          <cell r="H768">
            <v>43706000</v>
          </cell>
          <cell r="I768">
            <v>0</v>
          </cell>
          <cell r="J768">
            <v>66945176</v>
          </cell>
        </row>
        <row r="769">
          <cell r="A769" t="str">
            <v>a.자 재 비</v>
          </cell>
          <cell r="B769" t="str">
            <v>φ508.0x12.0㎜</v>
          </cell>
          <cell r="C769">
            <v>403</v>
          </cell>
          <cell r="D769" t="str">
            <v>m</v>
          </cell>
          <cell r="E769">
            <v>62220</v>
          </cell>
          <cell r="F769">
            <v>25074660</v>
          </cell>
          <cell r="G769">
            <v>62000</v>
          </cell>
          <cell r="H769">
            <v>24986000</v>
          </cell>
          <cell r="I769">
            <v>64592</v>
          </cell>
          <cell r="J769">
            <v>26030576</v>
          </cell>
        </row>
        <row r="770">
          <cell r="A770" t="str">
            <v>b.수 직 항</v>
          </cell>
          <cell r="B770" t="str">
            <v>(φ508.0mm,t=12㎜ : ℓ=15m미만)</v>
          </cell>
          <cell r="C770">
            <v>360</v>
          </cell>
          <cell r="D770" t="str">
            <v>m</v>
          </cell>
          <cell r="E770">
            <v>7190</v>
          </cell>
          <cell r="F770">
            <v>2588400</v>
          </cell>
          <cell r="G770">
            <v>12000</v>
          </cell>
          <cell r="H770">
            <v>4320000</v>
          </cell>
          <cell r="I770">
            <v>5489</v>
          </cell>
          <cell r="J770">
            <v>1976040</v>
          </cell>
        </row>
        <row r="771">
          <cell r="A771" t="str">
            <v>c.두부및선단보강</v>
          </cell>
          <cell r="B771" t="str">
            <v>(φ508㎜,t=12mm)</v>
          </cell>
          <cell r="C771">
            <v>96</v>
          </cell>
          <cell r="D771" t="str">
            <v>본</v>
          </cell>
          <cell r="E771">
            <v>263310</v>
          </cell>
          <cell r="F771">
            <v>25277760</v>
          </cell>
          <cell r="G771">
            <v>150000</v>
          </cell>
          <cell r="H771">
            <v>14400000</v>
          </cell>
          <cell r="I771">
            <v>405610</v>
          </cell>
          <cell r="J771">
            <v>38938560</v>
          </cell>
        </row>
        <row r="772">
          <cell r="A772" t="str">
            <v>3.03거 푸 집</v>
          </cell>
          <cell r="F772">
            <v>82773940</v>
          </cell>
          <cell r="H772">
            <v>115069500</v>
          </cell>
          <cell r="I772">
            <v>0</v>
          </cell>
          <cell r="J772">
            <v>91261076</v>
          </cell>
        </row>
        <row r="773">
          <cell r="A773" t="str">
            <v>a.합판거푸집</v>
          </cell>
          <cell r="F773">
            <v>64521340</v>
          </cell>
          <cell r="H773">
            <v>89839500</v>
          </cell>
          <cell r="I773">
            <v>0</v>
          </cell>
          <cell r="J773">
            <v>71228456</v>
          </cell>
        </row>
        <row r="774">
          <cell r="A774" t="str">
            <v>-1.      〃</v>
          </cell>
          <cell r="B774" t="str">
            <v>(4회)</v>
          </cell>
          <cell r="C774">
            <v>3991</v>
          </cell>
          <cell r="D774" t="str">
            <v>㎡</v>
          </cell>
          <cell r="E774">
            <v>14660</v>
          </cell>
          <cell r="F774">
            <v>58508060</v>
          </cell>
          <cell r="G774">
            <v>20500</v>
          </cell>
          <cell r="H774">
            <v>81815500</v>
          </cell>
          <cell r="I774">
            <v>16256</v>
          </cell>
          <cell r="J774">
            <v>64877696</v>
          </cell>
        </row>
        <row r="775">
          <cell r="A775" t="str">
            <v>-2.      〃</v>
          </cell>
          <cell r="B775" t="str">
            <v>(6회)</v>
          </cell>
          <cell r="C775">
            <v>472</v>
          </cell>
          <cell r="D775" t="str">
            <v>㎡</v>
          </cell>
          <cell r="E775">
            <v>12740</v>
          </cell>
          <cell r="F775">
            <v>6013280</v>
          </cell>
          <cell r="G775">
            <v>17000</v>
          </cell>
          <cell r="H775">
            <v>8024000</v>
          </cell>
          <cell r="I775">
            <v>13455</v>
          </cell>
          <cell r="J775">
            <v>6350760</v>
          </cell>
        </row>
        <row r="776">
          <cell r="A776" t="str">
            <v>b.무늬거푸집(0∼7m)</v>
          </cell>
          <cell r="B776" t="str">
            <v>(합판4회+스치로폴)</v>
          </cell>
          <cell r="C776">
            <v>870</v>
          </cell>
          <cell r="D776" t="str">
            <v>㎡</v>
          </cell>
          <cell r="E776">
            <v>20980</v>
          </cell>
          <cell r="F776">
            <v>18252600</v>
          </cell>
          <cell r="G776">
            <v>29000</v>
          </cell>
          <cell r="H776">
            <v>25230000</v>
          </cell>
          <cell r="I776">
            <v>23026</v>
          </cell>
          <cell r="J776">
            <v>20032620</v>
          </cell>
        </row>
        <row r="777">
          <cell r="A777" t="str">
            <v>3.04강관비계</v>
          </cell>
          <cell r="C777">
            <v>1</v>
          </cell>
          <cell r="D777" t="str">
            <v>식</v>
          </cell>
          <cell r="E777">
            <v>17875400</v>
          </cell>
          <cell r="F777">
            <v>17875400</v>
          </cell>
          <cell r="G777">
            <v>16000000</v>
          </cell>
          <cell r="H777">
            <v>16000000</v>
          </cell>
          <cell r="I777">
            <v>17875400</v>
          </cell>
          <cell r="J777">
            <v>17875399</v>
          </cell>
        </row>
        <row r="778">
          <cell r="A778" t="str">
            <v>3.05동 바 리</v>
          </cell>
          <cell r="F778">
            <v>19026990</v>
          </cell>
          <cell r="H778">
            <v>17400000</v>
          </cell>
          <cell r="I778">
            <v>0</v>
          </cell>
          <cell r="J778">
            <v>19026988</v>
          </cell>
        </row>
        <row r="779">
          <cell r="A779" t="str">
            <v>a.         ″</v>
          </cell>
          <cell r="B779" t="str">
            <v>(목재4회)</v>
          </cell>
          <cell r="C779">
            <v>1</v>
          </cell>
          <cell r="D779" t="str">
            <v>식</v>
          </cell>
          <cell r="E779">
            <v>15217440</v>
          </cell>
          <cell r="F779">
            <v>15217440</v>
          </cell>
          <cell r="G779">
            <v>14000000</v>
          </cell>
          <cell r="H779">
            <v>14000000</v>
          </cell>
          <cell r="I779">
            <v>15217440</v>
          </cell>
          <cell r="J779">
            <v>15217439</v>
          </cell>
        </row>
        <row r="780">
          <cell r="A780" t="str">
            <v>b.         ″</v>
          </cell>
          <cell r="B780" t="str">
            <v>(강관동바리)</v>
          </cell>
          <cell r="C780">
            <v>1</v>
          </cell>
          <cell r="D780" t="str">
            <v>식</v>
          </cell>
          <cell r="E780">
            <v>3809550</v>
          </cell>
          <cell r="F780">
            <v>3809550</v>
          </cell>
          <cell r="G780">
            <v>3400000</v>
          </cell>
          <cell r="H780">
            <v>3400000</v>
          </cell>
          <cell r="I780">
            <v>3809550</v>
          </cell>
          <cell r="J780">
            <v>3809549</v>
          </cell>
        </row>
        <row r="781">
          <cell r="A781" t="str">
            <v>3.06철근가공조립</v>
          </cell>
          <cell r="F781">
            <v>154878460</v>
          </cell>
          <cell r="H781">
            <v>114088720</v>
          </cell>
          <cell r="I781">
            <v>0</v>
          </cell>
          <cell r="J781">
            <v>170055807</v>
          </cell>
        </row>
        <row r="782">
          <cell r="A782" t="str">
            <v>a.         ″</v>
          </cell>
          <cell r="B782" t="str">
            <v>(보 통)</v>
          </cell>
          <cell r="C782">
            <v>306.65499999999997</v>
          </cell>
          <cell r="D782" t="str">
            <v>ton</v>
          </cell>
          <cell r="E782">
            <v>360590</v>
          </cell>
          <cell r="F782">
            <v>110576726</v>
          </cell>
          <cell r="G782">
            <v>270000</v>
          </cell>
          <cell r="H782">
            <v>82796850</v>
          </cell>
          <cell r="I782">
            <v>384726</v>
          </cell>
          <cell r="J782">
            <v>117978151</v>
          </cell>
        </row>
        <row r="783">
          <cell r="A783" t="str">
            <v>b.         ″</v>
          </cell>
          <cell r="B783" t="str">
            <v>(복 잡)</v>
          </cell>
          <cell r="C783">
            <v>107.90300000000001</v>
          </cell>
          <cell r="D783" t="str">
            <v>ton</v>
          </cell>
          <cell r="E783">
            <v>410570</v>
          </cell>
          <cell r="F783">
            <v>44301734</v>
          </cell>
          <cell r="G783">
            <v>290000</v>
          </cell>
          <cell r="H783">
            <v>31291870</v>
          </cell>
          <cell r="I783">
            <v>482634</v>
          </cell>
          <cell r="J783">
            <v>52077656</v>
          </cell>
        </row>
        <row r="784">
          <cell r="A784" t="str">
            <v>3.07스페이샤설치</v>
          </cell>
          <cell r="F784">
            <v>49260</v>
          </cell>
          <cell r="H784">
            <v>443340</v>
          </cell>
          <cell r="I784">
            <v>0</v>
          </cell>
          <cell r="J784">
            <v>827568</v>
          </cell>
        </row>
        <row r="785">
          <cell r="A785" t="str">
            <v>a.         ″</v>
          </cell>
          <cell r="B785" t="str">
            <v>(수평)</v>
          </cell>
          <cell r="C785">
            <v>1423</v>
          </cell>
          <cell r="D785" t="str">
            <v>㎡</v>
          </cell>
          <cell r="E785">
            <v>20</v>
          </cell>
          <cell r="F785">
            <v>28460</v>
          </cell>
          <cell r="G785">
            <v>180</v>
          </cell>
          <cell r="H785">
            <v>256140</v>
          </cell>
          <cell r="I785">
            <v>336</v>
          </cell>
          <cell r="J785">
            <v>478128</v>
          </cell>
        </row>
        <row r="786">
          <cell r="A786" t="str">
            <v>b.         ″</v>
          </cell>
          <cell r="B786" t="str">
            <v>(수직)</v>
          </cell>
          <cell r="C786">
            <v>1040</v>
          </cell>
          <cell r="D786" t="str">
            <v>㎡</v>
          </cell>
          <cell r="E786">
            <v>20</v>
          </cell>
          <cell r="F786">
            <v>20800</v>
          </cell>
          <cell r="G786">
            <v>180</v>
          </cell>
          <cell r="H786">
            <v>187200</v>
          </cell>
          <cell r="I786">
            <v>336</v>
          </cell>
          <cell r="J786">
            <v>349440</v>
          </cell>
        </row>
        <row r="787">
          <cell r="A787" t="str">
            <v>3.08콘크리트타설공</v>
          </cell>
          <cell r="F787">
            <v>193018080</v>
          </cell>
          <cell r="H787">
            <v>215060040</v>
          </cell>
          <cell r="I787">
            <v>0</v>
          </cell>
          <cell r="J787">
            <v>209229508</v>
          </cell>
        </row>
        <row r="788">
          <cell r="A788" t="str">
            <v>a.펌프카</v>
          </cell>
          <cell r="B788" t="str">
            <v>철근(25-270-12)</v>
          </cell>
          <cell r="C788">
            <v>236</v>
          </cell>
          <cell r="D788" t="str">
            <v>㎥</v>
          </cell>
          <cell r="E788">
            <v>56820</v>
          </cell>
          <cell r="F788">
            <v>13409520</v>
          </cell>
          <cell r="G788">
            <v>61870</v>
          </cell>
          <cell r="H788">
            <v>14601320</v>
          </cell>
          <cell r="I788">
            <v>57052</v>
          </cell>
          <cell r="J788">
            <v>13464272</v>
          </cell>
        </row>
        <row r="789">
          <cell r="A789" t="str">
            <v>b.펌프카</v>
          </cell>
          <cell r="B789" t="str">
            <v>철근(25-240-12)</v>
          </cell>
          <cell r="C789">
            <v>2272</v>
          </cell>
          <cell r="D789" t="str">
            <v>㎥</v>
          </cell>
          <cell r="E789">
            <v>49080</v>
          </cell>
          <cell r="F789">
            <v>111509760</v>
          </cell>
          <cell r="G789">
            <v>59710</v>
          </cell>
          <cell r="H789">
            <v>135661120</v>
          </cell>
          <cell r="I789">
            <v>54779</v>
          </cell>
          <cell r="J789">
            <v>124457888</v>
          </cell>
        </row>
        <row r="790">
          <cell r="A790" t="str">
            <v>c.콘크리트타설</v>
          </cell>
          <cell r="B790" t="str">
            <v>무근(40-180-8)</v>
          </cell>
          <cell r="C790">
            <v>1162</v>
          </cell>
          <cell r="D790" t="str">
            <v>㎥</v>
          </cell>
          <cell r="E790">
            <v>55880</v>
          </cell>
          <cell r="F790">
            <v>64932560</v>
          </cell>
          <cell r="G790">
            <v>53200</v>
          </cell>
          <cell r="H790">
            <v>61818400</v>
          </cell>
          <cell r="I790">
            <v>58586</v>
          </cell>
          <cell r="J790">
            <v>68076932</v>
          </cell>
        </row>
        <row r="791">
          <cell r="A791" t="str">
            <v>d.콘크리트타설</v>
          </cell>
          <cell r="B791" t="str">
            <v>무근(40-160-8)</v>
          </cell>
          <cell r="C791">
            <v>56</v>
          </cell>
          <cell r="D791" t="str">
            <v>㎥</v>
          </cell>
          <cell r="E791">
            <v>56540</v>
          </cell>
          <cell r="F791">
            <v>3166240</v>
          </cell>
          <cell r="G791">
            <v>53200</v>
          </cell>
          <cell r="H791">
            <v>2979200</v>
          </cell>
          <cell r="I791">
            <v>57686</v>
          </cell>
          <cell r="J791">
            <v>3230416</v>
          </cell>
        </row>
        <row r="792">
          <cell r="A792" t="str">
            <v>3.09표면처리</v>
          </cell>
          <cell r="F792">
            <v>424200</v>
          </cell>
          <cell r="H792">
            <v>1322090</v>
          </cell>
          <cell r="I792">
            <v>0</v>
          </cell>
          <cell r="J792">
            <v>536613</v>
          </cell>
        </row>
        <row r="793">
          <cell r="A793" t="str">
            <v>a.슬래브양생</v>
          </cell>
          <cell r="C793">
            <v>707</v>
          </cell>
          <cell r="D793" t="str">
            <v>㎡</v>
          </cell>
          <cell r="E793">
            <v>320</v>
          </cell>
          <cell r="F793">
            <v>226240</v>
          </cell>
          <cell r="G793">
            <v>370</v>
          </cell>
          <cell r="H793">
            <v>261590</v>
          </cell>
          <cell r="I793">
            <v>264</v>
          </cell>
          <cell r="J793">
            <v>186648</v>
          </cell>
        </row>
        <row r="794">
          <cell r="A794" t="str">
            <v>b.슬래브면고르기</v>
          </cell>
          <cell r="C794">
            <v>707</v>
          </cell>
          <cell r="D794" t="str">
            <v>㎡</v>
          </cell>
          <cell r="E794">
            <v>280</v>
          </cell>
          <cell r="F794">
            <v>197960</v>
          </cell>
          <cell r="G794">
            <v>1500</v>
          </cell>
          <cell r="H794">
            <v>1060500</v>
          </cell>
          <cell r="I794">
            <v>495</v>
          </cell>
          <cell r="J794">
            <v>349965</v>
          </cell>
        </row>
        <row r="795">
          <cell r="A795" t="str">
            <v>3.10교면방수</v>
          </cell>
          <cell r="B795" t="str">
            <v>(도막식)</v>
          </cell>
          <cell r="C795">
            <v>707</v>
          </cell>
          <cell r="D795" t="str">
            <v>㎡</v>
          </cell>
          <cell r="E795">
            <v>17270</v>
          </cell>
          <cell r="F795">
            <v>12209890</v>
          </cell>
          <cell r="G795">
            <v>3700</v>
          </cell>
          <cell r="H795">
            <v>2615900</v>
          </cell>
          <cell r="I795">
            <v>10000</v>
          </cell>
          <cell r="J795">
            <v>7070000</v>
          </cell>
        </row>
        <row r="796">
          <cell r="A796" t="str">
            <v>3.11교좌장치</v>
          </cell>
          <cell r="F796">
            <v>27382520</v>
          </cell>
          <cell r="H796">
            <v>24632000</v>
          </cell>
          <cell r="I796">
            <v>0</v>
          </cell>
          <cell r="J796">
            <v>27382520</v>
          </cell>
        </row>
        <row r="797">
          <cell r="A797" t="str">
            <v>a.고 정 단</v>
          </cell>
          <cell r="B797" t="str">
            <v>(탄성받침,135ton)</v>
          </cell>
          <cell r="C797">
            <v>2</v>
          </cell>
          <cell r="D797" t="str">
            <v>조</v>
          </cell>
          <cell r="E797">
            <v>1145100</v>
          </cell>
          <cell r="F797">
            <v>2290200</v>
          </cell>
          <cell r="G797">
            <v>1030000</v>
          </cell>
          <cell r="H797">
            <v>2060000</v>
          </cell>
          <cell r="I797">
            <v>1145100</v>
          </cell>
          <cell r="J797">
            <v>2290200</v>
          </cell>
        </row>
        <row r="798">
          <cell r="A798" t="str">
            <v>b.일 방 향</v>
          </cell>
          <cell r="B798" t="str">
            <v>(탄성받침,135ton)</v>
          </cell>
          <cell r="C798">
            <v>12</v>
          </cell>
          <cell r="D798" t="str">
            <v>조</v>
          </cell>
          <cell r="E798">
            <v>1140560</v>
          </cell>
          <cell r="F798">
            <v>13686720</v>
          </cell>
          <cell r="G798">
            <v>1026000</v>
          </cell>
          <cell r="H798">
            <v>12312000</v>
          </cell>
          <cell r="I798">
            <v>1140560</v>
          </cell>
          <cell r="J798">
            <v>13686720</v>
          </cell>
        </row>
        <row r="799">
          <cell r="A799" t="str">
            <v>c.양 방 향</v>
          </cell>
          <cell r="B799" t="str">
            <v>(탄성받침,135ton)</v>
          </cell>
          <cell r="C799">
            <v>10</v>
          </cell>
          <cell r="D799" t="str">
            <v>조</v>
          </cell>
          <cell r="E799">
            <v>1140560</v>
          </cell>
          <cell r="F799">
            <v>11405600</v>
          </cell>
          <cell r="G799">
            <v>1026000</v>
          </cell>
          <cell r="H799">
            <v>10260000</v>
          </cell>
          <cell r="I799">
            <v>1140560</v>
          </cell>
          <cell r="J799">
            <v>11405600</v>
          </cell>
        </row>
        <row r="800">
          <cell r="A800" t="str">
            <v>3.12신축이음</v>
          </cell>
          <cell r="F800">
            <v>16054320</v>
          </cell>
          <cell r="H800">
            <v>18816000</v>
          </cell>
          <cell r="I800">
            <v>0</v>
          </cell>
          <cell r="J800">
            <v>16054320</v>
          </cell>
        </row>
        <row r="801">
          <cell r="A801" t="str">
            <v>a.        ″</v>
          </cell>
          <cell r="B801" t="str">
            <v>(No. 35)</v>
          </cell>
          <cell r="C801">
            <v>24</v>
          </cell>
          <cell r="D801" t="str">
            <v>m</v>
          </cell>
          <cell r="E801">
            <v>192320</v>
          </cell>
          <cell r="F801">
            <v>4615680</v>
          </cell>
          <cell r="G801">
            <v>134000</v>
          </cell>
          <cell r="H801">
            <v>3216000</v>
          </cell>
          <cell r="I801">
            <v>192320</v>
          </cell>
          <cell r="J801">
            <v>4615680</v>
          </cell>
        </row>
        <row r="802">
          <cell r="A802" t="str">
            <v>b.        ″</v>
          </cell>
          <cell r="B802" t="str">
            <v>(No. 80)</v>
          </cell>
          <cell r="C802">
            <v>24</v>
          </cell>
          <cell r="D802" t="str">
            <v>m</v>
          </cell>
          <cell r="E802">
            <v>476610</v>
          </cell>
          <cell r="F802">
            <v>11438640</v>
          </cell>
          <cell r="G802">
            <v>650000</v>
          </cell>
          <cell r="H802">
            <v>15600000</v>
          </cell>
          <cell r="I802">
            <v>476610</v>
          </cell>
          <cell r="J802">
            <v>11438640</v>
          </cell>
        </row>
        <row r="803">
          <cell r="A803" t="str">
            <v>3.13무수축몰탈</v>
          </cell>
          <cell r="C803">
            <v>1.119</v>
          </cell>
          <cell r="D803" t="str">
            <v>㎥</v>
          </cell>
          <cell r="E803">
            <v>69890</v>
          </cell>
          <cell r="F803">
            <v>78206</v>
          </cell>
          <cell r="G803">
            <v>80000</v>
          </cell>
          <cell r="H803">
            <v>89520</v>
          </cell>
          <cell r="I803">
            <v>57311</v>
          </cell>
          <cell r="J803">
            <v>64130</v>
          </cell>
        </row>
        <row r="804">
          <cell r="A804" t="str">
            <v>3.14무수축콘크리트</v>
          </cell>
          <cell r="C804">
            <v>5.33</v>
          </cell>
          <cell r="D804" t="str">
            <v>㎥</v>
          </cell>
          <cell r="E804">
            <v>168330</v>
          </cell>
          <cell r="F804">
            <v>897198</v>
          </cell>
          <cell r="G804">
            <v>100000</v>
          </cell>
          <cell r="H804">
            <v>533000</v>
          </cell>
          <cell r="I804">
            <v>158468</v>
          </cell>
          <cell r="J804">
            <v>844633</v>
          </cell>
        </row>
        <row r="805">
          <cell r="A805" t="str">
            <v>3.15교면배수시설공</v>
          </cell>
          <cell r="B805" t="str">
            <v>육교용</v>
          </cell>
          <cell r="F805">
            <v>7130730</v>
          </cell>
          <cell r="H805">
            <v>12299000</v>
          </cell>
          <cell r="I805">
            <v>0</v>
          </cell>
          <cell r="J805">
            <v>2909516</v>
          </cell>
        </row>
        <row r="806">
          <cell r="A806" t="str">
            <v>a.교면집수구</v>
          </cell>
          <cell r="B806" t="str">
            <v>(주철)</v>
          </cell>
          <cell r="C806">
            <v>6</v>
          </cell>
          <cell r="D806" t="str">
            <v>개</v>
          </cell>
          <cell r="E806">
            <v>44230</v>
          </cell>
          <cell r="F806">
            <v>265380</v>
          </cell>
          <cell r="G806">
            <v>71000</v>
          </cell>
          <cell r="H806">
            <v>426000</v>
          </cell>
          <cell r="I806">
            <v>37593</v>
          </cell>
          <cell r="J806">
            <v>225558</v>
          </cell>
        </row>
        <row r="807">
          <cell r="A807" t="str">
            <v>b.연결집수구</v>
          </cell>
          <cell r="B807" t="str">
            <v>(스텐레스)</v>
          </cell>
          <cell r="C807">
            <v>6</v>
          </cell>
          <cell r="D807" t="str">
            <v>개</v>
          </cell>
          <cell r="E807">
            <v>105590</v>
          </cell>
          <cell r="F807">
            <v>633540</v>
          </cell>
          <cell r="G807">
            <v>59000</v>
          </cell>
          <cell r="H807">
            <v>354000</v>
          </cell>
          <cell r="I807">
            <v>69480</v>
          </cell>
          <cell r="J807">
            <v>416880</v>
          </cell>
        </row>
        <row r="808">
          <cell r="A808" t="str">
            <v>c.직   관</v>
          </cell>
          <cell r="B808" t="str">
            <v>(스텐레스,□150×150)</v>
          </cell>
          <cell r="C808">
            <v>67</v>
          </cell>
          <cell r="D808" t="str">
            <v>m</v>
          </cell>
          <cell r="E808">
            <v>67030</v>
          </cell>
          <cell r="F808">
            <v>4491010</v>
          </cell>
          <cell r="G808">
            <v>71000</v>
          </cell>
          <cell r="H808">
            <v>4757000</v>
          </cell>
          <cell r="I808">
            <v>4130</v>
          </cell>
          <cell r="J808">
            <v>276710</v>
          </cell>
        </row>
        <row r="809">
          <cell r="A809" t="str">
            <v>d.곡 관</v>
          </cell>
          <cell r="B809" t="str">
            <v>(스텐레스,□150x150)</v>
          </cell>
          <cell r="C809">
            <v>4</v>
          </cell>
          <cell r="D809" t="str">
            <v>개</v>
          </cell>
          <cell r="E809">
            <v>26050</v>
          </cell>
          <cell r="F809">
            <v>104200</v>
          </cell>
          <cell r="G809">
            <v>28000</v>
          </cell>
          <cell r="H809">
            <v>112000</v>
          </cell>
          <cell r="I809">
            <v>18197</v>
          </cell>
          <cell r="J809">
            <v>72788</v>
          </cell>
        </row>
        <row r="810">
          <cell r="A810" t="str">
            <v>e.연 결 부</v>
          </cell>
          <cell r="B810" t="str">
            <v>(스텐레스)</v>
          </cell>
          <cell r="C810">
            <v>70</v>
          </cell>
          <cell r="D810" t="str">
            <v>개</v>
          </cell>
          <cell r="E810">
            <v>23380</v>
          </cell>
          <cell r="F810">
            <v>1636600</v>
          </cell>
          <cell r="G810">
            <v>95000</v>
          </cell>
          <cell r="H810">
            <v>6650000</v>
          </cell>
          <cell r="I810">
            <v>27394</v>
          </cell>
          <cell r="J810">
            <v>1917580</v>
          </cell>
        </row>
        <row r="811">
          <cell r="A811" t="str">
            <v>3.16교량명판공</v>
          </cell>
          <cell r="F811">
            <v>4686820</v>
          </cell>
          <cell r="H811">
            <v>11460000</v>
          </cell>
          <cell r="I811">
            <v>0</v>
          </cell>
          <cell r="J811">
            <v>6122112</v>
          </cell>
        </row>
        <row r="812">
          <cell r="A812" t="str">
            <v>a.교 명 주</v>
          </cell>
          <cell r="B812" t="str">
            <v>(화강석,600×600×1250mm)</v>
          </cell>
          <cell r="C812">
            <v>4</v>
          </cell>
          <cell r="D812" t="str">
            <v>개소</v>
          </cell>
          <cell r="E812">
            <v>1065620</v>
          </cell>
          <cell r="F812">
            <v>4262480</v>
          </cell>
          <cell r="G812">
            <v>2700000</v>
          </cell>
          <cell r="H812">
            <v>10800000</v>
          </cell>
          <cell r="I812">
            <v>1500000</v>
          </cell>
          <cell r="J812">
            <v>6000000</v>
          </cell>
        </row>
        <row r="813">
          <cell r="A813" t="str">
            <v>b.교 명 판</v>
          </cell>
          <cell r="B813" t="str">
            <v>(황동,450×200×10㎜)</v>
          </cell>
          <cell r="C813">
            <v>2</v>
          </cell>
          <cell r="D813" t="str">
            <v>개</v>
          </cell>
          <cell r="E813">
            <v>79560</v>
          </cell>
          <cell r="F813">
            <v>159120</v>
          </cell>
          <cell r="G813">
            <v>150000</v>
          </cell>
          <cell r="H813">
            <v>300000</v>
          </cell>
          <cell r="I813">
            <v>30958</v>
          </cell>
          <cell r="J813">
            <v>61916</v>
          </cell>
        </row>
        <row r="814">
          <cell r="A814" t="str">
            <v>c.설 명 판</v>
          </cell>
          <cell r="B814" t="str">
            <v>(황동,350×250×10㎜)</v>
          </cell>
          <cell r="C814">
            <v>2</v>
          </cell>
          <cell r="D814" t="str">
            <v>개</v>
          </cell>
          <cell r="E814">
            <v>132610</v>
          </cell>
          <cell r="F814">
            <v>265220</v>
          </cell>
          <cell r="G814">
            <v>180000</v>
          </cell>
          <cell r="H814">
            <v>360000</v>
          </cell>
          <cell r="I814">
            <v>30098</v>
          </cell>
          <cell r="J814">
            <v>60196</v>
          </cell>
        </row>
        <row r="815">
          <cell r="A815" t="str">
            <v>3.17T.B.M설치</v>
          </cell>
          <cell r="C815">
            <v>1</v>
          </cell>
          <cell r="D815" t="str">
            <v>개</v>
          </cell>
          <cell r="E815">
            <v>19170</v>
          </cell>
          <cell r="F815">
            <v>19170</v>
          </cell>
          <cell r="G815">
            <v>27000</v>
          </cell>
          <cell r="H815">
            <v>27000</v>
          </cell>
          <cell r="I815">
            <v>20475</v>
          </cell>
          <cell r="J815">
            <v>20475</v>
          </cell>
        </row>
        <row r="816">
          <cell r="A816" t="str">
            <v>3.18낙하물방지공</v>
          </cell>
          <cell r="C816">
            <v>782</v>
          </cell>
          <cell r="D816" t="str">
            <v>㎡</v>
          </cell>
          <cell r="E816">
            <v>2920</v>
          </cell>
          <cell r="F816">
            <v>2283440</v>
          </cell>
          <cell r="G816">
            <v>4200</v>
          </cell>
          <cell r="H816">
            <v>3284400</v>
          </cell>
          <cell r="I816">
            <v>3007</v>
          </cell>
          <cell r="J816">
            <v>2351474</v>
          </cell>
        </row>
        <row r="817">
          <cell r="A817" t="str">
            <v>3.19난간및전선관설치</v>
          </cell>
          <cell r="F817">
            <v>12944800</v>
          </cell>
          <cell r="H817">
            <v>24499200</v>
          </cell>
          <cell r="I817">
            <v>0</v>
          </cell>
          <cell r="J817">
            <v>13158640</v>
          </cell>
        </row>
        <row r="818">
          <cell r="A818" t="str">
            <v>a.난    간</v>
          </cell>
          <cell r="B818" t="str">
            <v>(알미늄)</v>
          </cell>
          <cell r="C818">
            <v>88</v>
          </cell>
          <cell r="D818" t="str">
            <v>m</v>
          </cell>
          <cell r="E818">
            <v>137280</v>
          </cell>
          <cell r="F818">
            <v>12080640</v>
          </cell>
          <cell r="G818">
            <v>270000</v>
          </cell>
          <cell r="H818">
            <v>23760000</v>
          </cell>
          <cell r="I818">
            <v>137280</v>
          </cell>
          <cell r="J818">
            <v>12080640</v>
          </cell>
        </row>
        <row r="819">
          <cell r="A819" t="str">
            <v>b.전 선 관</v>
          </cell>
          <cell r="B819" t="str">
            <v>강관 φ100mm</v>
          </cell>
          <cell r="C819">
            <v>176</v>
          </cell>
          <cell r="D819" t="str">
            <v>m</v>
          </cell>
          <cell r="E819">
            <v>4910</v>
          </cell>
          <cell r="F819">
            <v>864160</v>
          </cell>
          <cell r="G819">
            <v>4200</v>
          </cell>
          <cell r="H819">
            <v>739200</v>
          </cell>
          <cell r="I819">
            <v>6125</v>
          </cell>
          <cell r="J819">
            <v>1078000</v>
          </cell>
        </row>
        <row r="820">
          <cell r="A820" t="str">
            <v>3.20P.C BEAM교</v>
          </cell>
          <cell r="F820">
            <v>153902760</v>
          </cell>
          <cell r="H820">
            <v>72600000</v>
          </cell>
          <cell r="I820">
            <v>0</v>
          </cell>
          <cell r="J820">
            <v>125014260</v>
          </cell>
        </row>
        <row r="821">
          <cell r="A821" t="str">
            <v>a.P.C BEAM제작</v>
          </cell>
          <cell r="B821" t="str">
            <v>(L=30m)</v>
          </cell>
          <cell r="C821">
            <v>12</v>
          </cell>
          <cell r="D821" t="str">
            <v>본</v>
          </cell>
          <cell r="E821">
            <v>11515150</v>
          </cell>
          <cell r="F821">
            <v>138181800</v>
          </cell>
          <cell r="G821">
            <v>5000000</v>
          </cell>
          <cell r="H821">
            <v>60000000</v>
          </cell>
          <cell r="I821">
            <v>9030883</v>
          </cell>
          <cell r="J821">
            <v>108370596</v>
          </cell>
        </row>
        <row r="822">
          <cell r="A822" t="str">
            <v>b.P.C BEAM가설</v>
          </cell>
          <cell r="B822" t="str">
            <v>(L=30m)</v>
          </cell>
          <cell r="C822">
            <v>12</v>
          </cell>
          <cell r="D822" t="str">
            <v>본</v>
          </cell>
          <cell r="E822">
            <v>1163760</v>
          </cell>
          <cell r="F822">
            <v>13965120</v>
          </cell>
          <cell r="G822">
            <v>850000</v>
          </cell>
          <cell r="H822">
            <v>10200000</v>
          </cell>
          <cell r="I822">
            <v>1240652</v>
          </cell>
          <cell r="J822">
            <v>14887824</v>
          </cell>
        </row>
        <row r="823">
          <cell r="A823" t="str">
            <v>c.P.C 도괴방지책</v>
          </cell>
          <cell r="C823">
            <v>12</v>
          </cell>
          <cell r="D823" t="str">
            <v>본</v>
          </cell>
          <cell r="E823">
            <v>146320</v>
          </cell>
          <cell r="F823">
            <v>1755840</v>
          </cell>
          <cell r="G823">
            <v>200000</v>
          </cell>
          <cell r="H823">
            <v>2400000</v>
          </cell>
          <cell r="I823">
            <v>146320</v>
          </cell>
          <cell r="J823">
            <v>1755840</v>
          </cell>
        </row>
        <row r="824">
          <cell r="A824" t="str">
            <v>3.21옹벽배수시설</v>
          </cell>
          <cell r="F824">
            <v>627620</v>
          </cell>
          <cell r="H824">
            <v>2717200</v>
          </cell>
          <cell r="I824">
            <v>0</v>
          </cell>
          <cell r="J824">
            <v>616292</v>
          </cell>
        </row>
        <row r="825">
          <cell r="A825" t="str">
            <v>a.PVC PIPE</v>
          </cell>
          <cell r="B825" t="str">
            <v>(φ100mm)</v>
          </cell>
          <cell r="C825">
            <v>30</v>
          </cell>
          <cell r="D825" t="str">
            <v>m</v>
          </cell>
          <cell r="E825">
            <v>4910</v>
          </cell>
          <cell r="F825">
            <v>147300</v>
          </cell>
          <cell r="G825">
            <v>4200</v>
          </cell>
          <cell r="H825">
            <v>126000</v>
          </cell>
          <cell r="I825">
            <v>4090</v>
          </cell>
          <cell r="J825">
            <v>122700</v>
          </cell>
        </row>
        <row r="826">
          <cell r="A826" t="str">
            <v>b.DRAIN BOARD</v>
          </cell>
          <cell r="C826">
            <v>316</v>
          </cell>
          <cell r="D826" t="str">
            <v>㎡</v>
          </cell>
          <cell r="E826">
            <v>630</v>
          </cell>
          <cell r="F826">
            <v>199080</v>
          </cell>
          <cell r="G826">
            <v>6400</v>
          </cell>
          <cell r="H826">
            <v>2022400</v>
          </cell>
          <cell r="I826">
            <v>630</v>
          </cell>
          <cell r="J826">
            <v>199080</v>
          </cell>
        </row>
        <row r="827">
          <cell r="A827" t="str">
            <v>c.부 직 포</v>
          </cell>
          <cell r="C827">
            <v>316</v>
          </cell>
          <cell r="D827" t="str">
            <v>㎡</v>
          </cell>
          <cell r="E827">
            <v>890</v>
          </cell>
          <cell r="F827">
            <v>281240</v>
          </cell>
          <cell r="G827">
            <v>1800</v>
          </cell>
          <cell r="H827">
            <v>568800</v>
          </cell>
          <cell r="I827">
            <v>932</v>
          </cell>
          <cell r="J827">
            <v>294512</v>
          </cell>
        </row>
        <row r="828">
          <cell r="A828" t="str">
            <v>3.22시공이음</v>
          </cell>
          <cell r="F828">
            <v>288890</v>
          </cell>
          <cell r="H828">
            <v>490100</v>
          </cell>
          <cell r="I828">
            <v>0</v>
          </cell>
          <cell r="J828">
            <v>354631</v>
          </cell>
        </row>
        <row r="829">
          <cell r="A829" t="str">
            <v>a.스치로폴</v>
          </cell>
          <cell r="B829" t="str">
            <v>(t=10mm)</v>
          </cell>
          <cell r="C829">
            <v>211</v>
          </cell>
          <cell r="D829" t="str">
            <v>㎡</v>
          </cell>
          <cell r="E829">
            <v>910</v>
          </cell>
          <cell r="F829">
            <v>192010</v>
          </cell>
          <cell r="G829">
            <v>1500</v>
          </cell>
          <cell r="H829">
            <v>316500</v>
          </cell>
          <cell r="I829">
            <v>1117</v>
          </cell>
          <cell r="J829">
            <v>235687</v>
          </cell>
        </row>
        <row r="830">
          <cell r="A830" t="str">
            <v>b.스치로폴</v>
          </cell>
          <cell r="B830" t="str">
            <v>(t=20mm)</v>
          </cell>
          <cell r="C830">
            <v>56</v>
          </cell>
          <cell r="D830" t="str">
            <v>㎡</v>
          </cell>
          <cell r="E830">
            <v>1730</v>
          </cell>
          <cell r="F830">
            <v>96880</v>
          </cell>
          <cell r="G830">
            <v>3100</v>
          </cell>
          <cell r="H830">
            <v>173600</v>
          </cell>
          <cell r="I830">
            <v>2124</v>
          </cell>
          <cell r="J830">
            <v>118944</v>
          </cell>
        </row>
        <row r="831">
          <cell r="A831" t="str">
            <v>J.상등3교</v>
          </cell>
          <cell r="F831">
            <v>825343134</v>
          </cell>
          <cell r="H831">
            <v>543736722</v>
          </cell>
          <cell r="I831">
            <v>0</v>
          </cell>
          <cell r="J831">
            <v>667738803</v>
          </cell>
        </row>
        <row r="832">
          <cell r="A832" t="str">
            <v>3.01구조물터파기</v>
          </cell>
          <cell r="F832">
            <v>46981600</v>
          </cell>
          <cell r="H832">
            <v>38089800</v>
          </cell>
          <cell r="I832">
            <v>0</v>
          </cell>
          <cell r="J832">
            <v>39374829</v>
          </cell>
        </row>
        <row r="833">
          <cell r="A833" t="str">
            <v>a.육상토사</v>
          </cell>
          <cell r="F833">
            <v>9358560</v>
          </cell>
          <cell r="H833">
            <v>9674300</v>
          </cell>
          <cell r="I833">
            <v>0</v>
          </cell>
          <cell r="J833">
            <v>8190649</v>
          </cell>
        </row>
        <row r="834">
          <cell r="A834" t="str">
            <v>-1      ″</v>
          </cell>
          <cell r="B834" t="str">
            <v>(0 ~ 4m)</v>
          </cell>
          <cell r="C834">
            <v>2504</v>
          </cell>
          <cell r="D834" t="str">
            <v>㎥</v>
          </cell>
          <cell r="E834">
            <v>3590</v>
          </cell>
          <cell r="F834">
            <v>8989360</v>
          </cell>
          <cell r="G834">
            <v>3700</v>
          </cell>
          <cell r="H834">
            <v>9264800</v>
          </cell>
          <cell r="I834">
            <v>3141</v>
          </cell>
          <cell r="J834">
            <v>7865064</v>
          </cell>
        </row>
        <row r="835">
          <cell r="A835" t="str">
            <v>-2      ″</v>
          </cell>
          <cell r="B835" t="str">
            <v>(4m이상)</v>
          </cell>
          <cell r="C835">
            <v>65</v>
          </cell>
          <cell r="D835" t="str">
            <v>㎥</v>
          </cell>
          <cell r="E835">
            <v>5680</v>
          </cell>
          <cell r="F835">
            <v>369200</v>
          </cell>
          <cell r="G835">
            <v>6300</v>
          </cell>
          <cell r="H835">
            <v>409500</v>
          </cell>
          <cell r="I835">
            <v>5009</v>
          </cell>
          <cell r="J835">
            <v>325585</v>
          </cell>
        </row>
        <row r="836">
          <cell r="A836" t="str">
            <v>b.육상연암</v>
          </cell>
          <cell r="B836" t="str">
            <v>(4m이상)</v>
          </cell>
          <cell r="C836">
            <v>43</v>
          </cell>
          <cell r="D836" t="str">
            <v>㎥</v>
          </cell>
          <cell r="E836">
            <v>152580</v>
          </cell>
          <cell r="F836">
            <v>6560940</v>
          </cell>
          <cell r="G836">
            <v>62700</v>
          </cell>
          <cell r="H836">
            <v>2696100</v>
          </cell>
          <cell r="I836">
            <v>152581</v>
          </cell>
          <cell r="J836">
            <v>6560983</v>
          </cell>
        </row>
        <row r="837">
          <cell r="A837" t="str">
            <v>c.면정리및청소</v>
          </cell>
          <cell r="C837">
            <v>253</v>
          </cell>
          <cell r="D837" t="str">
            <v>㎡</v>
          </cell>
          <cell r="E837">
            <v>28540</v>
          </cell>
          <cell r="F837">
            <v>7220620</v>
          </cell>
          <cell r="G837">
            <v>8800</v>
          </cell>
          <cell r="H837">
            <v>2226400</v>
          </cell>
          <cell r="I837">
            <v>28540</v>
          </cell>
          <cell r="J837">
            <v>7220620</v>
          </cell>
        </row>
        <row r="838">
          <cell r="A838" t="str">
            <v>d.되메우기및다짐</v>
          </cell>
          <cell r="B838" t="str">
            <v>(기계70%,인력30%)</v>
          </cell>
          <cell r="C838">
            <v>1723</v>
          </cell>
          <cell r="D838" t="str">
            <v>㎥</v>
          </cell>
          <cell r="E838">
            <v>3000</v>
          </cell>
          <cell r="F838">
            <v>5169000</v>
          </cell>
          <cell r="G838">
            <v>3000</v>
          </cell>
          <cell r="H838">
            <v>5169000</v>
          </cell>
          <cell r="I838">
            <v>4158</v>
          </cell>
          <cell r="J838">
            <v>7164234</v>
          </cell>
        </row>
        <row r="839">
          <cell r="A839" t="str">
            <v>e.뒷채움</v>
          </cell>
          <cell r="B839" t="str">
            <v>(보조기층재)</v>
          </cell>
          <cell r="C839">
            <v>669</v>
          </cell>
          <cell r="D839" t="str">
            <v>㎥</v>
          </cell>
          <cell r="E839">
            <v>27120</v>
          </cell>
          <cell r="F839">
            <v>18143280</v>
          </cell>
          <cell r="G839">
            <v>24000</v>
          </cell>
          <cell r="H839">
            <v>16056000</v>
          </cell>
          <cell r="I839">
            <v>14279</v>
          </cell>
          <cell r="J839">
            <v>9552651</v>
          </cell>
        </row>
        <row r="840">
          <cell r="A840" t="str">
            <v>f.앞성토</v>
          </cell>
          <cell r="B840" t="str">
            <v>백호우0.7m3</v>
          </cell>
          <cell r="C840">
            <v>756</v>
          </cell>
          <cell r="D840" t="str">
            <v>㎥</v>
          </cell>
          <cell r="E840">
            <v>700</v>
          </cell>
          <cell r="F840">
            <v>529200</v>
          </cell>
          <cell r="G840">
            <v>3000</v>
          </cell>
          <cell r="H840">
            <v>2268000</v>
          </cell>
          <cell r="I840">
            <v>907</v>
          </cell>
          <cell r="J840">
            <v>685692</v>
          </cell>
        </row>
        <row r="841">
          <cell r="A841" t="str">
            <v>3.02강관파일</v>
          </cell>
          <cell r="F841">
            <v>48503160</v>
          </cell>
          <cell r="H841">
            <v>40038000</v>
          </cell>
          <cell r="I841">
            <v>0</v>
          </cell>
          <cell r="J841">
            <v>61339498</v>
          </cell>
        </row>
        <row r="842">
          <cell r="A842" t="str">
            <v>a.자재비</v>
          </cell>
          <cell r="B842" t="str">
            <v>φ508.0x12.0㎜</v>
          </cell>
          <cell r="C842">
            <v>369</v>
          </cell>
          <cell r="D842" t="str">
            <v>m</v>
          </cell>
          <cell r="E842">
            <v>62220</v>
          </cell>
          <cell r="F842">
            <v>22959180</v>
          </cell>
          <cell r="G842">
            <v>62000</v>
          </cell>
          <cell r="H842">
            <v>22878000</v>
          </cell>
          <cell r="I842">
            <v>64592</v>
          </cell>
          <cell r="J842">
            <v>23834448</v>
          </cell>
        </row>
        <row r="843">
          <cell r="A843" t="str">
            <v>b.수직항</v>
          </cell>
          <cell r="B843" t="str">
            <v>(φ508.0mm,t=12㎜ : ℓ=15m미만)</v>
          </cell>
          <cell r="C843">
            <v>330</v>
          </cell>
          <cell r="D843" t="str">
            <v>m</v>
          </cell>
          <cell r="E843">
            <v>7190</v>
          </cell>
          <cell r="F843">
            <v>2372700</v>
          </cell>
          <cell r="G843">
            <v>12000</v>
          </cell>
          <cell r="H843">
            <v>3960000</v>
          </cell>
          <cell r="I843">
            <v>5489</v>
          </cell>
          <cell r="J843">
            <v>1811370</v>
          </cell>
        </row>
        <row r="844">
          <cell r="A844" t="str">
            <v>c.두부및선단보강</v>
          </cell>
          <cell r="B844" t="str">
            <v>(φ508㎜,t=12mm)</v>
          </cell>
          <cell r="C844">
            <v>88</v>
          </cell>
          <cell r="D844" t="str">
            <v>본</v>
          </cell>
          <cell r="E844">
            <v>263310</v>
          </cell>
          <cell r="F844">
            <v>23171280</v>
          </cell>
          <cell r="G844">
            <v>150000</v>
          </cell>
          <cell r="H844">
            <v>13200000</v>
          </cell>
          <cell r="I844">
            <v>405610</v>
          </cell>
          <cell r="J844">
            <v>35693680</v>
          </cell>
        </row>
        <row r="845">
          <cell r="A845" t="str">
            <v>3.03거 푸 집</v>
          </cell>
          <cell r="F845">
            <v>41141860</v>
          </cell>
          <cell r="H845">
            <v>56497000</v>
          </cell>
          <cell r="I845">
            <v>0</v>
          </cell>
          <cell r="J845">
            <v>88731012</v>
          </cell>
        </row>
        <row r="846">
          <cell r="A846" t="str">
            <v>a.합판거푸집</v>
          </cell>
          <cell r="F846">
            <v>41141860</v>
          </cell>
          <cell r="H846">
            <v>56497000</v>
          </cell>
          <cell r="I846">
            <v>0</v>
          </cell>
          <cell r="J846">
            <v>88731012</v>
          </cell>
        </row>
        <row r="847">
          <cell r="A847" t="str">
            <v>-1.      ″</v>
          </cell>
          <cell r="B847" t="str">
            <v>(3회, 0~ 7m)</v>
          </cell>
          <cell r="C847">
            <v>1697</v>
          </cell>
          <cell r="D847" t="str">
            <v>㎡</v>
          </cell>
          <cell r="E847">
            <v>17110</v>
          </cell>
          <cell r="F847">
            <v>29035670</v>
          </cell>
          <cell r="G847">
            <v>23500</v>
          </cell>
          <cell r="H847">
            <v>39879500</v>
          </cell>
          <cell r="I847">
            <v>39478</v>
          </cell>
          <cell r="J847">
            <v>66994166</v>
          </cell>
        </row>
        <row r="848">
          <cell r="A848" t="str">
            <v>-2.      ″</v>
          </cell>
          <cell r="B848" t="str">
            <v>(3회, 7~10m)</v>
          </cell>
          <cell r="C848">
            <v>248</v>
          </cell>
          <cell r="D848" t="str">
            <v>㎡</v>
          </cell>
          <cell r="E848">
            <v>17980</v>
          </cell>
          <cell r="F848">
            <v>4459040</v>
          </cell>
          <cell r="G848">
            <v>26000</v>
          </cell>
          <cell r="H848">
            <v>6448000</v>
          </cell>
          <cell r="I848">
            <v>42671.6</v>
          </cell>
          <cell r="J848">
            <v>10582556</v>
          </cell>
        </row>
        <row r="849">
          <cell r="A849" t="str">
            <v>-3.      ″</v>
          </cell>
          <cell r="B849" t="str">
            <v>(3회,10~13m)</v>
          </cell>
          <cell r="C849">
            <v>121</v>
          </cell>
          <cell r="D849" t="str">
            <v>㎡</v>
          </cell>
          <cell r="E849">
            <v>21030</v>
          </cell>
          <cell r="F849">
            <v>2544630</v>
          </cell>
          <cell r="G849">
            <v>26000</v>
          </cell>
          <cell r="H849">
            <v>3146000</v>
          </cell>
          <cell r="I849">
            <v>46184.56</v>
          </cell>
          <cell r="J849">
            <v>5588331</v>
          </cell>
        </row>
        <row r="850">
          <cell r="A850" t="str">
            <v>-4.      〃</v>
          </cell>
          <cell r="B850" t="str">
            <v>(4회)</v>
          </cell>
          <cell r="C850">
            <v>229</v>
          </cell>
          <cell r="D850" t="str">
            <v>㎡</v>
          </cell>
          <cell r="E850">
            <v>14660</v>
          </cell>
          <cell r="F850">
            <v>3357140</v>
          </cell>
          <cell r="G850">
            <v>20500</v>
          </cell>
          <cell r="H850">
            <v>4694500</v>
          </cell>
          <cell r="I850">
            <v>16256</v>
          </cell>
          <cell r="J850">
            <v>3722624</v>
          </cell>
        </row>
        <row r="851">
          <cell r="A851" t="str">
            <v>-5.      〃</v>
          </cell>
          <cell r="B851" t="str">
            <v>(6회)</v>
          </cell>
          <cell r="C851">
            <v>137</v>
          </cell>
          <cell r="D851" t="str">
            <v>㎡</v>
          </cell>
          <cell r="E851">
            <v>12740</v>
          </cell>
          <cell r="F851">
            <v>1745380</v>
          </cell>
          <cell r="G851">
            <v>17000</v>
          </cell>
          <cell r="H851">
            <v>2329000</v>
          </cell>
          <cell r="I851">
            <v>13455</v>
          </cell>
          <cell r="J851">
            <v>1843335</v>
          </cell>
        </row>
        <row r="852">
          <cell r="A852" t="str">
            <v>3.04강관비계</v>
          </cell>
          <cell r="C852">
            <v>1</v>
          </cell>
          <cell r="D852" t="str">
            <v>식</v>
          </cell>
          <cell r="E852">
            <v>13986700</v>
          </cell>
          <cell r="F852">
            <v>13986700</v>
          </cell>
          <cell r="G852">
            <v>12000000</v>
          </cell>
          <cell r="H852">
            <v>12000000</v>
          </cell>
          <cell r="I852">
            <v>13986700</v>
          </cell>
          <cell r="J852">
            <v>13986699</v>
          </cell>
        </row>
        <row r="853">
          <cell r="A853" t="str">
            <v>3.05동 바 리</v>
          </cell>
          <cell r="F853">
            <v>5946170</v>
          </cell>
          <cell r="H853">
            <v>5100000</v>
          </cell>
          <cell r="I853">
            <v>0</v>
          </cell>
          <cell r="J853">
            <v>5946168</v>
          </cell>
        </row>
        <row r="854">
          <cell r="A854" t="str">
            <v>a.         ″</v>
          </cell>
          <cell r="B854" t="str">
            <v>(목재4회)</v>
          </cell>
          <cell r="C854">
            <v>1</v>
          </cell>
          <cell r="D854" t="str">
            <v>식</v>
          </cell>
          <cell r="E854">
            <v>3974610</v>
          </cell>
          <cell r="F854">
            <v>3974610</v>
          </cell>
          <cell r="G854">
            <v>3400000</v>
          </cell>
          <cell r="H854">
            <v>3400000</v>
          </cell>
          <cell r="I854">
            <v>3974610</v>
          </cell>
          <cell r="J854">
            <v>3974609</v>
          </cell>
        </row>
        <row r="855">
          <cell r="A855" t="str">
            <v>b.         ″</v>
          </cell>
          <cell r="B855" t="str">
            <v>(강관동바리)</v>
          </cell>
          <cell r="C855">
            <v>1</v>
          </cell>
          <cell r="D855" t="str">
            <v>식</v>
          </cell>
          <cell r="E855">
            <v>1971560</v>
          </cell>
          <cell r="F855">
            <v>1971560</v>
          </cell>
          <cell r="G855">
            <v>1700000</v>
          </cell>
          <cell r="H855">
            <v>1700000</v>
          </cell>
          <cell r="I855">
            <v>1971560</v>
          </cell>
          <cell r="J855">
            <v>1971559</v>
          </cell>
        </row>
        <row r="856">
          <cell r="A856" t="str">
            <v>3.06철근가공조립</v>
          </cell>
          <cell r="F856">
            <v>68022600</v>
          </cell>
          <cell r="H856">
            <v>50603560</v>
          </cell>
          <cell r="I856">
            <v>0</v>
          </cell>
          <cell r="J856">
            <v>73419847</v>
          </cell>
        </row>
        <row r="857">
          <cell r="A857" t="str">
            <v>a.         ″</v>
          </cell>
          <cell r="B857" t="str">
            <v>(보 통)</v>
          </cell>
          <cell r="C857">
            <v>167.083</v>
          </cell>
          <cell r="D857" t="str">
            <v>ton</v>
          </cell>
          <cell r="E857">
            <v>360590</v>
          </cell>
          <cell r="F857">
            <v>60248458</v>
          </cell>
          <cell r="G857">
            <v>270000</v>
          </cell>
          <cell r="H857">
            <v>45112410</v>
          </cell>
          <cell r="I857">
            <v>384726</v>
          </cell>
          <cell r="J857">
            <v>64281174</v>
          </cell>
        </row>
        <row r="858">
          <cell r="A858" t="str">
            <v>b.         ″</v>
          </cell>
          <cell r="B858" t="str">
            <v>(복 잡)</v>
          </cell>
          <cell r="C858">
            <v>18.934999999999999</v>
          </cell>
          <cell r="D858" t="str">
            <v>ton</v>
          </cell>
          <cell r="E858">
            <v>410570</v>
          </cell>
          <cell r="F858">
            <v>7774142</v>
          </cell>
          <cell r="G858">
            <v>290000</v>
          </cell>
          <cell r="H858">
            <v>5491150</v>
          </cell>
          <cell r="I858">
            <v>482634</v>
          </cell>
          <cell r="J858">
            <v>9138673</v>
          </cell>
        </row>
        <row r="859">
          <cell r="A859" t="str">
            <v>3.07스페이샤설치</v>
          </cell>
          <cell r="F859">
            <v>27620</v>
          </cell>
          <cell r="H859">
            <v>248580</v>
          </cell>
          <cell r="I859">
            <v>0</v>
          </cell>
          <cell r="J859">
            <v>464016</v>
          </cell>
        </row>
        <row r="860">
          <cell r="A860" t="str">
            <v>a.         ″</v>
          </cell>
          <cell r="B860" t="str">
            <v>(수평)</v>
          </cell>
          <cell r="C860">
            <v>753</v>
          </cell>
          <cell r="D860" t="str">
            <v>㎡</v>
          </cell>
          <cell r="E860">
            <v>20</v>
          </cell>
          <cell r="F860">
            <v>15060</v>
          </cell>
          <cell r="G860">
            <v>180</v>
          </cell>
          <cell r="H860">
            <v>135540</v>
          </cell>
          <cell r="I860">
            <v>336</v>
          </cell>
          <cell r="J860">
            <v>253008</v>
          </cell>
        </row>
        <row r="861">
          <cell r="A861" t="str">
            <v>b.         ″</v>
          </cell>
          <cell r="B861" t="str">
            <v>(수직)</v>
          </cell>
          <cell r="C861">
            <v>628</v>
          </cell>
          <cell r="D861" t="str">
            <v>㎡</v>
          </cell>
          <cell r="E861">
            <v>20</v>
          </cell>
          <cell r="F861">
            <v>12560</v>
          </cell>
          <cell r="G861">
            <v>180</v>
          </cell>
          <cell r="H861">
            <v>113040</v>
          </cell>
          <cell r="I861">
            <v>336</v>
          </cell>
          <cell r="J861">
            <v>211008</v>
          </cell>
        </row>
        <row r="862">
          <cell r="A862" t="str">
            <v>3.08콘크리트타설공</v>
          </cell>
          <cell r="F862">
            <v>83747240</v>
          </cell>
          <cell r="H862">
            <v>96583910</v>
          </cell>
          <cell r="I862">
            <v>0</v>
          </cell>
          <cell r="J862">
            <v>91690742</v>
          </cell>
        </row>
        <row r="863">
          <cell r="A863" t="str">
            <v>a.펌프카</v>
          </cell>
          <cell r="B863" t="str">
            <v>철근(25-270-12)</v>
          </cell>
          <cell r="C863">
            <v>83</v>
          </cell>
          <cell r="D863" t="str">
            <v>㎥</v>
          </cell>
          <cell r="E863">
            <v>56820</v>
          </cell>
          <cell r="F863">
            <v>4716060</v>
          </cell>
          <cell r="G863">
            <v>61870</v>
          </cell>
          <cell r="H863">
            <v>5135210</v>
          </cell>
          <cell r="I863">
            <v>57052</v>
          </cell>
          <cell r="J863">
            <v>4735316</v>
          </cell>
        </row>
        <row r="864">
          <cell r="A864" t="str">
            <v>b.펌프카</v>
          </cell>
          <cell r="B864" t="str">
            <v>철근(25-240-12)</v>
          </cell>
          <cell r="C864">
            <v>1250</v>
          </cell>
          <cell r="D864" t="str">
            <v>㎥</v>
          </cell>
          <cell r="E864">
            <v>49080</v>
          </cell>
          <cell r="F864">
            <v>61350000</v>
          </cell>
          <cell r="G864">
            <v>59710</v>
          </cell>
          <cell r="H864">
            <v>74637500</v>
          </cell>
          <cell r="I864">
            <v>54779</v>
          </cell>
          <cell r="J864">
            <v>68473750</v>
          </cell>
        </row>
        <row r="865">
          <cell r="A865" t="str">
            <v>c.콘크리트타설</v>
          </cell>
          <cell r="B865" t="str">
            <v>무근(40-180-8)</v>
          </cell>
          <cell r="C865">
            <v>281</v>
          </cell>
          <cell r="D865" t="str">
            <v>㎥</v>
          </cell>
          <cell r="E865">
            <v>55880</v>
          </cell>
          <cell r="F865">
            <v>15702280</v>
          </cell>
          <cell r="G865">
            <v>53200</v>
          </cell>
          <cell r="H865">
            <v>14949200</v>
          </cell>
          <cell r="I865">
            <v>58586</v>
          </cell>
          <cell r="J865">
            <v>16462666</v>
          </cell>
        </row>
        <row r="866">
          <cell r="A866" t="str">
            <v>d.콘크리트타설</v>
          </cell>
          <cell r="B866" t="str">
            <v>무근(40-160-8)</v>
          </cell>
          <cell r="C866">
            <v>35</v>
          </cell>
          <cell r="D866" t="str">
            <v>㎥</v>
          </cell>
          <cell r="E866">
            <v>56540</v>
          </cell>
          <cell r="F866">
            <v>1978900</v>
          </cell>
          <cell r="G866">
            <v>53200</v>
          </cell>
          <cell r="H866">
            <v>1862000</v>
          </cell>
          <cell r="I866">
            <v>57686</v>
          </cell>
          <cell r="J866">
            <v>2019010</v>
          </cell>
        </row>
        <row r="867">
          <cell r="A867" t="str">
            <v>3.09표면처리</v>
          </cell>
          <cell r="F867">
            <v>154200</v>
          </cell>
          <cell r="H867">
            <v>480590</v>
          </cell>
          <cell r="I867">
            <v>0</v>
          </cell>
          <cell r="J867">
            <v>195063</v>
          </cell>
        </row>
        <row r="868">
          <cell r="A868" t="str">
            <v>a.슬래브양생</v>
          </cell>
          <cell r="C868">
            <v>257</v>
          </cell>
          <cell r="D868" t="str">
            <v>㎡</v>
          </cell>
          <cell r="E868">
            <v>320</v>
          </cell>
          <cell r="F868">
            <v>82240</v>
          </cell>
          <cell r="G868">
            <v>370</v>
          </cell>
          <cell r="H868">
            <v>95090</v>
          </cell>
          <cell r="I868">
            <v>264</v>
          </cell>
          <cell r="J868">
            <v>67848</v>
          </cell>
        </row>
        <row r="869">
          <cell r="A869" t="str">
            <v>b.슬래브면고르기</v>
          </cell>
          <cell r="C869">
            <v>257</v>
          </cell>
          <cell r="D869" t="str">
            <v>㎡</v>
          </cell>
          <cell r="E869">
            <v>280</v>
          </cell>
          <cell r="F869">
            <v>71960</v>
          </cell>
          <cell r="G869">
            <v>1500</v>
          </cell>
          <cell r="H869">
            <v>385500</v>
          </cell>
          <cell r="I869">
            <v>495</v>
          </cell>
          <cell r="J869">
            <v>127215</v>
          </cell>
        </row>
        <row r="870">
          <cell r="A870" t="str">
            <v>3.10교면방수</v>
          </cell>
          <cell r="B870" t="str">
            <v>(도막식)</v>
          </cell>
          <cell r="C870">
            <v>257</v>
          </cell>
          <cell r="D870" t="str">
            <v>㎡</v>
          </cell>
          <cell r="E870">
            <v>17270</v>
          </cell>
          <cell r="F870">
            <v>4438390</v>
          </cell>
          <cell r="G870">
            <v>3700</v>
          </cell>
          <cell r="H870">
            <v>950900</v>
          </cell>
          <cell r="I870">
            <v>10000</v>
          </cell>
          <cell r="J870">
            <v>2570000</v>
          </cell>
        </row>
        <row r="871">
          <cell r="A871" t="str">
            <v>3.11교좌장치</v>
          </cell>
          <cell r="F871">
            <v>4391350</v>
          </cell>
          <cell r="H871">
            <v>3067000</v>
          </cell>
          <cell r="I871">
            <v>0</v>
          </cell>
          <cell r="J871">
            <v>4391350</v>
          </cell>
        </row>
        <row r="872">
          <cell r="A872" t="str">
            <v>a.고 정 단</v>
          </cell>
          <cell r="B872" t="str">
            <v>(Pot, 250ton)</v>
          </cell>
          <cell r="C872">
            <v>1</v>
          </cell>
          <cell r="D872" t="str">
            <v>조</v>
          </cell>
          <cell r="E872">
            <v>1140560</v>
          </cell>
          <cell r="F872">
            <v>1140560</v>
          </cell>
          <cell r="G872">
            <v>596000</v>
          </cell>
          <cell r="H872">
            <v>596000</v>
          </cell>
          <cell r="I872">
            <v>1140560</v>
          </cell>
          <cell r="J872">
            <v>1140560</v>
          </cell>
        </row>
        <row r="873">
          <cell r="A873" t="str">
            <v>b.일 방 향</v>
          </cell>
          <cell r="B873" t="str">
            <v>(Pot, 250ton)</v>
          </cell>
          <cell r="C873">
            <v>2</v>
          </cell>
          <cell r="D873" t="str">
            <v>조</v>
          </cell>
          <cell r="E873">
            <v>1230450</v>
          </cell>
          <cell r="F873">
            <v>2460900</v>
          </cell>
          <cell r="G873">
            <v>875000</v>
          </cell>
          <cell r="H873">
            <v>1750000</v>
          </cell>
          <cell r="I873">
            <v>1230450</v>
          </cell>
          <cell r="J873">
            <v>2460900</v>
          </cell>
        </row>
        <row r="874">
          <cell r="A874" t="str">
            <v>c.양 방 향</v>
          </cell>
          <cell r="B874" t="str">
            <v>(Pot, 250ton)</v>
          </cell>
          <cell r="C874">
            <v>1</v>
          </cell>
          <cell r="D874" t="str">
            <v>조</v>
          </cell>
          <cell r="E874">
            <v>789890</v>
          </cell>
          <cell r="F874">
            <v>789890</v>
          </cell>
          <cell r="G874">
            <v>721000</v>
          </cell>
          <cell r="H874">
            <v>721000</v>
          </cell>
          <cell r="I874">
            <v>789890</v>
          </cell>
          <cell r="J874">
            <v>789890</v>
          </cell>
        </row>
        <row r="875">
          <cell r="A875" t="str">
            <v>3.12신축이음</v>
          </cell>
          <cell r="F875">
            <v>4013580</v>
          </cell>
          <cell r="H875">
            <v>4704000</v>
          </cell>
          <cell r="I875">
            <v>0</v>
          </cell>
          <cell r="J875">
            <v>4013580</v>
          </cell>
        </row>
        <row r="876">
          <cell r="A876" t="str">
            <v>a.        ″</v>
          </cell>
          <cell r="B876" t="str">
            <v>(No. 35)</v>
          </cell>
          <cell r="C876">
            <v>6</v>
          </cell>
          <cell r="D876" t="str">
            <v>m</v>
          </cell>
          <cell r="E876">
            <v>192320</v>
          </cell>
          <cell r="F876">
            <v>1153920</v>
          </cell>
          <cell r="G876">
            <v>134000</v>
          </cell>
          <cell r="H876">
            <v>804000</v>
          </cell>
          <cell r="I876">
            <v>192320</v>
          </cell>
          <cell r="J876">
            <v>1153920</v>
          </cell>
        </row>
        <row r="877">
          <cell r="A877" t="str">
            <v>b.        ″</v>
          </cell>
          <cell r="B877" t="str">
            <v>(No. 80)</v>
          </cell>
          <cell r="C877">
            <v>6</v>
          </cell>
          <cell r="D877" t="str">
            <v>m</v>
          </cell>
          <cell r="E877">
            <v>476610</v>
          </cell>
          <cell r="F877">
            <v>2859660</v>
          </cell>
          <cell r="G877">
            <v>650000</v>
          </cell>
          <cell r="H877">
            <v>3900000</v>
          </cell>
          <cell r="I877">
            <v>476610</v>
          </cell>
          <cell r="J877">
            <v>2859660</v>
          </cell>
        </row>
        <row r="878">
          <cell r="A878" t="str">
            <v>3.13다웰바설치</v>
          </cell>
          <cell r="B878" t="str">
            <v>D=25, ℓ=600mm</v>
          </cell>
          <cell r="C878">
            <v>30</v>
          </cell>
          <cell r="D878" t="str">
            <v>개</v>
          </cell>
          <cell r="E878">
            <v>2870</v>
          </cell>
          <cell r="F878">
            <v>86100</v>
          </cell>
          <cell r="G878">
            <v>3500</v>
          </cell>
          <cell r="H878">
            <v>105000</v>
          </cell>
          <cell r="I878">
            <v>125</v>
          </cell>
          <cell r="J878">
            <v>3750</v>
          </cell>
        </row>
        <row r="879">
          <cell r="A879" t="str">
            <v>3.14무수축몰탈</v>
          </cell>
          <cell r="C879">
            <v>0.122</v>
          </cell>
          <cell r="D879" t="str">
            <v>㎥</v>
          </cell>
          <cell r="E879">
            <v>69890</v>
          </cell>
          <cell r="F879">
            <v>8526</v>
          </cell>
          <cell r="G879">
            <v>80000</v>
          </cell>
          <cell r="H879">
            <v>9760</v>
          </cell>
          <cell r="I879">
            <v>57311</v>
          </cell>
          <cell r="J879">
            <v>6990</v>
          </cell>
        </row>
        <row r="880">
          <cell r="A880" t="str">
            <v>3.15무수축콘크리트</v>
          </cell>
          <cell r="C880">
            <v>1.452</v>
          </cell>
          <cell r="D880" t="str">
            <v>㎥</v>
          </cell>
          <cell r="E880">
            <v>168330</v>
          </cell>
          <cell r="F880">
            <v>244415</v>
          </cell>
          <cell r="G880">
            <v>100000</v>
          </cell>
          <cell r="H880">
            <v>145200</v>
          </cell>
          <cell r="I880">
            <v>158468</v>
          </cell>
          <cell r="J880">
            <v>230094</v>
          </cell>
        </row>
        <row r="881">
          <cell r="A881" t="str">
            <v>3.16교면배수시설공</v>
          </cell>
          <cell r="B881" t="str">
            <v>하천용</v>
          </cell>
          <cell r="F881">
            <v>594210</v>
          </cell>
          <cell r="H881">
            <v>626000</v>
          </cell>
          <cell r="I881">
            <v>0</v>
          </cell>
          <cell r="J881">
            <v>599139</v>
          </cell>
        </row>
        <row r="882">
          <cell r="A882" t="str">
            <v>a.교면집수구</v>
          </cell>
          <cell r="B882" t="str">
            <v>주철</v>
          </cell>
          <cell r="C882">
            <v>3</v>
          </cell>
          <cell r="D882" t="str">
            <v>개</v>
          </cell>
          <cell r="E882">
            <v>82430</v>
          </cell>
          <cell r="F882">
            <v>247290</v>
          </cell>
          <cell r="G882">
            <v>71000</v>
          </cell>
          <cell r="H882">
            <v>213000</v>
          </cell>
          <cell r="I882">
            <v>37593</v>
          </cell>
          <cell r="J882">
            <v>112779</v>
          </cell>
        </row>
        <row r="883">
          <cell r="A883" t="str">
            <v>b.연결배수구</v>
          </cell>
          <cell r="B883" t="str">
            <v>(아연도강관, φ150㎜)</v>
          </cell>
          <cell r="C883">
            <v>7</v>
          </cell>
          <cell r="D883" t="str">
            <v>m</v>
          </cell>
          <cell r="E883">
            <v>49560</v>
          </cell>
          <cell r="F883">
            <v>346920</v>
          </cell>
          <cell r="G883">
            <v>59000</v>
          </cell>
          <cell r="H883">
            <v>413000</v>
          </cell>
          <cell r="I883">
            <v>69480</v>
          </cell>
          <cell r="J883">
            <v>486360</v>
          </cell>
        </row>
        <row r="884">
          <cell r="A884" t="str">
            <v>3.17교량명판공</v>
          </cell>
          <cell r="F884">
            <v>4686820</v>
          </cell>
          <cell r="H884">
            <v>11460000</v>
          </cell>
          <cell r="I884">
            <v>0</v>
          </cell>
          <cell r="J884">
            <v>6122112</v>
          </cell>
        </row>
        <row r="885">
          <cell r="A885" t="str">
            <v>a.교 명 주</v>
          </cell>
          <cell r="B885" t="str">
            <v>(화강석,600×600×1250mm)</v>
          </cell>
          <cell r="C885">
            <v>4</v>
          </cell>
          <cell r="D885" t="str">
            <v>개소</v>
          </cell>
          <cell r="E885">
            <v>1065620</v>
          </cell>
          <cell r="F885">
            <v>4262480</v>
          </cell>
          <cell r="G885">
            <v>2700000</v>
          </cell>
          <cell r="H885">
            <v>10800000</v>
          </cell>
          <cell r="I885">
            <v>1500000</v>
          </cell>
          <cell r="J885">
            <v>6000000</v>
          </cell>
        </row>
        <row r="886">
          <cell r="A886" t="str">
            <v>b.교 명 판</v>
          </cell>
          <cell r="B886" t="str">
            <v>(황동,450×200×10㎜)</v>
          </cell>
          <cell r="C886">
            <v>2</v>
          </cell>
          <cell r="D886" t="str">
            <v>개</v>
          </cell>
          <cell r="E886">
            <v>79560</v>
          </cell>
          <cell r="F886">
            <v>159120</v>
          </cell>
          <cell r="G886">
            <v>150000</v>
          </cell>
          <cell r="H886">
            <v>300000</v>
          </cell>
          <cell r="I886">
            <v>30958</v>
          </cell>
          <cell r="J886">
            <v>61916</v>
          </cell>
        </row>
        <row r="887">
          <cell r="A887" t="str">
            <v>c.설 명 판</v>
          </cell>
          <cell r="B887" t="str">
            <v>(황동,350×250×10㎜)</v>
          </cell>
          <cell r="C887">
            <v>2</v>
          </cell>
          <cell r="D887" t="str">
            <v>개</v>
          </cell>
          <cell r="E887">
            <v>132610</v>
          </cell>
          <cell r="F887">
            <v>265220</v>
          </cell>
          <cell r="G887">
            <v>180000</v>
          </cell>
          <cell r="H887">
            <v>360000</v>
          </cell>
          <cell r="I887">
            <v>30098</v>
          </cell>
          <cell r="J887">
            <v>60196</v>
          </cell>
        </row>
        <row r="888">
          <cell r="A888" t="str">
            <v>3.18T.B.M설치</v>
          </cell>
          <cell r="C888">
            <v>1</v>
          </cell>
          <cell r="D888" t="str">
            <v>개</v>
          </cell>
          <cell r="E888">
            <v>19170</v>
          </cell>
          <cell r="F888">
            <v>19170</v>
          </cell>
          <cell r="G888">
            <v>27000</v>
          </cell>
          <cell r="H888">
            <v>27000</v>
          </cell>
          <cell r="I888">
            <v>20475</v>
          </cell>
          <cell r="J888">
            <v>20475</v>
          </cell>
        </row>
        <row r="889">
          <cell r="A889" t="str">
            <v>3.19난간및전선관설치</v>
          </cell>
          <cell r="F889">
            <v>15739700</v>
          </cell>
          <cell r="H889">
            <v>29788800</v>
          </cell>
          <cell r="I889">
            <v>0</v>
          </cell>
          <cell r="J889">
            <v>15999710</v>
          </cell>
        </row>
        <row r="890">
          <cell r="A890" t="str">
            <v>a.난    간</v>
          </cell>
          <cell r="B890" t="str">
            <v>(알미늄)</v>
          </cell>
          <cell r="C890">
            <v>107</v>
          </cell>
          <cell r="D890" t="str">
            <v>m</v>
          </cell>
          <cell r="E890">
            <v>137280</v>
          </cell>
          <cell r="F890">
            <v>14688960</v>
          </cell>
          <cell r="G890">
            <v>270000</v>
          </cell>
          <cell r="H890">
            <v>28890000</v>
          </cell>
          <cell r="I890">
            <v>137280</v>
          </cell>
          <cell r="J890">
            <v>14688960</v>
          </cell>
        </row>
        <row r="891">
          <cell r="A891" t="str">
            <v>b.전 선 관</v>
          </cell>
          <cell r="B891" t="str">
            <v>강관 φ100mm</v>
          </cell>
          <cell r="C891">
            <v>214</v>
          </cell>
          <cell r="D891" t="str">
            <v>m</v>
          </cell>
          <cell r="E891">
            <v>4910</v>
          </cell>
          <cell r="F891">
            <v>1050740</v>
          </cell>
          <cell r="G891">
            <v>4200</v>
          </cell>
          <cell r="H891">
            <v>898800</v>
          </cell>
          <cell r="I891">
            <v>6125</v>
          </cell>
          <cell r="J891">
            <v>1310750</v>
          </cell>
        </row>
        <row r="892">
          <cell r="A892" t="str">
            <v>3.20강    교</v>
          </cell>
          <cell r="F892">
            <v>481968513</v>
          </cell>
          <cell r="H892">
            <v>190218622</v>
          </cell>
          <cell r="I892">
            <v>0</v>
          </cell>
          <cell r="J892">
            <v>257986201</v>
          </cell>
        </row>
        <row r="893">
          <cell r="A893" t="str">
            <v>a.강교제작</v>
          </cell>
          <cell r="C893">
            <v>104.401</v>
          </cell>
          <cell r="D893" t="str">
            <v>ton</v>
          </cell>
          <cell r="E893">
            <v>4059690</v>
          </cell>
          <cell r="F893">
            <v>423835695</v>
          </cell>
          <cell r="G893">
            <v>1822000</v>
          </cell>
          <cell r="H893">
            <v>190218622</v>
          </cell>
          <cell r="I893">
            <v>1837301</v>
          </cell>
          <cell r="J893">
            <v>191816060</v>
          </cell>
        </row>
        <row r="894">
          <cell r="A894" t="str">
            <v>b.강교운반</v>
          </cell>
          <cell r="C894">
            <v>104.401</v>
          </cell>
          <cell r="D894" t="str">
            <v>ton</v>
          </cell>
          <cell r="E894">
            <v>45200</v>
          </cell>
          <cell r="F894">
            <v>4718925</v>
          </cell>
          <cell r="H894">
            <v>0</v>
          </cell>
          <cell r="I894">
            <v>40526</v>
          </cell>
          <cell r="J894">
            <v>4230953</v>
          </cell>
        </row>
        <row r="895">
          <cell r="A895" t="str">
            <v>c.강교가설</v>
          </cell>
          <cell r="C895">
            <v>104.401</v>
          </cell>
          <cell r="D895" t="str">
            <v>ton</v>
          </cell>
          <cell r="E895">
            <v>285270</v>
          </cell>
          <cell r="F895">
            <v>29782473</v>
          </cell>
          <cell r="H895">
            <v>0</v>
          </cell>
          <cell r="I895">
            <v>311130</v>
          </cell>
          <cell r="J895">
            <v>32482282</v>
          </cell>
        </row>
        <row r="896">
          <cell r="A896" t="str">
            <v>d.강교도장</v>
          </cell>
          <cell r="F896">
            <v>23631420</v>
          </cell>
          <cell r="H896">
            <v>0</v>
          </cell>
          <cell r="I896">
            <v>0</v>
          </cell>
          <cell r="J896">
            <v>29456906</v>
          </cell>
        </row>
        <row r="897">
          <cell r="A897" t="str">
            <v>-1.내부도장</v>
          </cell>
          <cell r="B897" t="str">
            <v>공장</v>
          </cell>
          <cell r="C897">
            <v>765</v>
          </cell>
          <cell r="D897" t="str">
            <v>㎡</v>
          </cell>
          <cell r="E897">
            <v>11200</v>
          </cell>
          <cell r="F897">
            <v>8568000</v>
          </cell>
          <cell r="H897">
            <v>0</v>
          </cell>
          <cell r="I897">
            <v>10124</v>
          </cell>
          <cell r="J897">
            <v>7744860</v>
          </cell>
        </row>
        <row r="898">
          <cell r="A898" t="str">
            <v>-2.외부포장면도장</v>
          </cell>
          <cell r="B898" t="str">
            <v>공장</v>
          </cell>
          <cell r="C898">
            <v>173</v>
          </cell>
          <cell r="D898" t="str">
            <v>㎡</v>
          </cell>
          <cell r="E898">
            <v>8640</v>
          </cell>
          <cell r="F898">
            <v>1494720</v>
          </cell>
          <cell r="H898">
            <v>0</v>
          </cell>
          <cell r="I898">
            <v>8366</v>
          </cell>
          <cell r="J898">
            <v>1447318</v>
          </cell>
        </row>
        <row r="899">
          <cell r="A899" t="str">
            <v>-3.연결판도장</v>
          </cell>
          <cell r="B899" t="str">
            <v>공장</v>
          </cell>
          <cell r="C899">
            <v>99</v>
          </cell>
          <cell r="D899" t="str">
            <v>㎡</v>
          </cell>
          <cell r="E899">
            <v>6880</v>
          </cell>
          <cell r="F899">
            <v>681120</v>
          </cell>
          <cell r="H899">
            <v>0</v>
          </cell>
          <cell r="I899">
            <v>7557</v>
          </cell>
          <cell r="J899">
            <v>748143</v>
          </cell>
        </row>
        <row r="900">
          <cell r="A900" t="str">
            <v>-4.외부도장</v>
          </cell>
          <cell r="B900" t="str">
            <v>공장</v>
          </cell>
          <cell r="C900">
            <v>597</v>
          </cell>
          <cell r="D900" t="str">
            <v>㎡</v>
          </cell>
          <cell r="E900">
            <v>12240</v>
          </cell>
          <cell r="F900">
            <v>7307280</v>
          </cell>
          <cell r="H900">
            <v>0</v>
          </cell>
          <cell r="I900">
            <v>13828</v>
          </cell>
          <cell r="J900">
            <v>8255316</v>
          </cell>
        </row>
        <row r="901">
          <cell r="A901" t="str">
            <v>-5.외부도장</v>
          </cell>
          <cell r="B901" t="str">
            <v>현장</v>
          </cell>
          <cell r="C901">
            <v>597</v>
          </cell>
          <cell r="D901" t="str">
            <v>㎡</v>
          </cell>
          <cell r="E901">
            <v>4230</v>
          </cell>
          <cell r="F901">
            <v>2525310</v>
          </cell>
          <cell r="H901">
            <v>0</v>
          </cell>
          <cell r="I901">
            <v>13828</v>
          </cell>
          <cell r="J901">
            <v>8255316</v>
          </cell>
        </row>
        <row r="902">
          <cell r="A902" t="str">
            <v>-6.내부볼트및연결판도장</v>
          </cell>
          <cell r="B902" t="str">
            <v>현장</v>
          </cell>
          <cell r="C902">
            <v>33</v>
          </cell>
          <cell r="D902" t="str">
            <v>㎡</v>
          </cell>
          <cell r="E902">
            <v>6360</v>
          </cell>
          <cell r="F902">
            <v>209880</v>
          </cell>
          <cell r="H902">
            <v>0</v>
          </cell>
          <cell r="I902">
            <v>5419</v>
          </cell>
          <cell r="J902">
            <v>178827</v>
          </cell>
        </row>
        <row r="903">
          <cell r="A903" t="str">
            <v>-7.외부볼트및연결판도장</v>
          </cell>
          <cell r="B903" t="str">
            <v>현장</v>
          </cell>
          <cell r="C903">
            <v>64</v>
          </cell>
          <cell r="D903" t="str">
            <v>㎡</v>
          </cell>
          <cell r="E903">
            <v>8270</v>
          </cell>
          <cell r="F903">
            <v>529280</v>
          </cell>
          <cell r="H903">
            <v>0</v>
          </cell>
          <cell r="I903">
            <v>7989</v>
          </cell>
          <cell r="J903">
            <v>511296</v>
          </cell>
        </row>
        <row r="904">
          <cell r="A904" t="str">
            <v>-8.강교방사선투과검사</v>
          </cell>
          <cell r="C904">
            <v>1</v>
          </cell>
          <cell r="D904" t="str">
            <v>식</v>
          </cell>
          <cell r="E904">
            <v>2315830</v>
          </cell>
          <cell r="F904">
            <v>2315830</v>
          </cell>
          <cell r="H904">
            <v>0</v>
          </cell>
          <cell r="I904">
            <v>2315830</v>
          </cell>
          <cell r="J904">
            <v>2315830</v>
          </cell>
        </row>
        <row r="905">
          <cell r="A905" t="str">
            <v>3.21옹벽배수시설</v>
          </cell>
          <cell r="F905">
            <v>616990</v>
          </cell>
          <cell r="H905">
            <v>2949600</v>
          </cell>
          <cell r="I905">
            <v>0</v>
          </cell>
          <cell r="J905">
            <v>617792</v>
          </cell>
        </row>
        <row r="906">
          <cell r="A906" t="str">
            <v>a.PVC PIPE</v>
          </cell>
          <cell r="B906" t="str">
            <v>(φ100mm)</v>
          </cell>
          <cell r="C906">
            <v>17</v>
          </cell>
          <cell r="D906" t="str">
            <v>m</v>
          </cell>
          <cell r="E906">
            <v>4910</v>
          </cell>
          <cell r="F906">
            <v>83470</v>
          </cell>
          <cell r="G906">
            <v>4200</v>
          </cell>
          <cell r="H906">
            <v>71400</v>
          </cell>
          <cell r="I906">
            <v>4090</v>
          </cell>
          <cell r="J906">
            <v>69530</v>
          </cell>
        </row>
        <row r="907">
          <cell r="A907" t="str">
            <v>b.DRAIN BOARD</v>
          </cell>
          <cell r="C907">
            <v>351</v>
          </cell>
          <cell r="D907" t="str">
            <v>㎡</v>
          </cell>
          <cell r="E907">
            <v>630</v>
          </cell>
          <cell r="F907">
            <v>221130</v>
          </cell>
          <cell r="G907">
            <v>6400</v>
          </cell>
          <cell r="H907">
            <v>2246400</v>
          </cell>
          <cell r="I907">
            <v>630</v>
          </cell>
          <cell r="J907">
            <v>221130</v>
          </cell>
        </row>
        <row r="908">
          <cell r="A908" t="str">
            <v>c.부 직 포</v>
          </cell>
          <cell r="C908">
            <v>351</v>
          </cell>
          <cell r="D908" t="str">
            <v>㎡</v>
          </cell>
          <cell r="E908">
            <v>890</v>
          </cell>
          <cell r="F908">
            <v>312390</v>
          </cell>
          <cell r="G908">
            <v>1800</v>
          </cell>
          <cell r="H908">
            <v>631800</v>
          </cell>
          <cell r="I908">
            <v>932</v>
          </cell>
          <cell r="J908">
            <v>327132</v>
          </cell>
        </row>
        <row r="909">
          <cell r="A909" t="str">
            <v>3.22시공이음</v>
          </cell>
          <cell r="F909">
            <v>24220</v>
          </cell>
          <cell r="H909">
            <v>43400</v>
          </cell>
          <cell r="I909">
            <v>0</v>
          </cell>
          <cell r="J909">
            <v>29736</v>
          </cell>
        </row>
        <row r="910">
          <cell r="A910" t="str">
            <v>a.스치로폴</v>
          </cell>
          <cell r="B910" t="str">
            <v>(t=20mm)</v>
          </cell>
          <cell r="C910">
            <v>14</v>
          </cell>
          <cell r="D910" t="str">
            <v>㎡</v>
          </cell>
          <cell r="E910">
            <v>1730</v>
          </cell>
          <cell r="F910">
            <v>24220</v>
          </cell>
          <cell r="G910">
            <v>3100</v>
          </cell>
          <cell r="H910">
            <v>43400</v>
          </cell>
          <cell r="I910">
            <v>2124</v>
          </cell>
          <cell r="J910">
            <v>29736</v>
          </cell>
        </row>
        <row r="911">
          <cell r="A911" t="str">
            <v>K.상등4교</v>
          </cell>
          <cell r="F911">
            <v>1108393367</v>
          </cell>
          <cell r="H911">
            <v>866102670</v>
          </cell>
          <cell r="I911">
            <v>0</v>
          </cell>
          <cell r="J911">
            <v>1106033921</v>
          </cell>
        </row>
        <row r="912">
          <cell r="A912" t="str">
            <v>3.01구조물터파기</v>
          </cell>
          <cell r="F912">
            <v>86390160</v>
          </cell>
          <cell r="H912">
            <v>62007000</v>
          </cell>
          <cell r="I912">
            <v>0</v>
          </cell>
          <cell r="J912">
            <v>70628264</v>
          </cell>
        </row>
        <row r="913">
          <cell r="A913" t="str">
            <v>a.육상토사</v>
          </cell>
          <cell r="F913">
            <v>9563760</v>
          </cell>
          <cell r="H913">
            <v>9856800</v>
          </cell>
          <cell r="I913">
            <v>0</v>
          </cell>
          <cell r="J913">
            <v>8367624</v>
          </cell>
        </row>
        <row r="914">
          <cell r="A914" t="str">
            <v>-1      ″</v>
          </cell>
          <cell r="B914" t="str">
            <v>(0 ~ 4m)</v>
          </cell>
          <cell r="C914">
            <v>2664</v>
          </cell>
          <cell r="D914" t="str">
            <v>㎥</v>
          </cell>
          <cell r="E914">
            <v>3590</v>
          </cell>
          <cell r="F914">
            <v>9563760</v>
          </cell>
          <cell r="G914">
            <v>3700</v>
          </cell>
          <cell r="H914">
            <v>9856800</v>
          </cell>
          <cell r="I914">
            <v>3141</v>
          </cell>
          <cell r="J914">
            <v>8367624</v>
          </cell>
        </row>
        <row r="915">
          <cell r="A915" t="str">
            <v>b.육상연암</v>
          </cell>
          <cell r="F915">
            <v>34293660</v>
          </cell>
          <cell r="H915">
            <v>11860200</v>
          </cell>
          <cell r="I915">
            <v>0</v>
          </cell>
          <cell r="J915">
            <v>34293870</v>
          </cell>
        </row>
        <row r="916">
          <cell r="A916" t="str">
            <v>-1      ″</v>
          </cell>
          <cell r="B916" t="str">
            <v>(0 ~ 4m)</v>
          </cell>
          <cell r="C916">
            <v>210</v>
          </cell>
          <cell r="D916" t="str">
            <v>㎥</v>
          </cell>
          <cell r="E916">
            <v>105000</v>
          </cell>
          <cell r="F916">
            <v>22050000</v>
          </cell>
          <cell r="G916">
            <v>38500</v>
          </cell>
          <cell r="H916">
            <v>8085000</v>
          </cell>
          <cell r="I916">
            <v>105001</v>
          </cell>
          <cell r="J916">
            <v>22050210</v>
          </cell>
        </row>
        <row r="917">
          <cell r="A917" t="str">
            <v>-2면고르기</v>
          </cell>
          <cell r="C917">
            <v>429</v>
          </cell>
          <cell r="D917" t="str">
            <v>㎡</v>
          </cell>
          <cell r="E917">
            <v>28540</v>
          </cell>
          <cell r="F917">
            <v>12243660</v>
          </cell>
          <cell r="G917">
            <v>8800</v>
          </cell>
          <cell r="H917">
            <v>3775200</v>
          </cell>
          <cell r="I917">
            <v>28540</v>
          </cell>
          <cell r="J917">
            <v>12243660</v>
          </cell>
        </row>
        <row r="918">
          <cell r="A918" t="str">
            <v>c.되메우기및다짐</v>
          </cell>
          <cell r="B918" t="str">
            <v>(기계70%,인력30%)</v>
          </cell>
          <cell r="C918">
            <v>1989</v>
          </cell>
          <cell r="D918" t="str">
            <v>㎥</v>
          </cell>
          <cell r="E918">
            <v>3000</v>
          </cell>
          <cell r="F918">
            <v>5967000</v>
          </cell>
          <cell r="G918">
            <v>3000</v>
          </cell>
          <cell r="H918">
            <v>5967000</v>
          </cell>
          <cell r="I918">
            <v>4158</v>
          </cell>
          <cell r="J918">
            <v>8270262</v>
          </cell>
        </row>
        <row r="919">
          <cell r="A919" t="str">
            <v>d.뒷 채 움</v>
          </cell>
          <cell r="B919" t="str">
            <v>(보조기층재)</v>
          </cell>
          <cell r="C919">
            <v>1327</v>
          </cell>
          <cell r="D919" t="str">
            <v>㎥</v>
          </cell>
          <cell r="E919">
            <v>27120</v>
          </cell>
          <cell r="F919">
            <v>35988240</v>
          </cell>
          <cell r="G919">
            <v>24000</v>
          </cell>
          <cell r="H919">
            <v>31848000</v>
          </cell>
          <cell r="I919">
            <v>14279</v>
          </cell>
          <cell r="J919">
            <v>18948233</v>
          </cell>
        </row>
        <row r="920">
          <cell r="A920" t="str">
            <v>e.앞 성 토</v>
          </cell>
          <cell r="B920" t="str">
            <v>백호우0.7m3</v>
          </cell>
          <cell r="C920">
            <v>825</v>
          </cell>
          <cell r="D920" t="str">
            <v>㎥</v>
          </cell>
          <cell r="E920">
            <v>700</v>
          </cell>
          <cell r="F920">
            <v>577500</v>
          </cell>
          <cell r="G920">
            <v>3000</v>
          </cell>
          <cell r="H920">
            <v>2475000</v>
          </cell>
          <cell r="I920">
            <v>907</v>
          </cell>
          <cell r="J920">
            <v>748275</v>
          </cell>
        </row>
        <row r="921">
          <cell r="A921" t="str">
            <v>3.02거 푸 집</v>
          </cell>
          <cell r="F921">
            <v>35082830</v>
          </cell>
          <cell r="H921">
            <v>48569000</v>
          </cell>
          <cell r="I921">
            <v>0</v>
          </cell>
          <cell r="J921">
            <v>76730648</v>
          </cell>
        </row>
        <row r="922">
          <cell r="A922" t="str">
            <v>a.합판거푸집</v>
          </cell>
          <cell r="F922">
            <v>35082830</v>
          </cell>
          <cell r="H922">
            <v>48569000</v>
          </cell>
          <cell r="I922">
            <v>0</v>
          </cell>
          <cell r="J922">
            <v>76730648</v>
          </cell>
        </row>
        <row r="923">
          <cell r="A923" t="str">
            <v>-1       ″</v>
          </cell>
          <cell r="B923" t="str">
            <v>(3회, 0~ 7m)</v>
          </cell>
          <cell r="C923">
            <v>1549</v>
          </cell>
          <cell r="D923" t="str">
            <v>㎡</v>
          </cell>
          <cell r="E923">
            <v>17110</v>
          </cell>
          <cell r="F923">
            <v>26503390</v>
          </cell>
          <cell r="G923">
            <v>23500</v>
          </cell>
          <cell r="H923">
            <v>36401500</v>
          </cell>
          <cell r="I923">
            <v>39478</v>
          </cell>
          <cell r="J923">
            <v>61151422</v>
          </cell>
        </row>
        <row r="924">
          <cell r="A924" t="str">
            <v>-2       ″</v>
          </cell>
          <cell r="B924" t="str">
            <v>(3회, 7~10m)</v>
          </cell>
          <cell r="C924">
            <v>269</v>
          </cell>
          <cell r="D924" t="str">
            <v>㎡</v>
          </cell>
          <cell r="E924">
            <v>17980</v>
          </cell>
          <cell r="F924">
            <v>4836620</v>
          </cell>
          <cell r="G924">
            <v>26000</v>
          </cell>
          <cell r="H924">
            <v>6994000</v>
          </cell>
          <cell r="I924">
            <v>42671.6</v>
          </cell>
          <cell r="J924">
            <v>11478660</v>
          </cell>
        </row>
        <row r="925">
          <cell r="A925" t="str">
            <v>-3.      〃</v>
          </cell>
          <cell r="B925" t="str">
            <v>(4회)</v>
          </cell>
          <cell r="C925">
            <v>191</v>
          </cell>
          <cell r="D925" t="str">
            <v>㎡</v>
          </cell>
          <cell r="E925">
            <v>14660</v>
          </cell>
          <cell r="F925">
            <v>2800060</v>
          </cell>
          <cell r="G925">
            <v>20500</v>
          </cell>
          <cell r="H925">
            <v>3915500</v>
          </cell>
          <cell r="I925">
            <v>16256</v>
          </cell>
          <cell r="J925">
            <v>3104896</v>
          </cell>
        </row>
        <row r="926">
          <cell r="A926" t="str">
            <v>-4.      〃</v>
          </cell>
          <cell r="B926" t="str">
            <v>(6회)</v>
          </cell>
          <cell r="C926">
            <v>74</v>
          </cell>
          <cell r="D926" t="str">
            <v>㎡</v>
          </cell>
          <cell r="E926">
            <v>12740</v>
          </cell>
          <cell r="F926">
            <v>942760</v>
          </cell>
          <cell r="G926">
            <v>17000</v>
          </cell>
          <cell r="H926">
            <v>1258000</v>
          </cell>
          <cell r="I926">
            <v>13455</v>
          </cell>
          <cell r="J926">
            <v>995670</v>
          </cell>
        </row>
        <row r="927">
          <cell r="A927" t="str">
            <v>3.03강관비계</v>
          </cell>
          <cell r="C927">
            <v>1</v>
          </cell>
          <cell r="D927" t="str">
            <v>식</v>
          </cell>
          <cell r="E927">
            <v>11359640</v>
          </cell>
          <cell r="F927">
            <v>11359640</v>
          </cell>
          <cell r="G927">
            <v>9300000</v>
          </cell>
          <cell r="H927">
            <v>9300000</v>
          </cell>
          <cell r="I927">
            <v>11359640</v>
          </cell>
          <cell r="J927">
            <v>11359639</v>
          </cell>
        </row>
        <row r="928">
          <cell r="A928" t="str">
            <v>3.04동 바 리</v>
          </cell>
          <cell r="F928">
            <v>17277000</v>
          </cell>
          <cell r="H928">
            <v>14500000</v>
          </cell>
          <cell r="I928">
            <v>0</v>
          </cell>
          <cell r="J928">
            <v>17276998</v>
          </cell>
        </row>
        <row r="929">
          <cell r="A929" t="str">
            <v>a.         ″</v>
          </cell>
          <cell r="B929" t="str">
            <v>(목재4회)</v>
          </cell>
          <cell r="C929">
            <v>1</v>
          </cell>
          <cell r="D929" t="str">
            <v>식</v>
          </cell>
          <cell r="E929">
            <v>14304110</v>
          </cell>
          <cell r="F929">
            <v>14304110</v>
          </cell>
          <cell r="G929">
            <v>12000000</v>
          </cell>
          <cell r="H929">
            <v>12000000</v>
          </cell>
          <cell r="I929">
            <v>14304110</v>
          </cell>
          <cell r="J929">
            <v>14304109</v>
          </cell>
        </row>
        <row r="930">
          <cell r="A930" t="str">
            <v>b.         ″</v>
          </cell>
          <cell r="B930" t="str">
            <v>(강관동바리)</v>
          </cell>
          <cell r="C930">
            <v>1</v>
          </cell>
          <cell r="D930" t="str">
            <v>식</v>
          </cell>
          <cell r="E930">
            <v>2972890</v>
          </cell>
          <cell r="F930">
            <v>2972890</v>
          </cell>
          <cell r="G930">
            <v>2500000</v>
          </cell>
          <cell r="H930">
            <v>2500000</v>
          </cell>
          <cell r="I930">
            <v>2972890</v>
          </cell>
          <cell r="J930">
            <v>2972889</v>
          </cell>
        </row>
        <row r="931">
          <cell r="A931" t="str">
            <v>3.05철근가공조립</v>
          </cell>
          <cell r="F931">
            <v>71875941</v>
          </cell>
          <cell r="H931">
            <v>43526544</v>
          </cell>
          <cell r="I931">
            <v>0</v>
          </cell>
          <cell r="J931">
            <v>78334977</v>
          </cell>
        </row>
        <row r="932">
          <cell r="A932" t="str">
            <v>a.         ″</v>
          </cell>
          <cell r="B932" t="str">
            <v>(보 통)</v>
          </cell>
          <cell r="C932">
            <v>157.239</v>
          </cell>
          <cell r="D932" t="str">
            <v>ton</v>
          </cell>
          <cell r="E932">
            <v>360590</v>
          </cell>
          <cell r="F932">
            <v>56698811</v>
          </cell>
          <cell r="G932">
            <v>270000</v>
          </cell>
          <cell r="H932">
            <v>42454530</v>
          </cell>
          <cell r="I932">
            <v>384726</v>
          </cell>
          <cell r="J932">
            <v>60493930</v>
          </cell>
        </row>
        <row r="933">
          <cell r="A933" t="str">
            <v>b.         ″</v>
          </cell>
          <cell r="B933" t="str">
            <v>(복 잡)</v>
          </cell>
          <cell r="C933">
            <v>36.966000000000001</v>
          </cell>
          <cell r="D933" t="str">
            <v>ton</v>
          </cell>
          <cell r="E933">
            <v>410570</v>
          </cell>
          <cell r="F933">
            <v>15177130</v>
          </cell>
          <cell r="G933">
            <v>29000</v>
          </cell>
          <cell r="H933">
            <v>1072014</v>
          </cell>
          <cell r="I933">
            <v>482634</v>
          </cell>
          <cell r="J933">
            <v>17841047</v>
          </cell>
        </row>
        <row r="934">
          <cell r="A934" t="str">
            <v>3.06스페이샤설치</v>
          </cell>
          <cell r="F934">
            <v>31120</v>
          </cell>
          <cell r="H934">
            <v>280080</v>
          </cell>
          <cell r="I934">
            <v>0</v>
          </cell>
          <cell r="J934">
            <v>522816</v>
          </cell>
        </row>
        <row r="935">
          <cell r="A935" t="str">
            <v>a.         ″</v>
          </cell>
          <cell r="B935" t="str">
            <v>(수평)</v>
          </cell>
          <cell r="C935">
            <v>1022</v>
          </cell>
          <cell r="D935" t="str">
            <v>㎡</v>
          </cell>
          <cell r="E935">
            <v>20</v>
          </cell>
          <cell r="F935">
            <v>20440</v>
          </cell>
          <cell r="G935">
            <v>180</v>
          </cell>
          <cell r="H935">
            <v>183960</v>
          </cell>
          <cell r="I935">
            <v>336</v>
          </cell>
          <cell r="J935">
            <v>343392</v>
          </cell>
        </row>
        <row r="936">
          <cell r="A936" t="str">
            <v>b.         ″</v>
          </cell>
          <cell r="B936" t="str">
            <v>(수직)</v>
          </cell>
          <cell r="C936">
            <v>534</v>
          </cell>
          <cell r="D936" t="str">
            <v>㎡</v>
          </cell>
          <cell r="E936">
            <v>20</v>
          </cell>
          <cell r="F936">
            <v>10680</v>
          </cell>
          <cell r="G936">
            <v>180</v>
          </cell>
          <cell r="H936">
            <v>96120</v>
          </cell>
          <cell r="I936">
            <v>336</v>
          </cell>
          <cell r="J936">
            <v>179424</v>
          </cell>
        </row>
        <row r="937">
          <cell r="A937" t="str">
            <v>3.07콘크리트타설공</v>
          </cell>
          <cell r="F937">
            <v>80172600</v>
          </cell>
          <cell r="H937">
            <v>93269920</v>
          </cell>
          <cell r="I937">
            <v>0</v>
          </cell>
          <cell r="J937">
            <v>87469837</v>
          </cell>
        </row>
        <row r="938">
          <cell r="A938" t="str">
            <v>a.펌프카</v>
          </cell>
          <cell r="B938" t="str">
            <v>철근(25-270-12)</v>
          </cell>
          <cell r="C938">
            <v>193</v>
          </cell>
          <cell r="D938" t="str">
            <v>㎥</v>
          </cell>
          <cell r="E938">
            <v>56820</v>
          </cell>
          <cell r="F938">
            <v>10966260</v>
          </cell>
          <cell r="G938">
            <v>61870</v>
          </cell>
          <cell r="H938">
            <v>11940910</v>
          </cell>
          <cell r="I938">
            <v>57052</v>
          </cell>
          <cell r="J938">
            <v>11011036</v>
          </cell>
        </row>
        <row r="939">
          <cell r="A939" t="str">
            <v>b.펌프카</v>
          </cell>
          <cell r="B939" t="str">
            <v>철근(25-240-12)</v>
          </cell>
          <cell r="C939">
            <v>1191</v>
          </cell>
          <cell r="D939" t="str">
            <v>㎥</v>
          </cell>
          <cell r="E939">
            <v>49080</v>
          </cell>
          <cell r="F939">
            <v>58454280</v>
          </cell>
          <cell r="G939">
            <v>59710</v>
          </cell>
          <cell r="H939">
            <v>71114610</v>
          </cell>
          <cell r="I939">
            <v>54779</v>
          </cell>
          <cell r="J939">
            <v>65241789</v>
          </cell>
        </row>
        <row r="940">
          <cell r="A940" t="str">
            <v>c.콘크리트타설</v>
          </cell>
          <cell r="B940" t="str">
            <v>무근(40-180-8)</v>
          </cell>
          <cell r="C940">
            <v>157</v>
          </cell>
          <cell r="D940" t="str">
            <v>㎥</v>
          </cell>
          <cell r="E940">
            <v>55880</v>
          </cell>
          <cell r="F940">
            <v>8773160</v>
          </cell>
          <cell r="G940">
            <v>53200</v>
          </cell>
          <cell r="H940">
            <v>8352400</v>
          </cell>
          <cell r="I940">
            <v>58586</v>
          </cell>
          <cell r="J940">
            <v>9198002</v>
          </cell>
        </row>
        <row r="941">
          <cell r="A941" t="str">
            <v>d.콘크리트타설</v>
          </cell>
          <cell r="B941" t="str">
            <v>무근(40-160-8)</v>
          </cell>
          <cell r="C941">
            <v>35</v>
          </cell>
          <cell r="D941" t="str">
            <v>㎥</v>
          </cell>
          <cell r="E941">
            <v>56540</v>
          </cell>
          <cell r="F941">
            <v>1978900</v>
          </cell>
          <cell r="G941">
            <v>53200</v>
          </cell>
          <cell r="H941">
            <v>1862000</v>
          </cell>
          <cell r="I941">
            <v>57686</v>
          </cell>
          <cell r="J941">
            <v>2019010</v>
          </cell>
        </row>
        <row r="942">
          <cell r="A942" t="str">
            <v>3.08표면처리</v>
          </cell>
          <cell r="F942">
            <v>375000</v>
          </cell>
          <cell r="H942">
            <v>1168750</v>
          </cell>
          <cell r="I942">
            <v>0</v>
          </cell>
          <cell r="J942">
            <v>474375</v>
          </cell>
        </row>
        <row r="943">
          <cell r="A943" t="str">
            <v>a.슬래브양생</v>
          </cell>
          <cell r="C943">
            <v>625</v>
          </cell>
          <cell r="D943" t="str">
            <v>㎡</v>
          </cell>
          <cell r="E943">
            <v>320</v>
          </cell>
          <cell r="F943">
            <v>200000</v>
          </cell>
          <cell r="G943">
            <v>370</v>
          </cell>
          <cell r="H943">
            <v>231250</v>
          </cell>
          <cell r="I943">
            <v>264</v>
          </cell>
          <cell r="J943">
            <v>165000</v>
          </cell>
        </row>
        <row r="944">
          <cell r="A944" t="str">
            <v>b.슬래브면고르기</v>
          </cell>
          <cell r="C944">
            <v>625</v>
          </cell>
          <cell r="D944" t="str">
            <v>㎡</v>
          </cell>
          <cell r="E944">
            <v>280</v>
          </cell>
          <cell r="F944">
            <v>175000</v>
          </cell>
          <cell r="G944">
            <v>1500</v>
          </cell>
          <cell r="H944">
            <v>937500</v>
          </cell>
          <cell r="I944">
            <v>495</v>
          </cell>
          <cell r="J944">
            <v>309375</v>
          </cell>
        </row>
        <row r="945">
          <cell r="A945" t="str">
            <v>3.09교면방수</v>
          </cell>
          <cell r="B945" t="str">
            <v>(도막식)</v>
          </cell>
          <cell r="C945">
            <v>625</v>
          </cell>
          <cell r="D945" t="str">
            <v>㎡</v>
          </cell>
          <cell r="E945">
            <v>17270</v>
          </cell>
          <cell r="F945">
            <v>10793750</v>
          </cell>
          <cell r="G945">
            <v>3700</v>
          </cell>
          <cell r="H945">
            <v>2312500</v>
          </cell>
          <cell r="I945">
            <v>10000</v>
          </cell>
          <cell r="J945">
            <v>6250000</v>
          </cell>
        </row>
        <row r="946">
          <cell r="A946" t="str">
            <v>3.10교좌장치</v>
          </cell>
          <cell r="F946">
            <v>7919220</v>
          </cell>
          <cell r="H946">
            <v>5582000</v>
          </cell>
          <cell r="I946">
            <v>0</v>
          </cell>
          <cell r="J946">
            <v>7919220</v>
          </cell>
        </row>
        <row r="947">
          <cell r="A947" t="str">
            <v>a.고 정 단</v>
          </cell>
          <cell r="B947" t="str">
            <v>(Pot, 400ton)</v>
          </cell>
          <cell r="C947">
            <v>1</v>
          </cell>
          <cell r="D947" t="str">
            <v>조</v>
          </cell>
          <cell r="E947">
            <v>974990</v>
          </cell>
          <cell r="F947">
            <v>974990</v>
          </cell>
          <cell r="G947">
            <v>775000</v>
          </cell>
          <cell r="H947">
            <v>775000</v>
          </cell>
          <cell r="I947">
            <v>974990</v>
          </cell>
          <cell r="J947">
            <v>974990</v>
          </cell>
        </row>
        <row r="948">
          <cell r="A948" t="str">
            <v>b.일 방 향</v>
          </cell>
          <cell r="B948" t="str">
            <v>(Pot, 400ton)</v>
          </cell>
          <cell r="C948">
            <v>3</v>
          </cell>
          <cell r="D948" t="str">
            <v>조</v>
          </cell>
          <cell r="E948">
            <v>1570210</v>
          </cell>
          <cell r="F948">
            <v>4710630</v>
          </cell>
          <cell r="G948">
            <v>989000</v>
          </cell>
          <cell r="H948">
            <v>2967000</v>
          </cell>
          <cell r="I948">
            <v>1570210</v>
          </cell>
          <cell r="J948">
            <v>4710630</v>
          </cell>
        </row>
        <row r="949">
          <cell r="A949" t="str">
            <v>c.양 방 향</v>
          </cell>
          <cell r="B949" t="str">
            <v>(Pot, 400ton)</v>
          </cell>
          <cell r="C949">
            <v>2</v>
          </cell>
          <cell r="D949" t="str">
            <v>조</v>
          </cell>
          <cell r="E949">
            <v>1116800</v>
          </cell>
          <cell r="F949">
            <v>2233600</v>
          </cell>
          <cell r="G949">
            <v>920000</v>
          </cell>
          <cell r="H949">
            <v>1840000</v>
          </cell>
          <cell r="I949">
            <v>1116800</v>
          </cell>
          <cell r="J949">
            <v>2233600</v>
          </cell>
        </row>
        <row r="950">
          <cell r="A950" t="str">
            <v>3.11신축이음</v>
          </cell>
          <cell r="F950">
            <v>8027160</v>
          </cell>
          <cell r="H950">
            <v>9408000</v>
          </cell>
          <cell r="I950">
            <v>0</v>
          </cell>
          <cell r="J950">
            <v>8027160</v>
          </cell>
        </row>
        <row r="951">
          <cell r="A951" t="str">
            <v>a.        ″</v>
          </cell>
          <cell r="B951" t="str">
            <v>(No. 35)</v>
          </cell>
          <cell r="C951">
            <v>12</v>
          </cell>
          <cell r="D951" t="str">
            <v>m</v>
          </cell>
          <cell r="E951">
            <v>192320</v>
          </cell>
          <cell r="F951">
            <v>2307840</v>
          </cell>
          <cell r="G951">
            <v>134000</v>
          </cell>
          <cell r="H951">
            <v>1608000</v>
          </cell>
          <cell r="I951">
            <v>192320</v>
          </cell>
          <cell r="J951">
            <v>2307840</v>
          </cell>
        </row>
        <row r="952">
          <cell r="A952" t="str">
            <v>b.        ″</v>
          </cell>
          <cell r="B952" t="str">
            <v>(No. 80)</v>
          </cell>
          <cell r="C952">
            <v>12</v>
          </cell>
          <cell r="D952" t="str">
            <v>m</v>
          </cell>
          <cell r="E952">
            <v>476610</v>
          </cell>
          <cell r="F952">
            <v>5719320</v>
          </cell>
          <cell r="G952">
            <v>650000</v>
          </cell>
          <cell r="H952">
            <v>7800000</v>
          </cell>
          <cell r="I952">
            <v>476610</v>
          </cell>
          <cell r="J952">
            <v>5719320</v>
          </cell>
        </row>
        <row r="953">
          <cell r="A953" t="str">
            <v>3.12다웰바설치</v>
          </cell>
          <cell r="B953" t="str">
            <v>D=25, ℓ=600mm</v>
          </cell>
          <cell r="C953">
            <v>60</v>
          </cell>
          <cell r="D953" t="str">
            <v>개</v>
          </cell>
          <cell r="E953">
            <v>2870</v>
          </cell>
          <cell r="F953">
            <v>172200</v>
          </cell>
          <cell r="G953">
            <v>3500</v>
          </cell>
          <cell r="H953">
            <v>210000</v>
          </cell>
          <cell r="I953">
            <v>125</v>
          </cell>
          <cell r="J953">
            <v>7500</v>
          </cell>
        </row>
        <row r="954">
          <cell r="A954" t="str">
            <v>3.13무수축몰탈</v>
          </cell>
          <cell r="C954">
            <v>0.26200000000000001</v>
          </cell>
          <cell r="D954" t="str">
            <v>㎥</v>
          </cell>
          <cell r="E954">
            <v>69890</v>
          </cell>
          <cell r="F954">
            <v>18311</v>
          </cell>
          <cell r="G954">
            <v>80000</v>
          </cell>
          <cell r="H954">
            <v>20960</v>
          </cell>
          <cell r="I954">
            <v>57311</v>
          </cell>
          <cell r="J954">
            <v>15014</v>
          </cell>
        </row>
        <row r="955">
          <cell r="A955" t="str">
            <v>3.14무수축콘크리트</v>
          </cell>
          <cell r="C955">
            <v>2.7610000000000001</v>
          </cell>
          <cell r="D955" t="str">
            <v>㎥</v>
          </cell>
          <cell r="E955">
            <v>168330</v>
          </cell>
          <cell r="F955">
            <v>464759</v>
          </cell>
          <cell r="G955">
            <v>100000</v>
          </cell>
          <cell r="H955">
            <v>276100</v>
          </cell>
          <cell r="I955">
            <v>158468</v>
          </cell>
          <cell r="J955">
            <v>437529</v>
          </cell>
        </row>
        <row r="956">
          <cell r="A956" t="str">
            <v>3.15교면배수시설공</v>
          </cell>
          <cell r="B956" t="str">
            <v>하천용</v>
          </cell>
          <cell r="F956">
            <v>874880</v>
          </cell>
          <cell r="H956">
            <v>933000</v>
          </cell>
          <cell r="I956">
            <v>0</v>
          </cell>
          <cell r="J956">
            <v>914652</v>
          </cell>
        </row>
        <row r="957">
          <cell r="A957" t="str">
            <v>a.교면집수구</v>
          </cell>
          <cell r="B957" t="str">
            <v>주철</v>
          </cell>
          <cell r="C957">
            <v>4</v>
          </cell>
          <cell r="D957" t="str">
            <v>개</v>
          </cell>
          <cell r="E957">
            <v>82430</v>
          </cell>
          <cell r="F957">
            <v>329720</v>
          </cell>
          <cell r="G957">
            <v>71000</v>
          </cell>
          <cell r="H957">
            <v>284000</v>
          </cell>
          <cell r="I957">
            <v>37593</v>
          </cell>
          <cell r="J957">
            <v>150372</v>
          </cell>
        </row>
        <row r="958">
          <cell r="A958" t="str">
            <v>b.연결배수구</v>
          </cell>
          <cell r="B958" t="str">
            <v>(아연도강관, φ150㎜)</v>
          </cell>
          <cell r="C958">
            <v>11</v>
          </cell>
          <cell r="D958" t="str">
            <v>m</v>
          </cell>
          <cell r="E958">
            <v>49560</v>
          </cell>
          <cell r="F958">
            <v>545160</v>
          </cell>
          <cell r="G958">
            <v>59000</v>
          </cell>
          <cell r="H958">
            <v>649000</v>
          </cell>
          <cell r="I958">
            <v>69480</v>
          </cell>
          <cell r="J958">
            <v>764280</v>
          </cell>
        </row>
        <row r="959">
          <cell r="A959" t="str">
            <v>3.16교량명판공</v>
          </cell>
          <cell r="F959">
            <v>4686820</v>
          </cell>
          <cell r="H959">
            <v>11460000</v>
          </cell>
          <cell r="I959">
            <v>0</v>
          </cell>
          <cell r="J959">
            <v>6122112</v>
          </cell>
        </row>
        <row r="960">
          <cell r="A960" t="str">
            <v>a.교 명 주</v>
          </cell>
          <cell r="B960" t="str">
            <v>(화강석,600×600×1250mm)</v>
          </cell>
          <cell r="C960">
            <v>4</v>
          </cell>
          <cell r="D960" t="str">
            <v>개소</v>
          </cell>
          <cell r="E960">
            <v>1065620</v>
          </cell>
          <cell r="F960">
            <v>4262480</v>
          </cell>
          <cell r="G960">
            <v>2700000</v>
          </cell>
          <cell r="H960">
            <v>10800000</v>
          </cell>
          <cell r="I960">
            <v>1500000</v>
          </cell>
          <cell r="J960">
            <v>6000000</v>
          </cell>
        </row>
        <row r="961">
          <cell r="A961" t="str">
            <v>b.교 명 판</v>
          </cell>
          <cell r="B961" t="str">
            <v>(황동,450×200×10㎜)</v>
          </cell>
          <cell r="C961">
            <v>2</v>
          </cell>
          <cell r="D961" t="str">
            <v>개</v>
          </cell>
          <cell r="E961">
            <v>79560</v>
          </cell>
          <cell r="F961">
            <v>159120</v>
          </cell>
          <cell r="G961">
            <v>150000</v>
          </cell>
          <cell r="H961">
            <v>300000</v>
          </cell>
          <cell r="I961">
            <v>30958</v>
          </cell>
          <cell r="J961">
            <v>61916</v>
          </cell>
        </row>
        <row r="962">
          <cell r="A962" t="str">
            <v>c.설 명 판</v>
          </cell>
          <cell r="B962" t="str">
            <v>(황동,350×250×10㎜)</v>
          </cell>
          <cell r="C962">
            <v>2</v>
          </cell>
          <cell r="D962" t="str">
            <v>개</v>
          </cell>
          <cell r="E962">
            <v>132610</v>
          </cell>
          <cell r="F962">
            <v>265220</v>
          </cell>
          <cell r="G962">
            <v>180000</v>
          </cell>
          <cell r="H962">
            <v>360000</v>
          </cell>
          <cell r="I962">
            <v>30098</v>
          </cell>
          <cell r="J962">
            <v>60196</v>
          </cell>
        </row>
        <row r="963">
          <cell r="A963" t="str">
            <v>3.17T.B.M설치</v>
          </cell>
          <cell r="C963">
            <v>1</v>
          </cell>
          <cell r="D963" t="str">
            <v>개</v>
          </cell>
          <cell r="E963">
            <v>19170</v>
          </cell>
          <cell r="F963">
            <v>19170</v>
          </cell>
          <cell r="G963">
            <v>27000</v>
          </cell>
          <cell r="H963">
            <v>27000</v>
          </cell>
          <cell r="I963">
            <v>20475</v>
          </cell>
          <cell r="J963">
            <v>20475</v>
          </cell>
        </row>
        <row r="964">
          <cell r="A964" t="str">
            <v>3.18난간및전선관설치</v>
          </cell>
          <cell r="F964">
            <v>18240400</v>
          </cell>
          <cell r="H964">
            <v>34521600</v>
          </cell>
          <cell r="I964">
            <v>0</v>
          </cell>
          <cell r="J964">
            <v>18541720</v>
          </cell>
        </row>
        <row r="965">
          <cell r="A965" t="str">
            <v>a.난    간</v>
          </cell>
          <cell r="B965" t="str">
            <v>(알미늄)</v>
          </cell>
          <cell r="C965">
            <v>124</v>
          </cell>
          <cell r="D965" t="str">
            <v>m</v>
          </cell>
          <cell r="E965">
            <v>137280</v>
          </cell>
          <cell r="F965">
            <v>17022720</v>
          </cell>
          <cell r="G965">
            <v>270000</v>
          </cell>
          <cell r="H965">
            <v>33480000</v>
          </cell>
          <cell r="I965">
            <v>137280</v>
          </cell>
          <cell r="J965">
            <v>17022720</v>
          </cell>
        </row>
        <row r="966">
          <cell r="A966" t="str">
            <v>b.전 선 관</v>
          </cell>
          <cell r="B966" t="str">
            <v>강관 φ100mm</v>
          </cell>
          <cell r="C966">
            <v>248</v>
          </cell>
          <cell r="D966" t="str">
            <v>m</v>
          </cell>
          <cell r="E966">
            <v>4910</v>
          </cell>
          <cell r="F966">
            <v>1217680</v>
          </cell>
          <cell r="G966">
            <v>4200</v>
          </cell>
          <cell r="H966">
            <v>1041600</v>
          </cell>
          <cell r="I966">
            <v>6125</v>
          </cell>
          <cell r="J966">
            <v>1519000</v>
          </cell>
        </row>
        <row r="967">
          <cell r="A967" t="str">
            <v>3.19강    교</v>
          </cell>
          <cell r="F967">
            <v>735707906</v>
          </cell>
          <cell r="H967">
            <v>510939816</v>
          </cell>
          <cell r="I967">
            <v>0</v>
          </cell>
          <cell r="J967">
            <v>696071522</v>
          </cell>
        </row>
        <row r="968">
          <cell r="A968" t="str">
            <v>a.강교제작</v>
          </cell>
          <cell r="C968">
            <v>280.428</v>
          </cell>
          <cell r="D968" t="str">
            <v>ton</v>
          </cell>
          <cell r="E968">
            <v>2045920</v>
          </cell>
          <cell r="F968">
            <v>573733253</v>
          </cell>
          <cell r="G968">
            <v>1822000</v>
          </cell>
          <cell r="H968">
            <v>510939816</v>
          </cell>
          <cell r="I968">
            <v>1837301</v>
          </cell>
          <cell r="J968">
            <v>515230642</v>
          </cell>
        </row>
        <row r="969">
          <cell r="A969" t="str">
            <v>b.강교운반</v>
          </cell>
          <cell r="C969">
            <v>280.428</v>
          </cell>
          <cell r="D969" t="str">
            <v>ton</v>
          </cell>
          <cell r="E969">
            <v>44880</v>
          </cell>
          <cell r="F969">
            <v>12585608</v>
          </cell>
          <cell r="H969">
            <v>0</v>
          </cell>
          <cell r="I969">
            <v>40526</v>
          </cell>
          <cell r="J969">
            <v>11364623</v>
          </cell>
        </row>
        <row r="970">
          <cell r="A970" t="str">
            <v>c.강교가설</v>
          </cell>
          <cell r="C970">
            <v>280.428</v>
          </cell>
          <cell r="D970" t="str">
            <v>ton</v>
          </cell>
          <cell r="E970">
            <v>285270</v>
          </cell>
          <cell r="F970">
            <v>79997695</v>
          </cell>
          <cell r="H970">
            <v>0</v>
          </cell>
          <cell r="I970">
            <v>311130</v>
          </cell>
          <cell r="J970">
            <v>87249562</v>
          </cell>
        </row>
        <row r="971">
          <cell r="A971" t="str">
            <v>d.강교도장</v>
          </cell>
          <cell r="F971">
            <v>69391350</v>
          </cell>
          <cell r="H971">
            <v>0</v>
          </cell>
          <cell r="I971">
            <v>0</v>
          </cell>
          <cell r="J971">
            <v>82226695</v>
          </cell>
        </row>
        <row r="972">
          <cell r="A972" t="str">
            <v>-1.내부도장</v>
          </cell>
          <cell r="B972" t="str">
            <v>공장</v>
          </cell>
          <cell r="C972">
            <v>2821</v>
          </cell>
          <cell r="D972" t="str">
            <v>㎡</v>
          </cell>
          <cell r="E972">
            <v>11200</v>
          </cell>
          <cell r="F972">
            <v>31595200</v>
          </cell>
          <cell r="H972">
            <v>0</v>
          </cell>
          <cell r="I972">
            <v>10124</v>
          </cell>
          <cell r="J972">
            <v>28559804</v>
          </cell>
        </row>
        <row r="973">
          <cell r="A973" t="str">
            <v>-2.외부포장면도장</v>
          </cell>
          <cell r="B973" t="str">
            <v>공장</v>
          </cell>
          <cell r="C973">
            <v>420</v>
          </cell>
          <cell r="D973" t="str">
            <v>㎡</v>
          </cell>
          <cell r="E973">
            <v>8640</v>
          </cell>
          <cell r="F973">
            <v>3628800</v>
          </cell>
          <cell r="H973">
            <v>0</v>
          </cell>
          <cell r="I973">
            <v>8366</v>
          </cell>
          <cell r="J973">
            <v>3513720</v>
          </cell>
        </row>
        <row r="974">
          <cell r="A974" t="str">
            <v>-3.연결판도장</v>
          </cell>
          <cell r="B974" t="str">
            <v>공장</v>
          </cell>
          <cell r="C974">
            <v>289</v>
          </cell>
          <cell r="D974" t="str">
            <v>㎡</v>
          </cell>
          <cell r="E974">
            <v>6880</v>
          </cell>
          <cell r="F974">
            <v>1988320</v>
          </cell>
          <cell r="H974">
            <v>0</v>
          </cell>
          <cell r="I974">
            <v>7557</v>
          </cell>
          <cell r="J974">
            <v>2183973</v>
          </cell>
        </row>
        <row r="975">
          <cell r="A975" t="str">
            <v>-4.외부도장</v>
          </cell>
          <cell r="B975" t="str">
            <v>공장</v>
          </cell>
          <cell r="C975">
            <v>1421</v>
          </cell>
          <cell r="D975" t="str">
            <v>㎡</v>
          </cell>
          <cell r="E975">
            <v>12240</v>
          </cell>
          <cell r="F975">
            <v>17393040</v>
          </cell>
          <cell r="H975">
            <v>0</v>
          </cell>
          <cell r="I975">
            <v>13828</v>
          </cell>
          <cell r="J975">
            <v>19649588</v>
          </cell>
        </row>
        <row r="976">
          <cell r="A976" t="str">
            <v>-5.외부도장</v>
          </cell>
          <cell r="B976" t="str">
            <v>현장</v>
          </cell>
          <cell r="C976">
            <v>1421</v>
          </cell>
          <cell r="D976" t="str">
            <v>㎡</v>
          </cell>
          <cell r="E976">
            <v>4230</v>
          </cell>
          <cell r="F976">
            <v>6010830</v>
          </cell>
          <cell r="H976">
            <v>0</v>
          </cell>
          <cell r="I976">
            <v>13828</v>
          </cell>
          <cell r="J976">
            <v>19649588</v>
          </cell>
        </row>
        <row r="977">
          <cell r="A977" t="str">
            <v>-6.내부볼트및연결판도장</v>
          </cell>
          <cell r="B977" t="str">
            <v>현장</v>
          </cell>
          <cell r="C977">
            <v>75</v>
          </cell>
          <cell r="D977" t="str">
            <v>㎡</v>
          </cell>
          <cell r="E977">
            <v>6360</v>
          </cell>
          <cell r="F977">
            <v>477000</v>
          </cell>
          <cell r="H977">
            <v>0</v>
          </cell>
          <cell r="I977">
            <v>5419</v>
          </cell>
          <cell r="J977">
            <v>406425</v>
          </cell>
        </row>
        <row r="978">
          <cell r="A978" t="str">
            <v>-7.외부볼트및연결판도장</v>
          </cell>
          <cell r="B978" t="str">
            <v>현장</v>
          </cell>
          <cell r="C978">
            <v>123</v>
          </cell>
          <cell r="D978" t="str">
            <v>㎡</v>
          </cell>
          <cell r="E978">
            <v>8270</v>
          </cell>
          <cell r="F978">
            <v>1017210</v>
          </cell>
          <cell r="H978">
            <v>0</v>
          </cell>
          <cell r="I978">
            <v>7989</v>
          </cell>
          <cell r="J978">
            <v>982647</v>
          </cell>
        </row>
        <row r="979">
          <cell r="A979" t="str">
            <v>-8.강교방사선투과검사</v>
          </cell>
          <cell r="C979">
            <v>1</v>
          </cell>
          <cell r="D979" t="str">
            <v>식</v>
          </cell>
          <cell r="E979">
            <v>7280950</v>
          </cell>
          <cell r="F979">
            <v>7280950</v>
          </cell>
          <cell r="H979">
            <v>0</v>
          </cell>
          <cell r="I979">
            <v>7280950</v>
          </cell>
          <cell r="J979">
            <v>7280950</v>
          </cell>
        </row>
        <row r="980">
          <cell r="A980" t="str">
            <v>3.20옹벽배수시설</v>
          </cell>
          <cell r="F980">
            <v>165090</v>
          </cell>
          <cell r="H980">
            <v>734600</v>
          </cell>
          <cell r="I980">
            <v>0</v>
          </cell>
          <cell r="J980">
            <v>162962</v>
          </cell>
        </row>
        <row r="981">
          <cell r="A981" t="str">
            <v>a.PVC PIPE</v>
          </cell>
          <cell r="B981" t="str">
            <v>(φ100mm)</v>
          </cell>
          <cell r="C981">
            <v>7</v>
          </cell>
          <cell r="D981" t="str">
            <v>m</v>
          </cell>
          <cell r="E981">
            <v>4910</v>
          </cell>
          <cell r="F981">
            <v>34370</v>
          </cell>
          <cell r="G981">
            <v>4200</v>
          </cell>
          <cell r="H981">
            <v>29400</v>
          </cell>
          <cell r="I981">
            <v>4090</v>
          </cell>
          <cell r="J981">
            <v>28630</v>
          </cell>
        </row>
        <row r="982">
          <cell r="A982" t="str">
            <v>b.DRAIN BOARD</v>
          </cell>
          <cell r="C982">
            <v>86</v>
          </cell>
          <cell r="D982" t="str">
            <v>㎡</v>
          </cell>
          <cell r="E982">
            <v>630</v>
          </cell>
          <cell r="F982">
            <v>54180</v>
          </cell>
          <cell r="G982">
            <v>6400</v>
          </cell>
          <cell r="H982">
            <v>550400</v>
          </cell>
          <cell r="I982">
            <v>630</v>
          </cell>
          <cell r="J982">
            <v>54180</v>
          </cell>
        </row>
        <row r="983">
          <cell r="A983" t="str">
            <v>c.부 직 포</v>
          </cell>
          <cell r="C983">
            <v>86</v>
          </cell>
          <cell r="D983" t="str">
            <v>㎡</v>
          </cell>
          <cell r="E983">
            <v>890</v>
          </cell>
          <cell r="F983">
            <v>76540</v>
          </cell>
          <cell r="G983">
            <v>1800</v>
          </cell>
          <cell r="H983">
            <v>154800</v>
          </cell>
          <cell r="I983">
            <v>932</v>
          </cell>
          <cell r="J983">
            <v>80152</v>
          </cell>
        </row>
        <row r="984">
          <cell r="A984" t="str">
            <v>3.21시공이음</v>
          </cell>
          <cell r="F984">
            <v>31140</v>
          </cell>
          <cell r="H984">
            <v>55800</v>
          </cell>
          <cell r="I984">
            <v>0</v>
          </cell>
          <cell r="J984">
            <v>38232</v>
          </cell>
        </row>
        <row r="985">
          <cell r="A985" t="str">
            <v>a.스치로폴</v>
          </cell>
          <cell r="B985" t="str">
            <v>(t=20mm)</v>
          </cell>
          <cell r="C985">
            <v>18</v>
          </cell>
          <cell r="D985" t="str">
            <v>㎡</v>
          </cell>
          <cell r="E985">
            <v>1730</v>
          </cell>
          <cell r="F985">
            <v>31140</v>
          </cell>
          <cell r="G985">
            <v>3100</v>
          </cell>
          <cell r="H985">
            <v>55800</v>
          </cell>
          <cell r="I985">
            <v>2124</v>
          </cell>
          <cell r="J985">
            <v>38232</v>
          </cell>
        </row>
        <row r="986">
          <cell r="A986" t="str">
            <v>3.22가    도</v>
          </cell>
          <cell r="C986">
            <v>1</v>
          </cell>
          <cell r="D986" t="str">
            <v>식</v>
          </cell>
          <cell r="E986">
            <v>18708270</v>
          </cell>
          <cell r="F986">
            <v>18708270</v>
          </cell>
          <cell r="G986">
            <v>17000000</v>
          </cell>
          <cell r="H986">
            <v>17000000</v>
          </cell>
          <cell r="I986">
            <v>18708270</v>
          </cell>
          <cell r="J986">
            <v>18708269</v>
          </cell>
        </row>
        <row r="987">
          <cell r="A987" t="str">
            <v>L.복평교</v>
          </cell>
          <cell r="F987">
            <v>5154644813</v>
          </cell>
          <cell r="H987">
            <v>4240872060</v>
          </cell>
          <cell r="I987">
            <v>0</v>
          </cell>
          <cell r="J987">
            <v>5296387245</v>
          </cell>
        </row>
        <row r="988">
          <cell r="A988" t="str">
            <v>3.01구조물터파기</v>
          </cell>
          <cell r="F988">
            <v>249169610</v>
          </cell>
          <cell r="H988">
            <v>168775700</v>
          </cell>
          <cell r="I988">
            <v>0</v>
          </cell>
          <cell r="J988">
            <v>158023391</v>
          </cell>
        </row>
        <row r="989">
          <cell r="A989" t="str">
            <v>a.육상토사</v>
          </cell>
          <cell r="F989">
            <v>29374100</v>
          </cell>
          <cell r="H989">
            <v>30709400</v>
          </cell>
          <cell r="I989">
            <v>0</v>
          </cell>
          <cell r="J989">
            <v>25738742</v>
          </cell>
        </row>
        <row r="990">
          <cell r="A990" t="str">
            <v>-1      ″</v>
          </cell>
          <cell r="B990" t="str">
            <v>(0 ~ 4m)</v>
          </cell>
          <cell r="C990">
            <v>6638</v>
          </cell>
          <cell r="D990" t="str">
            <v>㎥</v>
          </cell>
          <cell r="E990">
            <v>3590</v>
          </cell>
          <cell r="F990">
            <v>23830420</v>
          </cell>
          <cell r="G990">
            <v>3700</v>
          </cell>
          <cell r="H990">
            <v>24560600</v>
          </cell>
          <cell r="I990">
            <v>3141</v>
          </cell>
          <cell r="J990">
            <v>20849958</v>
          </cell>
        </row>
        <row r="991">
          <cell r="A991" t="str">
            <v>-2      ″</v>
          </cell>
          <cell r="B991" t="str">
            <v>(4m이상)</v>
          </cell>
          <cell r="C991">
            <v>976</v>
          </cell>
          <cell r="D991" t="str">
            <v>㎥</v>
          </cell>
          <cell r="E991">
            <v>5680</v>
          </cell>
          <cell r="F991">
            <v>5543680</v>
          </cell>
          <cell r="G991">
            <v>6300</v>
          </cell>
          <cell r="H991">
            <v>6148800</v>
          </cell>
          <cell r="I991">
            <v>5009</v>
          </cell>
          <cell r="J991">
            <v>4888784</v>
          </cell>
        </row>
        <row r="992">
          <cell r="A992" t="str">
            <v>b.수중토사</v>
          </cell>
          <cell r="B992" t="str">
            <v>(0 ~ 4m)</v>
          </cell>
          <cell r="C992">
            <v>1266</v>
          </cell>
          <cell r="D992" t="str">
            <v>㎥</v>
          </cell>
          <cell r="E992">
            <v>6910</v>
          </cell>
          <cell r="F992">
            <v>8748060</v>
          </cell>
          <cell r="G992">
            <v>5500</v>
          </cell>
          <cell r="H992">
            <v>6963000</v>
          </cell>
          <cell r="I992">
            <v>0</v>
          </cell>
          <cell r="J992">
            <v>0</v>
          </cell>
        </row>
        <row r="993">
          <cell r="A993" t="str">
            <v>c.육상풍화암</v>
          </cell>
          <cell r="F993">
            <v>6197050</v>
          </cell>
          <cell r="H993">
            <v>585400</v>
          </cell>
          <cell r="I993">
            <v>0</v>
          </cell>
          <cell r="J993">
            <v>5487531</v>
          </cell>
        </row>
        <row r="994">
          <cell r="A994" t="str">
            <v>-1       ″</v>
          </cell>
          <cell r="B994" t="str">
            <v>(0 ~ 4m)</v>
          </cell>
          <cell r="C994">
            <v>34</v>
          </cell>
          <cell r="D994" t="str">
            <v>㎥</v>
          </cell>
          <cell r="E994">
            <v>51780</v>
          </cell>
          <cell r="F994">
            <v>1760520</v>
          </cell>
          <cell r="G994">
            <v>4300</v>
          </cell>
          <cell r="H994">
            <v>146200</v>
          </cell>
          <cell r="I994">
            <v>45663</v>
          </cell>
          <cell r="J994">
            <v>1552542</v>
          </cell>
        </row>
        <row r="995">
          <cell r="A995" t="str">
            <v>-2       ″</v>
          </cell>
          <cell r="B995" t="str">
            <v>(4m이상)</v>
          </cell>
          <cell r="C995">
            <v>61</v>
          </cell>
          <cell r="D995" t="str">
            <v>㎥</v>
          </cell>
          <cell r="E995">
            <v>72730</v>
          </cell>
          <cell r="F995">
            <v>4436530</v>
          </cell>
          <cell r="G995">
            <v>7200</v>
          </cell>
          <cell r="H995">
            <v>439200</v>
          </cell>
          <cell r="I995">
            <v>64508.047619047618</v>
          </cell>
          <cell r="J995">
            <v>3934989</v>
          </cell>
        </row>
        <row r="996">
          <cell r="A996" t="str">
            <v>d.육상연암</v>
          </cell>
          <cell r="F996">
            <v>56894700</v>
          </cell>
          <cell r="H996">
            <v>21816300</v>
          </cell>
          <cell r="I996">
            <v>0</v>
          </cell>
          <cell r="J996">
            <v>56894973</v>
          </cell>
        </row>
        <row r="997">
          <cell r="A997" t="str">
            <v>-1      ″</v>
          </cell>
          <cell r="B997" t="str">
            <v>(4m이상)</v>
          </cell>
          <cell r="C997">
            <v>273</v>
          </cell>
          <cell r="D997" t="str">
            <v>㎥</v>
          </cell>
          <cell r="E997">
            <v>152580</v>
          </cell>
          <cell r="F997">
            <v>41654340</v>
          </cell>
          <cell r="G997">
            <v>62700</v>
          </cell>
          <cell r="H997">
            <v>17117100</v>
          </cell>
          <cell r="I997">
            <v>152581</v>
          </cell>
          <cell r="J997">
            <v>41654613</v>
          </cell>
        </row>
        <row r="998">
          <cell r="A998" t="str">
            <v>-2면고르기</v>
          </cell>
          <cell r="C998">
            <v>534</v>
          </cell>
          <cell r="D998" t="str">
            <v>㎡</v>
          </cell>
          <cell r="E998">
            <v>28540</v>
          </cell>
          <cell r="F998">
            <v>15240360</v>
          </cell>
          <cell r="G998">
            <v>8800</v>
          </cell>
          <cell r="H998">
            <v>4699200</v>
          </cell>
          <cell r="I998">
            <v>28540</v>
          </cell>
          <cell r="J998">
            <v>15240360</v>
          </cell>
        </row>
        <row r="999">
          <cell r="A999" t="str">
            <v>e.수중연암</v>
          </cell>
          <cell r="B999" t="str">
            <v>(4m이상)</v>
          </cell>
          <cell r="C999">
            <v>399</v>
          </cell>
          <cell r="D999" t="str">
            <v>㎥</v>
          </cell>
          <cell r="E999">
            <v>157030</v>
          </cell>
          <cell r="F999">
            <v>62654970</v>
          </cell>
          <cell r="G999">
            <v>77000</v>
          </cell>
          <cell r="H999">
            <v>30723000</v>
          </cell>
          <cell r="I999">
            <v>0</v>
          </cell>
          <cell r="J999">
            <v>0</v>
          </cell>
        </row>
        <row r="1000">
          <cell r="A1000" t="str">
            <v>f.면정리및청소</v>
          </cell>
          <cell r="C1000">
            <v>323</v>
          </cell>
          <cell r="D1000" t="str">
            <v>㎡</v>
          </cell>
          <cell r="E1000">
            <v>28540</v>
          </cell>
          <cell r="F1000">
            <v>9218420</v>
          </cell>
          <cell r="G1000">
            <v>8800</v>
          </cell>
          <cell r="H1000">
            <v>2842400</v>
          </cell>
          <cell r="I1000">
            <v>28540</v>
          </cell>
          <cell r="J1000">
            <v>9218420</v>
          </cell>
        </row>
        <row r="1001">
          <cell r="A1001" t="str">
            <v>g.물푸기</v>
          </cell>
          <cell r="C1001">
            <v>57</v>
          </cell>
          <cell r="D1001" t="str">
            <v>시간</v>
          </cell>
          <cell r="E1001">
            <v>5290</v>
          </cell>
          <cell r="F1001">
            <v>301530</v>
          </cell>
          <cell r="G1001">
            <v>6600</v>
          </cell>
          <cell r="H1001">
            <v>376200</v>
          </cell>
          <cell r="I1001">
            <v>2942</v>
          </cell>
          <cell r="J1001">
            <v>167694</v>
          </cell>
        </row>
        <row r="1002">
          <cell r="A1002" t="str">
            <v>h.되메우기및다짐</v>
          </cell>
          <cell r="B1002" t="str">
            <v>(기계70%,인력30%)</v>
          </cell>
          <cell r="C1002">
            <v>7549</v>
          </cell>
          <cell r="D1002" t="str">
            <v>㎥</v>
          </cell>
          <cell r="E1002">
            <v>3000</v>
          </cell>
          <cell r="F1002">
            <v>22647000</v>
          </cell>
          <cell r="G1002">
            <v>3000</v>
          </cell>
          <cell r="H1002">
            <v>22647000</v>
          </cell>
          <cell r="I1002">
            <v>4158</v>
          </cell>
          <cell r="J1002">
            <v>31388742</v>
          </cell>
        </row>
        <row r="1003">
          <cell r="A1003" t="str">
            <v>i.뒷채움</v>
          </cell>
          <cell r="B1003" t="str">
            <v>(보조기층재)</v>
          </cell>
          <cell r="C1003">
            <v>1904</v>
          </cell>
          <cell r="D1003" t="str">
            <v>㎥</v>
          </cell>
          <cell r="E1003">
            <v>27120</v>
          </cell>
          <cell r="F1003">
            <v>51636480</v>
          </cell>
          <cell r="G1003">
            <v>24000</v>
          </cell>
          <cell r="H1003">
            <v>45696000</v>
          </cell>
          <cell r="I1003">
            <v>14279</v>
          </cell>
          <cell r="J1003">
            <v>27187216</v>
          </cell>
        </row>
        <row r="1004">
          <cell r="A1004" t="str">
            <v>j.앞성토</v>
          </cell>
          <cell r="B1004" t="str">
            <v>백호우0.7m3</v>
          </cell>
          <cell r="C1004">
            <v>2139</v>
          </cell>
          <cell r="D1004" t="str">
            <v>㎥</v>
          </cell>
          <cell r="E1004">
            <v>700</v>
          </cell>
          <cell r="F1004">
            <v>1497300</v>
          </cell>
          <cell r="G1004">
            <v>3000</v>
          </cell>
          <cell r="H1004">
            <v>6417000</v>
          </cell>
          <cell r="I1004">
            <v>907</v>
          </cell>
          <cell r="J1004">
            <v>1940073</v>
          </cell>
        </row>
        <row r="1005">
          <cell r="A1005" t="str">
            <v>3.02강관파일</v>
          </cell>
          <cell r="F1005">
            <v>8882510</v>
          </cell>
          <cell r="H1005">
            <v>7348000</v>
          </cell>
          <cell r="I1005">
            <v>0</v>
          </cell>
          <cell r="J1005">
            <v>11216845</v>
          </cell>
        </row>
        <row r="1006">
          <cell r="A1006" t="str">
            <v>a.자재비</v>
          </cell>
          <cell r="B1006" t="str">
            <v>φ508.0x12.0㎜</v>
          </cell>
          <cell r="C1006">
            <v>68</v>
          </cell>
          <cell r="D1006" t="str">
            <v>m</v>
          </cell>
          <cell r="E1006">
            <v>62220</v>
          </cell>
          <cell r="F1006">
            <v>4230960</v>
          </cell>
          <cell r="G1006">
            <v>62000</v>
          </cell>
          <cell r="H1006">
            <v>4216000</v>
          </cell>
          <cell r="I1006">
            <v>64592</v>
          </cell>
          <cell r="J1006">
            <v>4392256</v>
          </cell>
        </row>
        <row r="1007">
          <cell r="A1007" t="str">
            <v>b.수직항</v>
          </cell>
          <cell r="B1007" t="str">
            <v>(φ508.0mm,t=12㎜ : ℓ=15m미만)</v>
          </cell>
          <cell r="C1007">
            <v>61</v>
          </cell>
          <cell r="D1007" t="str">
            <v>m</v>
          </cell>
          <cell r="E1007">
            <v>7190</v>
          </cell>
          <cell r="F1007">
            <v>438590</v>
          </cell>
          <cell r="G1007">
            <v>12000</v>
          </cell>
          <cell r="H1007">
            <v>732000</v>
          </cell>
          <cell r="I1007">
            <v>5489</v>
          </cell>
          <cell r="J1007">
            <v>334829</v>
          </cell>
        </row>
        <row r="1008">
          <cell r="A1008" t="str">
            <v>c.두부및선단보강</v>
          </cell>
          <cell r="B1008" t="str">
            <v>(φ508㎜,t=12mm)</v>
          </cell>
          <cell r="C1008">
            <v>16</v>
          </cell>
          <cell r="D1008" t="str">
            <v>본</v>
          </cell>
          <cell r="E1008">
            <v>263310</v>
          </cell>
          <cell r="F1008">
            <v>4212960</v>
          </cell>
          <cell r="G1008">
            <v>150000</v>
          </cell>
          <cell r="H1008">
            <v>2400000</v>
          </cell>
          <cell r="I1008">
            <v>405610</v>
          </cell>
          <cell r="J1008">
            <v>6489760</v>
          </cell>
        </row>
        <row r="1009">
          <cell r="A1009" t="str">
            <v>3.03거 푸 집</v>
          </cell>
          <cell r="F1009">
            <v>120282170</v>
          </cell>
          <cell r="H1009">
            <v>154595500</v>
          </cell>
          <cell r="I1009">
            <v>0</v>
          </cell>
          <cell r="J1009">
            <v>236570934</v>
          </cell>
        </row>
        <row r="1010">
          <cell r="A1010" t="str">
            <v>a.합판거푸집</v>
          </cell>
          <cell r="F1010">
            <v>101247940</v>
          </cell>
          <cell r="H1010">
            <v>139986500</v>
          </cell>
          <cell r="I1010">
            <v>0</v>
          </cell>
          <cell r="J1010">
            <v>216286049</v>
          </cell>
        </row>
        <row r="1011">
          <cell r="A1011" t="str">
            <v>-1.      ″</v>
          </cell>
          <cell r="B1011" t="str">
            <v>(3회, 0~ 7m)</v>
          </cell>
          <cell r="C1011">
            <v>4198</v>
          </cell>
          <cell r="D1011" t="str">
            <v>㎡</v>
          </cell>
          <cell r="E1011">
            <v>17110</v>
          </cell>
          <cell r="F1011">
            <v>71827780</v>
          </cell>
          <cell r="G1011">
            <v>23500</v>
          </cell>
          <cell r="H1011">
            <v>98653000</v>
          </cell>
          <cell r="I1011">
            <v>39478</v>
          </cell>
          <cell r="J1011">
            <v>165728644</v>
          </cell>
        </row>
        <row r="1012">
          <cell r="A1012" t="str">
            <v>-2.      ″</v>
          </cell>
          <cell r="B1012" t="str">
            <v>(3회, 7~10m)</v>
          </cell>
          <cell r="C1012">
            <v>751</v>
          </cell>
          <cell r="D1012" t="str">
            <v>㎡</v>
          </cell>
          <cell r="E1012">
            <v>17980</v>
          </cell>
          <cell r="F1012">
            <v>13502980</v>
          </cell>
          <cell r="G1012">
            <v>26000</v>
          </cell>
          <cell r="H1012">
            <v>19526000</v>
          </cell>
          <cell r="I1012">
            <v>42671.6</v>
          </cell>
          <cell r="J1012">
            <v>32046371</v>
          </cell>
        </row>
        <row r="1013">
          <cell r="A1013" t="str">
            <v>-3.      ″</v>
          </cell>
          <cell r="B1013" t="str">
            <v>(3회,10~13m)</v>
          </cell>
          <cell r="C1013">
            <v>48</v>
          </cell>
          <cell r="D1013" t="str">
            <v>㎡</v>
          </cell>
          <cell r="E1013">
            <v>21030</v>
          </cell>
          <cell r="F1013">
            <v>1009440</v>
          </cell>
          <cell r="G1013">
            <v>26000</v>
          </cell>
          <cell r="H1013">
            <v>1248000</v>
          </cell>
          <cell r="I1013">
            <v>46184.56</v>
          </cell>
          <cell r="J1013">
            <v>2216858</v>
          </cell>
        </row>
        <row r="1014">
          <cell r="A1014" t="str">
            <v>-4.      〃</v>
          </cell>
          <cell r="B1014" t="str">
            <v>(4회)</v>
          </cell>
          <cell r="C1014">
            <v>711</v>
          </cell>
          <cell r="D1014" t="str">
            <v>㎡</v>
          </cell>
          <cell r="E1014">
            <v>14660</v>
          </cell>
          <cell r="F1014">
            <v>10423260</v>
          </cell>
          <cell r="G1014">
            <v>20500</v>
          </cell>
          <cell r="H1014">
            <v>14575500</v>
          </cell>
          <cell r="I1014">
            <v>16256</v>
          </cell>
          <cell r="J1014">
            <v>11558016</v>
          </cell>
        </row>
        <row r="1015">
          <cell r="A1015" t="str">
            <v>-5.      〃</v>
          </cell>
          <cell r="B1015" t="str">
            <v>(6회)</v>
          </cell>
          <cell r="C1015">
            <v>352</v>
          </cell>
          <cell r="D1015" t="str">
            <v>㎡</v>
          </cell>
          <cell r="E1015">
            <v>12740</v>
          </cell>
          <cell r="F1015">
            <v>4484480</v>
          </cell>
          <cell r="G1015">
            <v>17000</v>
          </cell>
          <cell r="H1015">
            <v>5984000</v>
          </cell>
          <cell r="I1015">
            <v>13455</v>
          </cell>
          <cell r="J1015">
            <v>4736160</v>
          </cell>
        </row>
        <row r="1016">
          <cell r="A1016" t="str">
            <v>b.목재원형거푸집</v>
          </cell>
          <cell r="F1016">
            <v>19034230</v>
          </cell>
          <cell r="H1016">
            <v>14609000</v>
          </cell>
          <cell r="I1016">
            <v>0</v>
          </cell>
          <cell r="J1016">
            <v>20284885</v>
          </cell>
        </row>
        <row r="1017">
          <cell r="A1017" t="str">
            <v>-1.      ″</v>
          </cell>
          <cell r="B1017" t="str">
            <v>(3회, 0~ 7m)</v>
          </cell>
          <cell r="C1017">
            <v>427</v>
          </cell>
          <cell r="D1017" t="str">
            <v>㎡</v>
          </cell>
          <cell r="E1017">
            <v>36890</v>
          </cell>
          <cell r="F1017">
            <v>15752030</v>
          </cell>
          <cell r="G1017">
            <v>27000</v>
          </cell>
          <cell r="H1017">
            <v>11529000</v>
          </cell>
          <cell r="I1017">
            <v>39478</v>
          </cell>
          <cell r="J1017">
            <v>16857106</v>
          </cell>
        </row>
        <row r="1018">
          <cell r="A1018" t="str">
            <v>-2.       ″</v>
          </cell>
          <cell r="B1018" t="str">
            <v>(3회, 7~10m)</v>
          </cell>
          <cell r="C1018">
            <v>76</v>
          </cell>
          <cell r="D1018" t="str">
            <v>㎡</v>
          </cell>
          <cell r="E1018">
            <v>38690</v>
          </cell>
          <cell r="F1018">
            <v>2940440</v>
          </cell>
          <cell r="G1018">
            <v>38500</v>
          </cell>
          <cell r="H1018">
            <v>2926000</v>
          </cell>
          <cell r="I1018">
            <v>42671.6</v>
          </cell>
          <cell r="J1018">
            <v>3243041</v>
          </cell>
        </row>
        <row r="1019">
          <cell r="A1019" t="str">
            <v>-3.       ″</v>
          </cell>
          <cell r="B1019" t="str">
            <v>(3회,10~13m)</v>
          </cell>
          <cell r="C1019">
            <v>4</v>
          </cell>
          <cell r="D1019" t="str">
            <v>㎡</v>
          </cell>
          <cell r="E1019">
            <v>85440</v>
          </cell>
          <cell r="F1019">
            <v>341760</v>
          </cell>
          <cell r="G1019">
            <v>38500</v>
          </cell>
          <cell r="H1019">
            <v>154000</v>
          </cell>
          <cell r="I1019">
            <v>46184.56</v>
          </cell>
          <cell r="J1019">
            <v>184738</v>
          </cell>
        </row>
        <row r="1020">
          <cell r="A1020" t="str">
            <v>3.04강관비계</v>
          </cell>
          <cell r="C1020">
            <v>1</v>
          </cell>
          <cell r="D1020" t="str">
            <v>식</v>
          </cell>
          <cell r="E1020">
            <v>24409910</v>
          </cell>
          <cell r="F1020">
            <v>24409910</v>
          </cell>
          <cell r="G1020">
            <v>22000000</v>
          </cell>
          <cell r="H1020">
            <v>22000000</v>
          </cell>
          <cell r="I1020">
            <v>24409909.999999996</v>
          </cell>
          <cell r="J1020">
            <v>24409909</v>
          </cell>
        </row>
        <row r="1021">
          <cell r="A1021" t="str">
            <v>3.05동 바 리</v>
          </cell>
          <cell r="F1021">
            <v>108998650</v>
          </cell>
          <cell r="H1021">
            <v>95000000</v>
          </cell>
          <cell r="I1021">
            <v>0</v>
          </cell>
          <cell r="J1021">
            <v>108998648</v>
          </cell>
        </row>
        <row r="1022">
          <cell r="A1022" t="str">
            <v>a.         ″</v>
          </cell>
          <cell r="B1022" t="str">
            <v>(목재4회)</v>
          </cell>
          <cell r="C1022">
            <v>1</v>
          </cell>
          <cell r="D1022" t="str">
            <v>식</v>
          </cell>
          <cell r="E1022">
            <v>96406140</v>
          </cell>
          <cell r="F1022">
            <v>96406140</v>
          </cell>
          <cell r="G1022">
            <v>85000000</v>
          </cell>
          <cell r="H1022">
            <v>85000000</v>
          </cell>
          <cell r="I1022">
            <v>96406140</v>
          </cell>
          <cell r="J1022">
            <v>96406139</v>
          </cell>
        </row>
        <row r="1023">
          <cell r="A1023" t="str">
            <v>b.         ″</v>
          </cell>
          <cell r="B1023" t="str">
            <v>(강관동바리)</v>
          </cell>
          <cell r="C1023">
            <v>1</v>
          </cell>
          <cell r="D1023" t="str">
            <v>식</v>
          </cell>
          <cell r="E1023">
            <v>12592510</v>
          </cell>
          <cell r="F1023">
            <v>12592510</v>
          </cell>
          <cell r="G1023">
            <v>10000000</v>
          </cell>
          <cell r="H1023">
            <v>10000000</v>
          </cell>
          <cell r="I1023">
            <v>12592509.999999998</v>
          </cell>
          <cell r="J1023">
            <v>12592509</v>
          </cell>
        </row>
        <row r="1024">
          <cell r="A1024" t="str">
            <v>3.06철근가공조립</v>
          </cell>
          <cell r="F1024">
            <v>273478612</v>
          </cell>
          <cell r="H1024">
            <v>199585480</v>
          </cell>
          <cell r="I1024">
            <v>0</v>
          </cell>
          <cell r="J1024">
            <v>305058258</v>
          </cell>
        </row>
        <row r="1025">
          <cell r="A1025" t="str">
            <v>a.         ″</v>
          </cell>
          <cell r="B1025" t="str">
            <v>(보 통)</v>
          </cell>
          <cell r="C1025">
            <v>419.40100000000001</v>
          </cell>
          <cell r="D1025" t="str">
            <v>ton</v>
          </cell>
          <cell r="E1025">
            <v>360590</v>
          </cell>
          <cell r="F1025">
            <v>151231806</v>
          </cell>
          <cell r="G1025">
            <v>270000</v>
          </cell>
          <cell r="H1025">
            <v>113238270</v>
          </cell>
          <cell r="I1025">
            <v>384726</v>
          </cell>
          <cell r="J1025">
            <v>161354468</v>
          </cell>
        </row>
        <row r="1026">
          <cell r="A1026" t="str">
            <v>b.         ″</v>
          </cell>
          <cell r="B1026" t="str">
            <v>(복 잡)</v>
          </cell>
          <cell r="C1026">
            <v>297.74900000000002</v>
          </cell>
          <cell r="D1026" t="str">
            <v>ton</v>
          </cell>
          <cell r="E1026">
            <v>410570</v>
          </cell>
          <cell r="F1026">
            <v>122246806</v>
          </cell>
          <cell r="G1026">
            <v>290000</v>
          </cell>
          <cell r="H1026">
            <v>86347210</v>
          </cell>
          <cell r="I1026">
            <v>482634</v>
          </cell>
          <cell r="J1026">
            <v>143703790</v>
          </cell>
        </row>
        <row r="1027">
          <cell r="A1027" t="str">
            <v>3.07스페이샤설치</v>
          </cell>
          <cell r="F1027">
            <v>126620</v>
          </cell>
          <cell r="H1027">
            <v>1139580</v>
          </cell>
          <cell r="I1027">
            <v>0</v>
          </cell>
          <cell r="J1027">
            <v>2127216</v>
          </cell>
        </row>
        <row r="1028">
          <cell r="A1028" t="str">
            <v>a.         ″</v>
          </cell>
          <cell r="B1028" t="str">
            <v>(수평)</v>
          </cell>
          <cell r="C1028">
            <v>5415</v>
          </cell>
          <cell r="D1028" t="str">
            <v>㎡</v>
          </cell>
          <cell r="E1028">
            <v>20</v>
          </cell>
          <cell r="F1028">
            <v>108300</v>
          </cell>
          <cell r="G1028">
            <v>180</v>
          </cell>
          <cell r="H1028">
            <v>974700</v>
          </cell>
          <cell r="I1028">
            <v>336</v>
          </cell>
          <cell r="J1028">
            <v>1819440</v>
          </cell>
        </row>
        <row r="1029">
          <cell r="A1029" t="str">
            <v>b.         ″</v>
          </cell>
          <cell r="B1029" t="str">
            <v>(수직)</v>
          </cell>
          <cell r="C1029">
            <v>916</v>
          </cell>
          <cell r="D1029" t="str">
            <v>㎡</v>
          </cell>
          <cell r="E1029">
            <v>20</v>
          </cell>
          <cell r="F1029">
            <v>18320</v>
          </cell>
          <cell r="G1029">
            <v>180</v>
          </cell>
          <cell r="H1029">
            <v>164880</v>
          </cell>
          <cell r="I1029">
            <v>336</v>
          </cell>
          <cell r="J1029">
            <v>307776</v>
          </cell>
        </row>
        <row r="1030">
          <cell r="A1030" t="str">
            <v>3.08콘크리트타설공</v>
          </cell>
          <cell r="F1030">
            <v>271934840</v>
          </cell>
          <cell r="H1030">
            <v>308070120</v>
          </cell>
          <cell r="I1030">
            <v>0</v>
          </cell>
          <cell r="J1030">
            <v>291105845</v>
          </cell>
        </row>
        <row r="1031">
          <cell r="A1031" t="str">
            <v>a.펌프카</v>
          </cell>
          <cell r="B1031" t="str">
            <v>철근(25-270-12)</v>
          </cell>
          <cell r="C1031">
            <v>1423</v>
          </cell>
          <cell r="D1031" t="str">
            <v>㎥</v>
          </cell>
          <cell r="E1031">
            <v>56820</v>
          </cell>
          <cell r="F1031">
            <v>80854860</v>
          </cell>
          <cell r="G1031">
            <v>61870</v>
          </cell>
          <cell r="H1031">
            <v>88041010</v>
          </cell>
          <cell r="I1031">
            <v>57052</v>
          </cell>
          <cell r="J1031">
            <v>81184996</v>
          </cell>
        </row>
        <row r="1032">
          <cell r="A1032" t="str">
            <v>b.펌프카</v>
          </cell>
          <cell r="B1032" t="str">
            <v>철근(25-240-12)</v>
          </cell>
          <cell r="C1032">
            <v>2941</v>
          </cell>
          <cell r="D1032" t="str">
            <v>㎥</v>
          </cell>
          <cell r="E1032">
            <v>49080</v>
          </cell>
          <cell r="F1032">
            <v>144344280</v>
          </cell>
          <cell r="G1032">
            <v>59710</v>
          </cell>
          <cell r="H1032">
            <v>175607110</v>
          </cell>
          <cell r="I1032">
            <v>54779</v>
          </cell>
          <cell r="J1032">
            <v>161105039</v>
          </cell>
        </row>
        <row r="1033">
          <cell r="A1033" t="str">
            <v>c.콘크리트타설</v>
          </cell>
          <cell r="B1033" t="str">
            <v>무근(40-180-8)</v>
          </cell>
          <cell r="C1033">
            <v>720</v>
          </cell>
          <cell r="D1033" t="str">
            <v>㎥</v>
          </cell>
          <cell r="E1033">
            <v>55880</v>
          </cell>
          <cell r="F1033">
            <v>40233600</v>
          </cell>
          <cell r="G1033">
            <v>53200</v>
          </cell>
          <cell r="H1033">
            <v>38304000</v>
          </cell>
          <cell r="I1033">
            <v>58586</v>
          </cell>
          <cell r="J1033">
            <v>42181920</v>
          </cell>
        </row>
        <row r="1034">
          <cell r="A1034" t="str">
            <v>d.콘크리트타설</v>
          </cell>
          <cell r="B1034" t="str">
            <v>무근(40-160-8)</v>
          </cell>
          <cell r="C1034">
            <v>115</v>
          </cell>
          <cell r="D1034" t="str">
            <v>㎥</v>
          </cell>
          <cell r="E1034">
            <v>56540</v>
          </cell>
          <cell r="F1034">
            <v>6502100</v>
          </cell>
          <cell r="G1034">
            <v>53200</v>
          </cell>
          <cell r="H1034">
            <v>6118000</v>
          </cell>
          <cell r="I1034">
            <v>57686</v>
          </cell>
          <cell r="J1034">
            <v>6633890</v>
          </cell>
        </row>
        <row r="1035">
          <cell r="A1035" t="str">
            <v>3.09표면처리</v>
          </cell>
          <cell r="F1035">
            <v>2574000</v>
          </cell>
          <cell r="H1035">
            <v>8022300</v>
          </cell>
          <cell r="I1035">
            <v>0</v>
          </cell>
          <cell r="J1035">
            <v>3256110</v>
          </cell>
        </row>
        <row r="1036">
          <cell r="A1036" t="str">
            <v>a.슬래브양생</v>
          </cell>
          <cell r="C1036">
            <v>4290</v>
          </cell>
          <cell r="D1036" t="str">
            <v>㎡</v>
          </cell>
          <cell r="E1036">
            <v>320</v>
          </cell>
          <cell r="F1036">
            <v>1372800</v>
          </cell>
          <cell r="G1036">
            <v>370</v>
          </cell>
          <cell r="H1036">
            <v>1587300</v>
          </cell>
          <cell r="I1036">
            <v>264</v>
          </cell>
          <cell r="J1036">
            <v>1132560</v>
          </cell>
        </row>
        <row r="1037">
          <cell r="A1037" t="str">
            <v>b.슬래브면고르기</v>
          </cell>
          <cell r="C1037">
            <v>4290</v>
          </cell>
          <cell r="D1037" t="str">
            <v>㎡</v>
          </cell>
          <cell r="E1037">
            <v>280</v>
          </cell>
          <cell r="F1037">
            <v>1201200</v>
          </cell>
          <cell r="G1037">
            <v>1500</v>
          </cell>
          <cell r="H1037">
            <v>6435000</v>
          </cell>
          <cell r="I1037">
            <v>495</v>
          </cell>
          <cell r="J1037">
            <v>2123550</v>
          </cell>
        </row>
        <row r="1038">
          <cell r="A1038" t="str">
            <v>3.10교면방수</v>
          </cell>
          <cell r="B1038" t="str">
            <v>(도막식)</v>
          </cell>
          <cell r="C1038">
            <v>4290</v>
          </cell>
          <cell r="D1038" t="str">
            <v>㎡</v>
          </cell>
          <cell r="E1038">
            <v>17270</v>
          </cell>
          <cell r="F1038">
            <v>74088300</v>
          </cell>
          <cell r="G1038">
            <v>3700</v>
          </cell>
          <cell r="H1038">
            <v>15873000</v>
          </cell>
          <cell r="I1038">
            <v>10000</v>
          </cell>
          <cell r="J1038">
            <v>42900000</v>
          </cell>
        </row>
        <row r="1039">
          <cell r="A1039" t="str">
            <v>3.11교좌장치</v>
          </cell>
          <cell r="F1039">
            <v>49267400</v>
          </cell>
          <cell r="H1039">
            <v>32642000</v>
          </cell>
          <cell r="I1039">
            <v>0</v>
          </cell>
          <cell r="J1039">
            <v>49267400</v>
          </cell>
        </row>
        <row r="1040">
          <cell r="A1040" t="str">
            <v>a.고 정 단</v>
          </cell>
          <cell r="B1040" t="str">
            <v>(Pot, 600ton)</v>
          </cell>
          <cell r="C1040">
            <v>2</v>
          </cell>
          <cell r="D1040" t="str">
            <v>조</v>
          </cell>
          <cell r="E1040">
            <v>1973530</v>
          </cell>
          <cell r="F1040">
            <v>3947060</v>
          </cell>
          <cell r="G1040">
            <v>1091000</v>
          </cell>
          <cell r="H1040">
            <v>2182000</v>
          </cell>
          <cell r="I1040">
            <v>1973530</v>
          </cell>
          <cell r="J1040">
            <v>3947060</v>
          </cell>
        </row>
        <row r="1041">
          <cell r="A1041" t="str">
            <v>b.일 방 향</v>
          </cell>
          <cell r="F1041">
            <v>31520720</v>
          </cell>
          <cell r="H1041">
            <v>18300000</v>
          </cell>
          <cell r="I1041">
            <v>0</v>
          </cell>
          <cell r="J1041">
            <v>31520720</v>
          </cell>
        </row>
        <row r="1042">
          <cell r="A1042" t="str">
            <v>-1    ″</v>
          </cell>
          <cell r="B1042" t="str">
            <v>(Pot, 200ton)</v>
          </cell>
          <cell r="C1042">
            <v>4</v>
          </cell>
          <cell r="D1042" t="str">
            <v>조</v>
          </cell>
          <cell r="E1042">
            <v>1472260</v>
          </cell>
          <cell r="F1042">
            <v>5889040</v>
          </cell>
          <cell r="G1042">
            <v>875000</v>
          </cell>
          <cell r="H1042">
            <v>3500000</v>
          </cell>
          <cell r="I1042">
            <v>1472260</v>
          </cell>
          <cell r="J1042">
            <v>5889040</v>
          </cell>
        </row>
        <row r="1043">
          <cell r="A1043" t="str">
            <v>-2    ″</v>
          </cell>
          <cell r="B1043" t="str">
            <v>(Pot, 600ton)</v>
          </cell>
          <cell r="C1043">
            <v>8</v>
          </cell>
          <cell r="D1043" t="str">
            <v>조</v>
          </cell>
          <cell r="E1043">
            <v>3203960</v>
          </cell>
          <cell r="F1043">
            <v>25631680</v>
          </cell>
          <cell r="G1043">
            <v>1850000</v>
          </cell>
          <cell r="H1043">
            <v>14800000</v>
          </cell>
          <cell r="I1043">
            <v>3203960</v>
          </cell>
          <cell r="J1043">
            <v>25631680</v>
          </cell>
        </row>
        <row r="1044">
          <cell r="A1044" t="str">
            <v>c.양 방 향</v>
          </cell>
          <cell r="F1044">
            <v>13799620</v>
          </cell>
          <cell r="H1044">
            <v>12160000</v>
          </cell>
          <cell r="I1044">
            <v>0</v>
          </cell>
          <cell r="J1044">
            <v>13799620</v>
          </cell>
        </row>
        <row r="1045">
          <cell r="A1045" t="str">
            <v>-1    ″</v>
          </cell>
          <cell r="B1045" t="str">
            <v>(Pot, 200ton)</v>
          </cell>
          <cell r="C1045">
            <v>4</v>
          </cell>
          <cell r="D1045" t="str">
            <v>조</v>
          </cell>
          <cell r="E1045">
            <v>731440</v>
          </cell>
          <cell r="F1045">
            <v>2925760</v>
          </cell>
          <cell r="G1045">
            <v>640000</v>
          </cell>
          <cell r="H1045">
            <v>2560000</v>
          </cell>
          <cell r="I1045">
            <v>731440</v>
          </cell>
          <cell r="J1045">
            <v>2925760</v>
          </cell>
        </row>
        <row r="1046">
          <cell r="A1046" t="str">
            <v>-2    ″</v>
          </cell>
          <cell r="B1046" t="str">
            <v>(Pot, 600ton)</v>
          </cell>
          <cell r="C1046">
            <v>6</v>
          </cell>
          <cell r="D1046" t="str">
            <v>조</v>
          </cell>
          <cell r="E1046">
            <v>1812310</v>
          </cell>
          <cell r="F1046">
            <v>10873860</v>
          </cell>
          <cell r="G1046">
            <v>1600000</v>
          </cell>
          <cell r="H1046">
            <v>9600000</v>
          </cell>
          <cell r="I1046">
            <v>1812310</v>
          </cell>
          <cell r="J1046">
            <v>10873860</v>
          </cell>
        </row>
        <row r="1047">
          <cell r="A1047" t="str">
            <v>3.12신축이음장치</v>
          </cell>
          <cell r="B1047" t="str">
            <v>(No.160)</v>
          </cell>
          <cell r="C1047">
            <v>39</v>
          </cell>
          <cell r="D1047" t="str">
            <v>m</v>
          </cell>
          <cell r="E1047">
            <v>1700430</v>
          </cell>
          <cell r="F1047">
            <v>66316770</v>
          </cell>
          <cell r="G1047">
            <v>1600000</v>
          </cell>
          <cell r="H1047">
            <v>62400000</v>
          </cell>
          <cell r="I1047">
            <v>1700430</v>
          </cell>
          <cell r="J1047">
            <v>66316770</v>
          </cell>
        </row>
        <row r="1048">
          <cell r="A1048" t="str">
            <v>3.13다웰바설치</v>
          </cell>
          <cell r="B1048" t="str">
            <v>D=25, ℓ=600mm</v>
          </cell>
          <cell r="C1048">
            <v>96</v>
          </cell>
          <cell r="D1048" t="str">
            <v>개</v>
          </cell>
          <cell r="E1048">
            <v>2870</v>
          </cell>
          <cell r="F1048">
            <v>275520</v>
          </cell>
          <cell r="G1048">
            <v>3500</v>
          </cell>
          <cell r="H1048">
            <v>336000</v>
          </cell>
          <cell r="I1048">
            <v>125</v>
          </cell>
          <cell r="J1048">
            <v>12000</v>
          </cell>
        </row>
        <row r="1049">
          <cell r="A1049" t="str">
            <v>3.14무수축몰탈</v>
          </cell>
          <cell r="C1049">
            <v>2.2189999999999999</v>
          </cell>
          <cell r="D1049" t="str">
            <v>㎥</v>
          </cell>
          <cell r="E1049">
            <v>69890</v>
          </cell>
          <cell r="F1049">
            <v>155085</v>
          </cell>
          <cell r="G1049">
            <v>80000</v>
          </cell>
          <cell r="H1049">
            <v>177520</v>
          </cell>
          <cell r="I1049">
            <v>57311</v>
          </cell>
          <cell r="J1049">
            <v>127172</v>
          </cell>
        </row>
        <row r="1050">
          <cell r="A1050" t="str">
            <v>3.15무수축콘크리트</v>
          </cell>
          <cell r="C1050">
            <v>10.888</v>
          </cell>
          <cell r="D1050" t="str">
            <v>㎥</v>
          </cell>
          <cell r="E1050">
            <v>168330</v>
          </cell>
          <cell r="F1050">
            <v>1832777</v>
          </cell>
          <cell r="G1050">
            <v>100000</v>
          </cell>
          <cell r="H1050">
            <v>1088800</v>
          </cell>
          <cell r="I1050">
            <v>158468</v>
          </cell>
          <cell r="J1050">
            <v>1725398</v>
          </cell>
        </row>
        <row r="1051">
          <cell r="A1051" t="str">
            <v>3.16교면배수시설공</v>
          </cell>
          <cell r="B1051" t="str">
            <v>하천용</v>
          </cell>
          <cell r="F1051">
            <v>4836620</v>
          </cell>
          <cell r="H1051">
            <v>5161000</v>
          </cell>
          <cell r="I1051">
            <v>0</v>
          </cell>
          <cell r="J1051">
            <v>5065326</v>
          </cell>
        </row>
        <row r="1052">
          <cell r="A1052" t="str">
            <v>a.교면집수구</v>
          </cell>
          <cell r="B1052" t="str">
            <v>주철</v>
          </cell>
          <cell r="C1052">
            <v>22</v>
          </cell>
          <cell r="D1052" t="str">
            <v>개</v>
          </cell>
          <cell r="E1052">
            <v>82430</v>
          </cell>
          <cell r="F1052">
            <v>1813460</v>
          </cell>
          <cell r="G1052">
            <v>71000</v>
          </cell>
          <cell r="H1052">
            <v>1562000</v>
          </cell>
          <cell r="I1052">
            <v>37593</v>
          </cell>
          <cell r="J1052">
            <v>827046</v>
          </cell>
        </row>
        <row r="1053">
          <cell r="A1053" t="str">
            <v>b.연결배수구</v>
          </cell>
          <cell r="B1053" t="str">
            <v>(아연도강관, φ150㎜)</v>
          </cell>
          <cell r="C1053">
            <v>61</v>
          </cell>
          <cell r="D1053" t="str">
            <v>m</v>
          </cell>
          <cell r="E1053">
            <v>49560</v>
          </cell>
          <cell r="F1053">
            <v>3023160</v>
          </cell>
          <cell r="G1053">
            <v>59000</v>
          </cell>
          <cell r="H1053">
            <v>3599000</v>
          </cell>
          <cell r="I1053">
            <v>69480</v>
          </cell>
          <cell r="J1053">
            <v>4238280</v>
          </cell>
        </row>
        <row r="1054">
          <cell r="A1054" t="str">
            <v>3.17교량명판공</v>
          </cell>
          <cell r="F1054">
            <v>4686820</v>
          </cell>
          <cell r="H1054">
            <v>11460000</v>
          </cell>
          <cell r="I1054">
            <v>0</v>
          </cell>
          <cell r="J1054">
            <v>6122112</v>
          </cell>
        </row>
        <row r="1055">
          <cell r="A1055" t="str">
            <v>a.교 명 주</v>
          </cell>
          <cell r="B1055" t="str">
            <v>(화강석,600×600×1250mm)</v>
          </cell>
          <cell r="C1055">
            <v>4</v>
          </cell>
          <cell r="D1055" t="str">
            <v>개소</v>
          </cell>
          <cell r="E1055">
            <v>1065620</v>
          </cell>
          <cell r="F1055">
            <v>4262480</v>
          </cell>
          <cell r="G1055">
            <v>2700000</v>
          </cell>
          <cell r="H1055">
            <v>10800000</v>
          </cell>
          <cell r="I1055">
            <v>1500000</v>
          </cell>
          <cell r="J1055">
            <v>6000000</v>
          </cell>
        </row>
        <row r="1056">
          <cell r="A1056" t="str">
            <v>b.교 명 판</v>
          </cell>
          <cell r="B1056" t="str">
            <v>(황동,450×200×10㎜)</v>
          </cell>
          <cell r="C1056">
            <v>2</v>
          </cell>
          <cell r="D1056" t="str">
            <v>개</v>
          </cell>
          <cell r="E1056">
            <v>79560</v>
          </cell>
          <cell r="F1056">
            <v>159120</v>
          </cell>
          <cell r="G1056">
            <v>150000</v>
          </cell>
          <cell r="H1056">
            <v>300000</v>
          </cell>
          <cell r="I1056">
            <v>30958</v>
          </cell>
          <cell r="J1056">
            <v>61916</v>
          </cell>
        </row>
        <row r="1057">
          <cell r="A1057" t="str">
            <v>c.설 명 판</v>
          </cell>
          <cell r="B1057" t="str">
            <v>(황동,350×250×10㎜)</v>
          </cell>
          <cell r="C1057">
            <v>2</v>
          </cell>
          <cell r="D1057" t="str">
            <v>개</v>
          </cell>
          <cell r="E1057">
            <v>132610</v>
          </cell>
          <cell r="F1057">
            <v>265220</v>
          </cell>
          <cell r="G1057">
            <v>180000</v>
          </cell>
          <cell r="H1057">
            <v>360000</v>
          </cell>
          <cell r="I1057">
            <v>30098</v>
          </cell>
          <cell r="J1057">
            <v>60196</v>
          </cell>
        </row>
        <row r="1058">
          <cell r="A1058" t="str">
            <v>3.18교대보호공</v>
          </cell>
          <cell r="F1058">
            <v>18355350</v>
          </cell>
          <cell r="H1058">
            <v>22047000</v>
          </cell>
          <cell r="I1058">
            <v>0</v>
          </cell>
          <cell r="J1058">
            <v>18355348</v>
          </cell>
        </row>
        <row r="1059">
          <cell r="A1059" t="str">
            <v>a.세굴방지용사석채움</v>
          </cell>
          <cell r="B1059" t="str">
            <v>(100㎏/개)</v>
          </cell>
          <cell r="C1059">
            <v>371</v>
          </cell>
          <cell r="D1059" t="str">
            <v>㎥</v>
          </cell>
          <cell r="E1059">
            <v>27690</v>
          </cell>
          <cell r="F1059">
            <v>10272990</v>
          </cell>
          <cell r="G1059">
            <v>21000</v>
          </cell>
          <cell r="H1059">
            <v>7791000</v>
          </cell>
          <cell r="I1059">
            <v>27690</v>
          </cell>
          <cell r="J1059">
            <v>10272989</v>
          </cell>
        </row>
        <row r="1060">
          <cell r="A1060" t="str">
            <v>b.보호블럭(육교용)</v>
          </cell>
          <cell r="B1060" t="str">
            <v>(400x400x100㎜)</v>
          </cell>
          <cell r="C1060">
            <v>396</v>
          </cell>
          <cell r="D1060" t="str">
            <v>㎡</v>
          </cell>
          <cell r="E1060">
            <v>20410</v>
          </cell>
          <cell r="F1060">
            <v>8082360</v>
          </cell>
          <cell r="G1060">
            <v>36000</v>
          </cell>
          <cell r="H1060">
            <v>14256000</v>
          </cell>
          <cell r="I1060">
            <v>20410</v>
          </cell>
          <cell r="J1060">
            <v>8082359</v>
          </cell>
        </row>
        <row r="1061">
          <cell r="A1061" t="str">
            <v>3.19T.B.M설치</v>
          </cell>
          <cell r="C1061">
            <v>2</v>
          </cell>
          <cell r="D1061" t="str">
            <v>개</v>
          </cell>
          <cell r="E1061">
            <v>19170</v>
          </cell>
          <cell r="F1061">
            <v>38340</v>
          </cell>
          <cell r="G1061">
            <v>27000</v>
          </cell>
          <cell r="H1061">
            <v>54000</v>
          </cell>
          <cell r="I1061">
            <v>20475</v>
          </cell>
          <cell r="J1061">
            <v>40950</v>
          </cell>
        </row>
        <row r="1062">
          <cell r="A1062" t="str">
            <v>3.20낙하물방지공</v>
          </cell>
          <cell r="C1062">
            <v>1760</v>
          </cell>
          <cell r="D1062" t="str">
            <v>㎡</v>
          </cell>
          <cell r="E1062">
            <v>3230</v>
          </cell>
          <cell r="F1062">
            <v>5684800</v>
          </cell>
          <cell r="G1062">
            <v>4200</v>
          </cell>
          <cell r="H1062">
            <v>7392000</v>
          </cell>
          <cell r="I1062">
            <v>3007</v>
          </cell>
          <cell r="J1062">
            <v>5292320</v>
          </cell>
        </row>
        <row r="1063">
          <cell r="A1063" t="str">
            <v>3.21난간및전선관설치</v>
          </cell>
          <cell r="F1063">
            <v>67960200</v>
          </cell>
          <cell r="H1063">
            <v>128620800</v>
          </cell>
          <cell r="I1063">
            <v>0</v>
          </cell>
          <cell r="J1063">
            <v>69082860</v>
          </cell>
        </row>
        <row r="1064">
          <cell r="A1064" t="str">
            <v>a.난    간</v>
          </cell>
          <cell r="B1064" t="str">
            <v>(알미늄)</v>
          </cell>
          <cell r="C1064">
            <v>462</v>
          </cell>
          <cell r="D1064" t="str">
            <v>m</v>
          </cell>
          <cell r="E1064">
            <v>137280</v>
          </cell>
          <cell r="F1064">
            <v>63423360</v>
          </cell>
          <cell r="G1064">
            <v>270000</v>
          </cell>
          <cell r="H1064">
            <v>124740000</v>
          </cell>
          <cell r="I1064">
            <v>137280</v>
          </cell>
          <cell r="J1064">
            <v>63423360</v>
          </cell>
        </row>
        <row r="1065">
          <cell r="A1065" t="str">
            <v>b.전 선 관</v>
          </cell>
          <cell r="B1065" t="str">
            <v>강관 φ100mm</v>
          </cell>
          <cell r="C1065">
            <v>924</v>
          </cell>
          <cell r="D1065" t="str">
            <v>m</v>
          </cell>
          <cell r="E1065">
            <v>4910</v>
          </cell>
          <cell r="F1065">
            <v>4536840</v>
          </cell>
          <cell r="G1065">
            <v>4200</v>
          </cell>
          <cell r="H1065">
            <v>3880800</v>
          </cell>
          <cell r="I1065">
            <v>6125</v>
          </cell>
          <cell r="J1065">
            <v>5659500</v>
          </cell>
        </row>
        <row r="1066">
          <cell r="A1066" t="str">
            <v>3.22안전점검통로</v>
          </cell>
          <cell r="F1066">
            <v>175112320</v>
          </cell>
          <cell r="H1066">
            <v>157200000</v>
          </cell>
          <cell r="I1066">
            <v>0</v>
          </cell>
          <cell r="J1066">
            <v>0</v>
          </cell>
        </row>
        <row r="1067">
          <cell r="A1067" t="str">
            <v>a.종  방  향</v>
          </cell>
          <cell r="C1067">
            <v>440</v>
          </cell>
          <cell r="D1067" t="str">
            <v>m</v>
          </cell>
          <cell r="E1067">
            <v>258250</v>
          </cell>
          <cell r="F1067">
            <v>113630000</v>
          </cell>
          <cell r="G1067">
            <v>230000</v>
          </cell>
          <cell r="H1067">
            <v>101200000</v>
          </cell>
          <cell r="I1067">
            <v>0</v>
          </cell>
          <cell r="J1067">
            <v>0</v>
          </cell>
        </row>
        <row r="1068">
          <cell r="A1068" t="str">
            <v>b.횡  방  향</v>
          </cell>
          <cell r="C1068">
            <v>8</v>
          </cell>
          <cell r="D1068" t="str">
            <v>개소</v>
          </cell>
          <cell r="E1068">
            <v>7685290</v>
          </cell>
          <cell r="F1068">
            <v>61482320</v>
          </cell>
          <cell r="G1068">
            <v>7000000</v>
          </cell>
          <cell r="H1068">
            <v>56000000</v>
          </cell>
          <cell r="I1068">
            <v>0</v>
          </cell>
          <cell r="J1068">
            <v>0</v>
          </cell>
        </row>
        <row r="1069">
          <cell r="A1069" t="str">
            <v>3.23강   교</v>
          </cell>
          <cell r="F1069">
            <v>3560549029</v>
          </cell>
          <cell r="H1069">
            <v>2770405660</v>
          </cell>
          <cell r="I1069">
            <v>0</v>
          </cell>
          <cell r="J1069">
            <v>3825606624</v>
          </cell>
        </row>
        <row r="1070">
          <cell r="A1070" t="str">
            <v>a.강교제작</v>
          </cell>
          <cell r="C1070">
            <v>1520.53</v>
          </cell>
          <cell r="D1070" t="str">
            <v>ton</v>
          </cell>
          <cell r="E1070">
            <v>1721590</v>
          </cell>
          <cell r="F1070">
            <v>2617729242</v>
          </cell>
          <cell r="G1070">
            <v>1822000</v>
          </cell>
          <cell r="H1070">
            <v>2770405660</v>
          </cell>
          <cell r="I1070">
            <v>1837301</v>
          </cell>
          <cell r="J1070">
            <v>2793671287</v>
          </cell>
        </row>
        <row r="1071">
          <cell r="A1071" t="str">
            <v>b.강교운반</v>
          </cell>
          <cell r="C1071">
            <v>1520.53</v>
          </cell>
          <cell r="D1071" t="str">
            <v>ton</v>
          </cell>
          <cell r="E1071">
            <v>55970</v>
          </cell>
          <cell r="F1071">
            <v>85104064</v>
          </cell>
          <cell r="H1071">
            <v>0</v>
          </cell>
          <cell r="I1071">
            <v>40526</v>
          </cell>
          <cell r="J1071">
            <v>61620998</v>
          </cell>
        </row>
        <row r="1072">
          <cell r="A1072" t="str">
            <v>c.강교가설</v>
          </cell>
          <cell r="C1072">
            <v>1520.53</v>
          </cell>
          <cell r="D1072" t="str">
            <v>ton</v>
          </cell>
          <cell r="E1072">
            <v>285270</v>
          </cell>
          <cell r="F1072">
            <v>433761593</v>
          </cell>
          <cell r="H1072">
            <v>0</v>
          </cell>
          <cell r="I1072">
            <v>311130</v>
          </cell>
          <cell r="J1072">
            <v>473082497</v>
          </cell>
        </row>
        <row r="1073">
          <cell r="A1073" t="str">
            <v>d.강교도장</v>
          </cell>
          <cell r="F1073">
            <v>423954130</v>
          </cell>
          <cell r="H1073">
            <v>0</v>
          </cell>
          <cell r="I1073">
            <v>0</v>
          </cell>
          <cell r="J1073">
            <v>497231842</v>
          </cell>
        </row>
        <row r="1074">
          <cell r="A1074" t="str">
            <v>-1.내부도장</v>
          </cell>
          <cell r="B1074" t="str">
            <v>공장</v>
          </cell>
          <cell r="C1074">
            <v>16673</v>
          </cell>
          <cell r="D1074" t="str">
            <v>㎡</v>
          </cell>
          <cell r="E1074">
            <v>11200</v>
          </cell>
          <cell r="F1074">
            <v>186737600</v>
          </cell>
          <cell r="H1074">
            <v>0</v>
          </cell>
          <cell r="I1074">
            <v>10124</v>
          </cell>
          <cell r="J1074">
            <v>168797452</v>
          </cell>
        </row>
        <row r="1075">
          <cell r="A1075" t="str">
            <v>-2.외부포장면도장</v>
          </cell>
          <cell r="B1075" t="str">
            <v>공장</v>
          </cell>
          <cell r="C1075">
            <v>2466</v>
          </cell>
          <cell r="D1075" t="str">
            <v>㎡</v>
          </cell>
          <cell r="E1075">
            <v>8640</v>
          </cell>
          <cell r="F1075">
            <v>21306240</v>
          </cell>
          <cell r="H1075">
            <v>0</v>
          </cell>
          <cell r="I1075">
            <v>8366</v>
          </cell>
          <cell r="J1075">
            <v>20630556</v>
          </cell>
        </row>
        <row r="1076">
          <cell r="A1076" t="str">
            <v>-3.연결판도장</v>
          </cell>
          <cell r="B1076" t="str">
            <v>공장</v>
          </cell>
          <cell r="C1076">
            <v>1913</v>
          </cell>
          <cell r="D1076" t="str">
            <v>㎡</v>
          </cell>
          <cell r="E1076">
            <v>6880</v>
          </cell>
          <cell r="F1076">
            <v>13161440</v>
          </cell>
          <cell r="H1076">
            <v>0</v>
          </cell>
          <cell r="I1076">
            <v>7557</v>
          </cell>
          <cell r="J1076">
            <v>14456541</v>
          </cell>
        </row>
        <row r="1077">
          <cell r="A1077" t="str">
            <v>-4.외부도장</v>
          </cell>
          <cell r="B1077" t="str">
            <v>공장</v>
          </cell>
          <cell r="C1077">
            <v>8184</v>
          </cell>
          <cell r="D1077" t="str">
            <v>㎡</v>
          </cell>
          <cell r="E1077">
            <v>12240</v>
          </cell>
          <cell r="F1077">
            <v>100172160</v>
          </cell>
          <cell r="H1077">
            <v>0</v>
          </cell>
          <cell r="I1077">
            <v>13828</v>
          </cell>
          <cell r="J1077">
            <v>113168352</v>
          </cell>
        </row>
        <row r="1078">
          <cell r="A1078" t="str">
            <v>-5.외부도장</v>
          </cell>
          <cell r="B1078" t="str">
            <v>현장</v>
          </cell>
          <cell r="C1078">
            <v>8184</v>
          </cell>
          <cell r="D1078" t="str">
            <v>㎡</v>
          </cell>
          <cell r="E1078">
            <v>4230</v>
          </cell>
          <cell r="F1078">
            <v>34618320</v>
          </cell>
          <cell r="H1078">
            <v>0</v>
          </cell>
          <cell r="I1078">
            <v>13828</v>
          </cell>
          <cell r="J1078">
            <v>113168352</v>
          </cell>
        </row>
        <row r="1079">
          <cell r="A1079" t="str">
            <v>-6.내부볼트및연결판도장</v>
          </cell>
          <cell r="B1079" t="str">
            <v>현장</v>
          </cell>
          <cell r="C1079">
            <v>814</v>
          </cell>
          <cell r="D1079" t="str">
            <v>㎡</v>
          </cell>
          <cell r="E1079">
            <v>6360</v>
          </cell>
          <cell r="F1079">
            <v>5177040</v>
          </cell>
          <cell r="H1079">
            <v>0</v>
          </cell>
          <cell r="I1079">
            <v>5419</v>
          </cell>
          <cell r="J1079">
            <v>4411066</v>
          </cell>
        </row>
        <row r="1080">
          <cell r="A1080" t="str">
            <v>-7.외부볼트및연결판도장</v>
          </cell>
          <cell r="B1080" t="str">
            <v>현장</v>
          </cell>
          <cell r="C1080">
            <v>647</v>
          </cell>
          <cell r="D1080" t="str">
            <v>㎡</v>
          </cell>
          <cell r="E1080">
            <v>8270</v>
          </cell>
          <cell r="F1080">
            <v>5350690</v>
          </cell>
          <cell r="H1080">
            <v>0</v>
          </cell>
          <cell r="I1080">
            <v>7989</v>
          </cell>
          <cell r="J1080">
            <v>5168883</v>
          </cell>
        </row>
        <row r="1081">
          <cell r="A1081" t="str">
            <v>-8.강교방사선투과검사</v>
          </cell>
          <cell r="C1081">
            <v>1</v>
          </cell>
          <cell r="D1081" t="str">
            <v>식</v>
          </cell>
          <cell r="E1081">
            <v>57430640</v>
          </cell>
          <cell r="F1081">
            <v>57430640</v>
          </cell>
          <cell r="H1081">
            <v>0</v>
          </cell>
          <cell r="I1081">
            <v>57430640</v>
          </cell>
          <cell r="J1081">
            <v>57430640</v>
          </cell>
        </row>
        <row r="1082">
          <cell r="A1082" t="str">
            <v>3.24옹벽배수시설</v>
          </cell>
          <cell r="F1082">
            <v>59980</v>
          </cell>
          <cell r="H1082">
            <v>279000</v>
          </cell>
          <cell r="I1082">
            <v>0</v>
          </cell>
          <cell r="J1082">
            <v>59726</v>
          </cell>
        </row>
        <row r="1083">
          <cell r="A1083" t="str">
            <v>a.PVC PIPE</v>
          </cell>
          <cell r="B1083" t="str">
            <v>(φ100mm)</v>
          </cell>
          <cell r="C1083">
            <v>2</v>
          </cell>
          <cell r="D1083" t="str">
            <v>m</v>
          </cell>
          <cell r="E1083">
            <v>4910</v>
          </cell>
          <cell r="F1083">
            <v>9820</v>
          </cell>
          <cell r="G1083">
            <v>4200</v>
          </cell>
          <cell r="H1083">
            <v>8400</v>
          </cell>
          <cell r="I1083">
            <v>4090</v>
          </cell>
          <cell r="J1083">
            <v>8180</v>
          </cell>
        </row>
        <row r="1084">
          <cell r="A1084" t="str">
            <v>b.DRAIN BOARD</v>
          </cell>
          <cell r="C1084">
            <v>33</v>
          </cell>
          <cell r="D1084" t="str">
            <v>㎡</v>
          </cell>
          <cell r="E1084">
            <v>630</v>
          </cell>
          <cell r="F1084">
            <v>20790</v>
          </cell>
          <cell r="G1084">
            <v>6400</v>
          </cell>
          <cell r="H1084">
            <v>211200</v>
          </cell>
          <cell r="I1084">
            <v>630</v>
          </cell>
          <cell r="J1084">
            <v>20790</v>
          </cell>
        </row>
        <row r="1085">
          <cell r="A1085" t="str">
            <v>c.부 직 포</v>
          </cell>
          <cell r="C1085">
            <v>33</v>
          </cell>
          <cell r="D1085" t="str">
            <v>㎡</v>
          </cell>
          <cell r="E1085">
            <v>890</v>
          </cell>
          <cell r="F1085">
            <v>29370</v>
          </cell>
          <cell r="G1085">
            <v>1800</v>
          </cell>
          <cell r="H1085">
            <v>59400</v>
          </cell>
          <cell r="I1085">
            <v>932</v>
          </cell>
          <cell r="J1085">
            <v>30756</v>
          </cell>
        </row>
        <row r="1086">
          <cell r="A1086" t="str">
            <v>3.25시공이음</v>
          </cell>
          <cell r="F1086">
            <v>340400</v>
          </cell>
          <cell r="H1086">
            <v>598600</v>
          </cell>
          <cell r="I1086">
            <v>0</v>
          </cell>
          <cell r="J1086">
            <v>417903</v>
          </cell>
        </row>
        <row r="1087">
          <cell r="A1087" t="str">
            <v>a.스치로폴</v>
          </cell>
          <cell r="B1087" t="str">
            <v>(t=10mm)</v>
          </cell>
          <cell r="C1087">
            <v>87</v>
          </cell>
          <cell r="D1087" t="str">
            <v>㎡</v>
          </cell>
          <cell r="E1087">
            <v>910</v>
          </cell>
          <cell r="F1087">
            <v>79170</v>
          </cell>
          <cell r="G1087">
            <v>1500</v>
          </cell>
          <cell r="H1087">
            <v>130500</v>
          </cell>
          <cell r="I1087">
            <v>1117</v>
          </cell>
          <cell r="J1087">
            <v>97179</v>
          </cell>
        </row>
        <row r="1088">
          <cell r="A1088" t="str">
            <v>b.스치로폴</v>
          </cell>
          <cell r="B1088" t="str">
            <v>(t=20mm)</v>
          </cell>
          <cell r="C1088">
            <v>151</v>
          </cell>
          <cell r="D1088" t="str">
            <v>㎡</v>
          </cell>
          <cell r="E1088">
            <v>1730</v>
          </cell>
          <cell r="F1088">
            <v>261230</v>
          </cell>
          <cell r="G1088">
            <v>3100</v>
          </cell>
          <cell r="H1088">
            <v>468100</v>
          </cell>
          <cell r="I1088">
            <v>2124</v>
          </cell>
          <cell r="J1088">
            <v>320724</v>
          </cell>
        </row>
        <row r="1089">
          <cell r="A1089" t="str">
            <v>3.26가  도</v>
          </cell>
          <cell r="C1089">
            <v>1</v>
          </cell>
          <cell r="D1089" t="str">
            <v>식</v>
          </cell>
          <cell r="E1089">
            <v>31698420</v>
          </cell>
          <cell r="F1089">
            <v>31698420</v>
          </cell>
          <cell r="G1089">
            <v>29000000</v>
          </cell>
          <cell r="H1089">
            <v>29000000</v>
          </cell>
          <cell r="I1089">
            <v>31698420</v>
          </cell>
          <cell r="J1089">
            <v>31698420</v>
          </cell>
        </row>
        <row r="1090">
          <cell r="A1090" t="str">
            <v>3.27낙교방지시설</v>
          </cell>
          <cell r="C1090">
            <v>16</v>
          </cell>
          <cell r="D1090" t="str">
            <v>개</v>
          </cell>
          <cell r="E1090">
            <v>2070760</v>
          </cell>
          <cell r="F1090">
            <v>33132160</v>
          </cell>
          <cell r="G1090">
            <v>1900000</v>
          </cell>
          <cell r="H1090">
            <v>30400000</v>
          </cell>
          <cell r="I1090">
            <v>2070760</v>
          </cell>
          <cell r="J1090">
            <v>33132160</v>
          </cell>
        </row>
        <row r="1091">
          <cell r="A1091" t="str">
            <v>3.28교각번호판설치</v>
          </cell>
          <cell r="B1091" t="str">
            <v>(900x900)</v>
          </cell>
          <cell r="C1091">
            <v>8</v>
          </cell>
          <cell r="D1091" t="str">
            <v>개소</v>
          </cell>
          <cell r="E1091">
            <v>49700</v>
          </cell>
          <cell r="F1091">
            <v>397600</v>
          </cell>
          <cell r="G1091">
            <v>150000</v>
          </cell>
          <cell r="H1091">
            <v>1200000</v>
          </cell>
          <cell r="I1091">
            <v>49700</v>
          </cell>
          <cell r="J1091">
            <v>397600</v>
          </cell>
        </row>
        <row r="1092">
          <cell r="A1092" t="str">
            <v>M.호천1교</v>
          </cell>
          <cell r="F1092">
            <v>879468375</v>
          </cell>
          <cell r="H1092">
            <v>866027580</v>
          </cell>
          <cell r="I1092">
            <v>0</v>
          </cell>
          <cell r="J1092">
            <v>945503080</v>
          </cell>
        </row>
        <row r="1093">
          <cell r="A1093" t="str">
            <v>3.01구조물터파기</v>
          </cell>
          <cell r="F1093">
            <v>95918810</v>
          </cell>
          <cell r="H1093">
            <v>86643100</v>
          </cell>
          <cell r="I1093">
            <v>0</v>
          </cell>
          <cell r="J1093">
            <v>57314694</v>
          </cell>
        </row>
        <row r="1094">
          <cell r="A1094" t="str">
            <v>a.육상토사</v>
          </cell>
          <cell r="F1094">
            <v>8554970</v>
          </cell>
          <cell r="H1094">
            <v>8817100</v>
          </cell>
          <cell r="I1094">
            <v>0</v>
          </cell>
          <cell r="J1094">
            <v>7485003</v>
          </cell>
        </row>
        <row r="1095">
          <cell r="A1095" t="str">
            <v>-1      ″</v>
          </cell>
          <cell r="B1095" t="str">
            <v>(0 ~ 4m)</v>
          </cell>
          <cell r="C1095">
            <v>2383</v>
          </cell>
          <cell r="D1095" t="str">
            <v>㎥</v>
          </cell>
          <cell r="E1095">
            <v>3590</v>
          </cell>
          <cell r="F1095">
            <v>8554970</v>
          </cell>
          <cell r="G1095">
            <v>3700</v>
          </cell>
          <cell r="H1095">
            <v>8817100</v>
          </cell>
          <cell r="I1095">
            <v>3141</v>
          </cell>
          <cell r="J1095">
            <v>7485003</v>
          </cell>
        </row>
        <row r="1096">
          <cell r="A1096" t="str">
            <v>b. 되메우기및다짐</v>
          </cell>
          <cell r="B1096" t="str">
            <v>(기계70%,인력30%)</v>
          </cell>
          <cell r="C1096">
            <v>1486</v>
          </cell>
          <cell r="D1096" t="str">
            <v>㎥</v>
          </cell>
          <cell r="E1096">
            <v>3000</v>
          </cell>
          <cell r="F1096">
            <v>4458000</v>
          </cell>
          <cell r="G1096">
            <v>3000</v>
          </cell>
          <cell r="H1096">
            <v>4458000</v>
          </cell>
          <cell r="I1096">
            <v>4158</v>
          </cell>
          <cell r="J1096">
            <v>6178788</v>
          </cell>
        </row>
        <row r="1097">
          <cell r="A1097" t="str">
            <v>c.뒷 채 움</v>
          </cell>
          <cell r="B1097" t="str">
            <v>(보조기층재)</v>
          </cell>
          <cell r="C1097">
            <v>3057</v>
          </cell>
          <cell r="D1097" t="str">
            <v>㎥</v>
          </cell>
          <cell r="E1097">
            <v>27120</v>
          </cell>
          <cell r="F1097">
            <v>82905840</v>
          </cell>
          <cell r="G1097">
            <v>24000</v>
          </cell>
          <cell r="H1097">
            <v>73368000</v>
          </cell>
          <cell r="I1097">
            <v>14279</v>
          </cell>
          <cell r="J1097">
            <v>43650903</v>
          </cell>
        </row>
        <row r="1098">
          <cell r="A1098" t="str">
            <v>3.02강관파일</v>
          </cell>
          <cell r="F1098">
            <v>314593470</v>
          </cell>
          <cell r="H1098">
            <v>301492000</v>
          </cell>
          <cell r="I1098">
            <v>0</v>
          </cell>
          <cell r="J1098">
            <v>350334682</v>
          </cell>
        </row>
        <row r="1099">
          <cell r="A1099" t="str">
            <v>a.자 재 비</v>
          </cell>
          <cell r="F1099">
            <v>219457970</v>
          </cell>
          <cell r="H1099">
            <v>217972000</v>
          </cell>
          <cell r="I1099">
            <v>0</v>
          </cell>
          <cell r="J1099">
            <v>224511892</v>
          </cell>
        </row>
        <row r="1100">
          <cell r="A1100" t="str">
            <v>-1     ″</v>
          </cell>
          <cell r="B1100" t="str">
            <v>φ508.0x9.0㎜</v>
          </cell>
          <cell r="C1100">
            <v>1981</v>
          </cell>
          <cell r="D1100" t="str">
            <v>m</v>
          </cell>
          <cell r="E1100">
            <v>48530</v>
          </cell>
          <cell r="F1100">
            <v>96137930</v>
          </cell>
          <cell r="G1100">
            <v>48000</v>
          </cell>
          <cell r="H1100">
            <v>95088000</v>
          </cell>
          <cell r="I1100">
            <v>48708</v>
          </cell>
          <cell r="J1100">
            <v>96490548</v>
          </cell>
        </row>
        <row r="1101">
          <cell r="A1101" t="str">
            <v>-2     ″</v>
          </cell>
          <cell r="B1101" t="str">
            <v>φ508.0x12.0㎜</v>
          </cell>
          <cell r="C1101">
            <v>1982</v>
          </cell>
          <cell r="D1101" t="str">
            <v>m</v>
          </cell>
          <cell r="E1101">
            <v>62220</v>
          </cell>
          <cell r="F1101">
            <v>123320040</v>
          </cell>
          <cell r="G1101">
            <v>62000</v>
          </cell>
          <cell r="H1101">
            <v>122884000</v>
          </cell>
          <cell r="I1101">
            <v>64592</v>
          </cell>
          <cell r="J1101">
            <v>128021344</v>
          </cell>
        </row>
        <row r="1102">
          <cell r="A1102" t="str">
            <v>b.수 직 항</v>
          </cell>
          <cell r="B1102" t="str">
            <v>(φ508.0mm,t=12㎜ : ℓ=15m미만)</v>
          </cell>
          <cell r="C1102">
            <v>3710</v>
          </cell>
          <cell r="D1102" t="str">
            <v>m</v>
          </cell>
          <cell r="E1102">
            <v>7190</v>
          </cell>
          <cell r="F1102">
            <v>26674900</v>
          </cell>
          <cell r="G1102">
            <v>12000</v>
          </cell>
          <cell r="H1102">
            <v>44520000</v>
          </cell>
          <cell r="I1102">
            <v>5489</v>
          </cell>
          <cell r="J1102">
            <v>20364190</v>
          </cell>
        </row>
        <row r="1103">
          <cell r="A1103" t="str">
            <v>c.두부및선단보강</v>
          </cell>
          <cell r="B1103" t="str">
            <v>(φ508㎜,t=9.0mm)</v>
          </cell>
          <cell r="C1103">
            <v>260</v>
          </cell>
          <cell r="D1103" t="str">
            <v>본</v>
          </cell>
          <cell r="E1103">
            <v>263310</v>
          </cell>
          <cell r="F1103">
            <v>68460600</v>
          </cell>
          <cell r="G1103">
            <v>150000</v>
          </cell>
          <cell r="H1103">
            <v>39000000</v>
          </cell>
          <cell r="I1103">
            <v>405610</v>
          </cell>
          <cell r="J1103">
            <v>105458600</v>
          </cell>
        </row>
        <row r="1104">
          <cell r="A1104" t="str">
            <v>3.03거  푸  집</v>
          </cell>
          <cell r="F1104">
            <v>78218360</v>
          </cell>
          <cell r="H1104">
            <v>107378000</v>
          </cell>
          <cell r="I1104">
            <v>0</v>
          </cell>
          <cell r="J1104">
            <v>124092360</v>
          </cell>
        </row>
        <row r="1105">
          <cell r="A1105" t="str">
            <v>a.합판거푸집</v>
          </cell>
          <cell r="F1105">
            <v>59021660</v>
          </cell>
          <cell r="H1105">
            <v>80843000</v>
          </cell>
          <cell r="I1105">
            <v>0</v>
          </cell>
          <cell r="J1105">
            <v>103023570</v>
          </cell>
        </row>
        <row r="1106">
          <cell r="A1106" t="str">
            <v>-1       ″</v>
          </cell>
          <cell r="B1106" t="str">
            <v>(3회, 0~ 7m)</v>
          </cell>
          <cell r="C1106">
            <v>1013</v>
          </cell>
          <cell r="D1106" t="str">
            <v>㎡</v>
          </cell>
          <cell r="E1106">
            <v>17110</v>
          </cell>
          <cell r="F1106">
            <v>17332430</v>
          </cell>
          <cell r="G1106">
            <v>23500</v>
          </cell>
          <cell r="H1106">
            <v>23805500</v>
          </cell>
          <cell r="I1106">
            <v>39478</v>
          </cell>
          <cell r="J1106">
            <v>39991214</v>
          </cell>
        </row>
        <row r="1107">
          <cell r="A1107" t="str">
            <v>-2       ″</v>
          </cell>
          <cell r="B1107" t="str">
            <v>(3회, 7~10m)</v>
          </cell>
          <cell r="C1107">
            <v>303</v>
          </cell>
          <cell r="D1107" t="str">
            <v>㎡</v>
          </cell>
          <cell r="E1107">
            <v>17980</v>
          </cell>
          <cell r="F1107">
            <v>5447940</v>
          </cell>
          <cell r="G1107">
            <v>26000</v>
          </cell>
          <cell r="H1107">
            <v>7878000</v>
          </cell>
          <cell r="I1107">
            <v>42671.6</v>
          </cell>
          <cell r="J1107">
            <v>12929494</v>
          </cell>
        </row>
        <row r="1108">
          <cell r="A1108" t="str">
            <v>-3       ″</v>
          </cell>
          <cell r="B1108" t="str">
            <v>(3회,10~13m)</v>
          </cell>
          <cell r="C1108">
            <v>435</v>
          </cell>
          <cell r="D1108" t="str">
            <v>㎡</v>
          </cell>
          <cell r="E1108">
            <v>21030</v>
          </cell>
          <cell r="F1108">
            <v>9148050</v>
          </cell>
          <cell r="G1108">
            <v>26000</v>
          </cell>
          <cell r="H1108">
            <v>11310000</v>
          </cell>
          <cell r="I1108">
            <v>46184.56</v>
          </cell>
          <cell r="J1108">
            <v>20090283</v>
          </cell>
        </row>
        <row r="1109">
          <cell r="A1109" t="str">
            <v>-4.      〃</v>
          </cell>
          <cell r="B1109" t="str">
            <v>(4회)</v>
          </cell>
          <cell r="C1109">
            <v>1809</v>
          </cell>
          <cell r="D1109" t="str">
            <v>㎡</v>
          </cell>
          <cell r="E1109">
            <v>14660</v>
          </cell>
          <cell r="F1109">
            <v>26519940</v>
          </cell>
          <cell r="G1109">
            <v>20500</v>
          </cell>
          <cell r="H1109">
            <v>37084500</v>
          </cell>
          <cell r="I1109">
            <v>16256</v>
          </cell>
          <cell r="J1109">
            <v>29407104</v>
          </cell>
        </row>
        <row r="1110">
          <cell r="A1110" t="str">
            <v>-5.      〃</v>
          </cell>
          <cell r="B1110" t="str">
            <v>(6회)</v>
          </cell>
          <cell r="C1110">
            <v>45</v>
          </cell>
          <cell r="D1110" t="str">
            <v>㎡</v>
          </cell>
          <cell r="E1110">
            <v>12740</v>
          </cell>
          <cell r="F1110">
            <v>573300</v>
          </cell>
          <cell r="G1110">
            <v>17000</v>
          </cell>
          <cell r="H1110">
            <v>765000</v>
          </cell>
          <cell r="I1110">
            <v>13455</v>
          </cell>
          <cell r="J1110">
            <v>605475</v>
          </cell>
        </row>
        <row r="1111">
          <cell r="A1111" t="str">
            <v>b.무늬거푸집(0∼7m)</v>
          </cell>
          <cell r="B1111" t="str">
            <v>(합판4회+스치로폴)</v>
          </cell>
          <cell r="C1111">
            <v>915</v>
          </cell>
          <cell r="D1111" t="str">
            <v>㎡</v>
          </cell>
          <cell r="E1111">
            <v>20980</v>
          </cell>
          <cell r="F1111">
            <v>19196700</v>
          </cell>
          <cell r="G1111">
            <v>29000</v>
          </cell>
          <cell r="H1111">
            <v>26535000</v>
          </cell>
          <cell r="I1111">
            <v>23026</v>
          </cell>
          <cell r="J1111">
            <v>21068790</v>
          </cell>
        </row>
        <row r="1112">
          <cell r="A1112" t="str">
            <v>3.04강관비계</v>
          </cell>
          <cell r="C1112">
            <v>1</v>
          </cell>
          <cell r="D1112" t="str">
            <v>식</v>
          </cell>
          <cell r="E1112">
            <v>13251050</v>
          </cell>
          <cell r="F1112">
            <v>13251050</v>
          </cell>
          <cell r="G1112">
            <v>11000000</v>
          </cell>
          <cell r="H1112">
            <v>11000000</v>
          </cell>
          <cell r="I1112">
            <v>13251050</v>
          </cell>
          <cell r="J1112">
            <v>13251049</v>
          </cell>
        </row>
        <row r="1113">
          <cell r="A1113" t="str">
            <v>3.05동 바 리</v>
          </cell>
          <cell r="F1113">
            <v>128918110</v>
          </cell>
          <cell r="H1113">
            <v>118000000</v>
          </cell>
          <cell r="I1113">
            <v>0</v>
          </cell>
          <cell r="J1113">
            <v>128918107</v>
          </cell>
        </row>
        <row r="1114">
          <cell r="A1114" t="str">
            <v>a.         ″</v>
          </cell>
          <cell r="B1114" t="str">
            <v>(목재4회)</v>
          </cell>
          <cell r="C1114">
            <v>1</v>
          </cell>
          <cell r="D1114" t="str">
            <v>식</v>
          </cell>
          <cell r="E1114">
            <v>21093640</v>
          </cell>
          <cell r="F1114">
            <v>21093640</v>
          </cell>
          <cell r="G1114">
            <v>19000000</v>
          </cell>
          <cell r="H1114">
            <v>19000000</v>
          </cell>
          <cell r="I1114">
            <v>21093640</v>
          </cell>
          <cell r="J1114">
            <v>21093639</v>
          </cell>
        </row>
        <row r="1115">
          <cell r="A1115" t="str">
            <v>b.         ″</v>
          </cell>
          <cell r="B1115" t="str">
            <v>(강관동바리)</v>
          </cell>
          <cell r="C1115">
            <v>1</v>
          </cell>
          <cell r="D1115" t="str">
            <v>식</v>
          </cell>
          <cell r="E1115">
            <v>30312150</v>
          </cell>
          <cell r="F1115">
            <v>30312150</v>
          </cell>
          <cell r="G1115">
            <v>27000000</v>
          </cell>
          <cell r="H1115">
            <v>27000000</v>
          </cell>
          <cell r="I1115">
            <v>30312149.999999996</v>
          </cell>
          <cell r="J1115">
            <v>30312149</v>
          </cell>
        </row>
        <row r="1116">
          <cell r="A1116" t="str">
            <v>c.         ″</v>
          </cell>
          <cell r="B1116" t="str">
            <v>(육교용)</v>
          </cell>
          <cell r="C1116">
            <v>24</v>
          </cell>
          <cell r="D1116" t="str">
            <v>m</v>
          </cell>
          <cell r="E1116">
            <v>3229680</v>
          </cell>
          <cell r="F1116">
            <v>77512320</v>
          </cell>
          <cell r="G1116">
            <v>3000000</v>
          </cell>
          <cell r="H1116">
            <v>72000000</v>
          </cell>
          <cell r="I1116">
            <v>3229680</v>
          </cell>
          <cell r="J1116">
            <v>77512319</v>
          </cell>
        </row>
        <row r="1117">
          <cell r="A1117" t="str">
            <v>3.06철근가공조립</v>
          </cell>
          <cell r="F1117">
            <v>108675815</v>
          </cell>
          <cell r="H1117">
            <v>77052430</v>
          </cell>
          <cell r="I1117">
            <v>0</v>
          </cell>
          <cell r="J1117">
            <v>127006487</v>
          </cell>
        </row>
        <row r="1118">
          <cell r="A1118" t="str">
            <v>a.         ″</v>
          </cell>
          <cell r="B1118" t="str">
            <v>(보 통)</v>
          </cell>
          <cell r="C1118">
            <v>19.009</v>
          </cell>
          <cell r="D1118" t="str">
            <v>ton</v>
          </cell>
          <cell r="E1118">
            <v>360590</v>
          </cell>
          <cell r="F1118">
            <v>6854455</v>
          </cell>
          <cell r="G1118">
            <v>270000</v>
          </cell>
          <cell r="H1118">
            <v>5132430</v>
          </cell>
          <cell r="I1118">
            <v>384726</v>
          </cell>
          <cell r="J1118">
            <v>7313255</v>
          </cell>
        </row>
        <row r="1119">
          <cell r="A1119" t="str">
            <v>b.         ″</v>
          </cell>
          <cell r="B1119" t="str">
            <v>(복 잡)</v>
          </cell>
          <cell r="C1119">
            <v>248</v>
          </cell>
          <cell r="D1119" t="str">
            <v>ton</v>
          </cell>
          <cell r="E1119">
            <v>410570</v>
          </cell>
          <cell r="F1119">
            <v>101821360</v>
          </cell>
          <cell r="G1119">
            <v>290000</v>
          </cell>
          <cell r="H1119">
            <v>71920000</v>
          </cell>
          <cell r="I1119">
            <v>482634</v>
          </cell>
          <cell r="J1119">
            <v>119693232</v>
          </cell>
        </row>
        <row r="1120">
          <cell r="A1120" t="str">
            <v>3.07스페이샤설치</v>
          </cell>
          <cell r="F1120">
            <v>80260</v>
          </cell>
          <cell r="H1120">
            <v>722340</v>
          </cell>
          <cell r="I1120">
            <v>0</v>
          </cell>
          <cell r="J1120">
            <v>1348368</v>
          </cell>
        </row>
        <row r="1121">
          <cell r="A1121" t="str">
            <v>a.         ″</v>
          </cell>
          <cell r="B1121" t="str">
            <v>(수평)</v>
          </cell>
          <cell r="C1121">
            <v>1256</v>
          </cell>
          <cell r="D1121" t="str">
            <v>㎡</v>
          </cell>
          <cell r="E1121">
            <v>20</v>
          </cell>
          <cell r="F1121">
            <v>25120</v>
          </cell>
          <cell r="G1121">
            <v>180</v>
          </cell>
          <cell r="H1121">
            <v>226080</v>
          </cell>
          <cell r="I1121">
            <v>336</v>
          </cell>
          <cell r="J1121">
            <v>422016</v>
          </cell>
        </row>
        <row r="1122">
          <cell r="A1122" t="str">
            <v>b.         ″</v>
          </cell>
          <cell r="B1122" t="str">
            <v>(수직)</v>
          </cell>
          <cell r="C1122">
            <v>2757</v>
          </cell>
          <cell r="D1122" t="str">
            <v>㎡</v>
          </cell>
          <cell r="E1122">
            <v>20</v>
          </cell>
          <cell r="F1122">
            <v>55140</v>
          </cell>
          <cell r="G1122">
            <v>180</v>
          </cell>
          <cell r="H1122">
            <v>496260</v>
          </cell>
          <cell r="I1122">
            <v>336</v>
          </cell>
          <cell r="J1122">
            <v>926352</v>
          </cell>
        </row>
        <row r="1123">
          <cell r="A1123" t="str">
            <v>3.08콘크리트타설공</v>
          </cell>
          <cell r="F1123">
            <v>110748200</v>
          </cell>
          <cell r="H1123">
            <v>124299050</v>
          </cell>
          <cell r="I1123">
            <v>0</v>
          </cell>
          <cell r="J1123">
            <v>115129955</v>
          </cell>
        </row>
        <row r="1124">
          <cell r="A1124" t="str">
            <v>a.펌프카</v>
          </cell>
          <cell r="B1124" t="str">
            <v>철근(25-270-12)</v>
          </cell>
          <cell r="C1124">
            <v>1262</v>
          </cell>
          <cell r="D1124" t="str">
            <v>㎥</v>
          </cell>
          <cell r="E1124">
            <v>56820</v>
          </cell>
          <cell r="F1124">
            <v>71706840</v>
          </cell>
          <cell r="G1124">
            <v>61870</v>
          </cell>
          <cell r="H1124">
            <v>78079940</v>
          </cell>
          <cell r="I1124">
            <v>57052</v>
          </cell>
          <cell r="J1124">
            <v>71999624</v>
          </cell>
        </row>
        <row r="1125">
          <cell r="A1125" t="str">
            <v>b.펌프카</v>
          </cell>
          <cell r="B1125" t="str">
            <v>철근(25-240-12)</v>
          </cell>
          <cell r="C1125">
            <v>701</v>
          </cell>
          <cell r="D1125" t="str">
            <v>㎥</v>
          </cell>
          <cell r="E1125">
            <v>49080</v>
          </cell>
          <cell r="F1125">
            <v>34405080</v>
          </cell>
          <cell r="G1125">
            <v>59710</v>
          </cell>
          <cell r="H1125">
            <v>41856710</v>
          </cell>
          <cell r="I1125">
            <v>54779</v>
          </cell>
          <cell r="J1125">
            <v>38400079</v>
          </cell>
        </row>
        <row r="1126">
          <cell r="A1126" t="str">
            <v>c.콘크리트 타설</v>
          </cell>
          <cell r="B1126" t="str">
            <v>무근(40-160-8)</v>
          </cell>
          <cell r="C1126">
            <v>82</v>
          </cell>
          <cell r="D1126" t="str">
            <v>㎥</v>
          </cell>
          <cell r="E1126">
            <v>56540</v>
          </cell>
          <cell r="F1126">
            <v>4636280</v>
          </cell>
          <cell r="G1126">
            <v>53200</v>
          </cell>
          <cell r="H1126">
            <v>4362400</v>
          </cell>
          <cell r="I1126">
            <v>57686</v>
          </cell>
          <cell r="J1126">
            <v>4730252</v>
          </cell>
        </row>
        <row r="1127">
          <cell r="A1127" t="str">
            <v>3.09표면처리</v>
          </cell>
          <cell r="F1127">
            <v>238800</v>
          </cell>
          <cell r="H1127">
            <v>744260</v>
          </cell>
          <cell r="I1127">
            <v>0</v>
          </cell>
          <cell r="J1127">
            <v>302082</v>
          </cell>
        </row>
        <row r="1128">
          <cell r="A1128" t="str">
            <v>a.슬래브양생</v>
          </cell>
          <cell r="C1128">
            <v>398</v>
          </cell>
          <cell r="D1128" t="str">
            <v>㎡</v>
          </cell>
          <cell r="E1128">
            <v>320</v>
          </cell>
          <cell r="F1128">
            <v>127360</v>
          </cell>
          <cell r="G1128">
            <v>370</v>
          </cell>
          <cell r="H1128">
            <v>147260</v>
          </cell>
          <cell r="I1128">
            <v>264</v>
          </cell>
          <cell r="J1128">
            <v>105072</v>
          </cell>
        </row>
        <row r="1129">
          <cell r="A1129" t="str">
            <v>b.슬래브면고르기</v>
          </cell>
          <cell r="C1129">
            <v>398</v>
          </cell>
          <cell r="D1129" t="str">
            <v>㎡</v>
          </cell>
          <cell r="E1129">
            <v>280</v>
          </cell>
          <cell r="F1129">
            <v>111440</v>
          </cell>
          <cell r="G1129">
            <v>1500</v>
          </cell>
          <cell r="H1129">
            <v>597000</v>
          </cell>
          <cell r="I1129">
            <v>495</v>
          </cell>
          <cell r="J1129">
            <v>197010</v>
          </cell>
        </row>
        <row r="1130">
          <cell r="A1130" t="str">
            <v>3.10교면방수</v>
          </cell>
          <cell r="F1130">
            <v>10355950</v>
          </cell>
          <cell r="H1130">
            <v>3955300</v>
          </cell>
          <cell r="I1130">
            <v>0</v>
          </cell>
          <cell r="J1130">
            <v>7462490</v>
          </cell>
        </row>
        <row r="1131">
          <cell r="A1131" t="str">
            <v>a.교면방수</v>
          </cell>
          <cell r="B1131" t="str">
            <v>(도막식)</v>
          </cell>
          <cell r="C1131">
            <v>398</v>
          </cell>
          <cell r="D1131" t="str">
            <v>㎡</v>
          </cell>
          <cell r="E1131">
            <v>17270</v>
          </cell>
          <cell r="F1131">
            <v>6873460</v>
          </cell>
          <cell r="G1131">
            <v>3700</v>
          </cell>
          <cell r="H1131">
            <v>1472600</v>
          </cell>
          <cell r="I1131">
            <v>10000</v>
          </cell>
          <cell r="J1131">
            <v>3980000</v>
          </cell>
        </row>
        <row r="1132">
          <cell r="A1132" t="str">
            <v>b.배면방수</v>
          </cell>
          <cell r="C1132">
            <v>671</v>
          </cell>
          <cell r="D1132" t="str">
            <v>㎡</v>
          </cell>
          <cell r="E1132">
            <v>5190</v>
          </cell>
          <cell r="F1132">
            <v>3482490</v>
          </cell>
          <cell r="G1132">
            <v>3700</v>
          </cell>
          <cell r="H1132">
            <v>2482700</v>
          </cell>
          <cell r="I1132">
            <v>5190</v>
          </cell>
          <cell r="J1132">
            <v>3482490</v>
          </cell>
        </row>
        <row r="1133">
          <cell r="A1133" t="str">
            <v>3.11신축이음장치</v>
          </cell>
          <cell r="B1133" t="str">
            <v>(종방향)</v>
          </cell>
          <cell r="C1133">
            <v>28</v>
          </cell>
          <cell r="D1133" t="str">
            <v>m</v>
          </cell>
          <cell r="E1133">
            <v>85910</v>
          </cell>
          <cell r="F1133">
            <v>2405480</v>
          </cell>
          <cell r="G1133">
            <v>85000</v>
          </cell>
          <cell r="H1133">
            <v>2380000</v>
          </cell>
          <cell r="I1133">
            <v>85910</v>
          </cell>
          <cell r="J1133">
            <v>2405480</v>
          </cell>
        </row>
        <row r="1134">
          <cell r="A1134" t="str">
            <v>3.12다웰바설치</v>
          </cell>
          <cell r="B1134" t="str">
            <v>D=25, ℓ=600mm</v>
          </cell>
          <cell r="C1134">
            <v>116</v>
          </cell>
          <cell r="D1134" t="str">
            <v>개</v>
          </cell>
          <cell r="E1134">
            <v>2870</v>
          </cell>
          <cell r="F1134">
            <v>332920</v>
          </cell>
          <cell r="G1134">
            <v>3500</v>
          </cell>
          <cell r="H1134">
            <v>406000</v>
          </cell>
          <cell r="I1134">
            <v>125</v>
          </cell>
          <cell r="J1134">
            <v>14500</v>
          </cell>
        </row>
        <row r="1135">
          <cell r="A1135" t="str">
            <v>3.13교면배수시설공</v>
          </cell>
          <cell r="B1135" t="str">
            <v>하천용</v>
          </cell>
          <cell r="F1135">
            <v>2262560</v>
          </cell>
          <cell r="H1135">
            <v>2585000</v>
          </cell>
          <cell r="I1135">
            <v>0</v>
          </cell>
          <cell r="J1135">
            <v>2860092</v>
          </cell>
        </row>
        <row r="1136">
          <cell r="A1136" t="str">
            <v>a.교면집수구</v>
          </cell>
          <cell r="B1136" t="str">
            <v>주철</v>
          </cell>
          <cell r="C1136">
            <v>4</v>
          </cell>
          <cell r="D1136" t="str">
            <v>개</v>
          </cell>
          <cell r="E1136">
            <v>82430</v>
          </cell>
          <cell r="F1136">
            <v>329720</v>
          </cell>
          <cell r="G1136">
            <v>71000</v>
          </cell>
          <cell r="H1136">
            <v>284000</v>
          </cell>
          <cell r="I1136">
            <v>37593</v>
          </cell>
          <cell r="J1136">
            <v>150372</v>
          </cell>
        </row>
        <row r="1137">
          <cell r="A1137" t="str">
            <v>b.연결배수구</v>
          </cell>
          <cell r="B1137" t="str">
            <v>(아연도강관, φ150㎜)</v>
          </cell>
          <cell r="C1137">
            <v>39</v>
          </cell>
          <cell r="D1137" t="str">
            <v>m</v>
          </cell>
          <cell r="E1137">
            <v>49560</v>
          </cell>
          <cell r="F1137">
            <v>1932840</v>
          </cell>
          <cell r="G1137">
            <v>59000</v>
          </cell>
          <cell r="H1137">
            <v>2301000</v>
          </cell>
          <cell r="I1137">
            <v>69480</v>
          </cell>
          <cell r="J1137">
            <v>2709720</v>
          </cell>
        </row>
        <row r="1138">
          <cell r="A1138" t="str">
            <v>3.14교량명판공</v>
          </cell>
          <cell r="F1138">
            <v>4686820</v>
          </cell>
          <cell r="H1138">
            <v>11460000</v>
          </cell>
          <cell r="I1138">
            <v>0</v>
          </cell>
          <cell r="J1138">
            <v>6122112</v>
          </cell>
        </row>
        <row r="1139">
          <cell r="A1139" t="str">
            <v>a.교 명 주</v>
          </cell>
          <cell r="B1139" t="str">
            <v>(화강석,600×600×1250mm)</v>
          </cell>
          <cell r="C1139">
            <v>4</v>
          </cell>
          <cell r="D1139" t="str">
            <v>개소</v>
          </cell>
          <cell r="E1139">
            <v>1065620</v>
          </cell>
          <cell r="F1139">
            <v>4262480</v>
          </cell>
          <cell r="G1139">
            <v>2700000</v>
          </cell>
          <cell r="H1139">
            <v>10800000</v>
          </cell>
          <cell r="I1139">
            <v>1500000</v>
          </cell>
          <cell r="J1139">
            <v>6000000</v>
          </cell>
        </row>
        <row r="1140">
          <cell r="A1140" t="str">
            <v>b.교 명 판</v>
          </cell>
          <cell r="B1140" t="str">
            <v>(황동,450×200×10㎜)</v>
          </cell>
          <cell r="C1140">
            <v>2</v>
          </cell>
          <cell r="D1140" t="str">
            <v>개</v>
          </cell>
          <cell r="E1140">
            <v>79560</v>
          </cell>
          <cell r="F1140">
            <v>159120</v>
          </cell>
          <cell r="G1140">
            <v>150000</v>
          </cell>
          <cell r="H1140">
            <v>300000</v>
          </cell>
          <cell r="I1140">
            <v>30958</v>
          </cell>
          <cell r="J1140">
            <v>61916</v>
          </cell>
        </row>
        <row r="1141">
          <cell r="A1141" t="str">
            <v>c.설 명 판</v>
          </cell>
          <cell r="B1141" t="str">
            <v>(황동,350×250×10㎜)</v>
          </cell>
          <cell r="C1141">
            <v>2</v>
          </cell>
          <cell r="D1141" t="str">
            <v>개</v>
          </cell>
          <cell r="E1141">
            <v>132610</v>
          </cell>
          <cell r="F1141">
            <v>265220</v>
          </cell>
          <cell r="G1141">
            <v>180000</v>
          </cell>
          <cell r="H1141">
            <v>360000</v>
          </cell>
          <cell r="I1141">
            <v>30098</v>
          </cell>
          <cell r="J1141">
            <v>60196</v>
          </cell>
        </row>
        <row r="1142">
          <cell r="A1142" t="str">
            <v>3.15T.B.M설치</v>
          </cell>
          <cell r="C1142">
            <v>1</v>
          </cell>
          <cell r="D1142" t="str">
            <v>개</v>
          </cell>
          <cell r="E1142">
            <v>19170</v>
          </cell>
          <cell r="F1142">
            <v>19170</v>
          </cell>
          <cell r="G1142">
            <v>27000</v>
          </cell>
          <cell r="H1142">
            <v>27000</v>
          </cell>
          <cell r="I1142">
            <v>20475</v>
          </cell>
          <cell r="J1142">
            <v>20475</v>
          </cell>
        </row>
        <row r="1143">
          <cell r="A1143" t="str">
            <v>3.16난간및전선관설치</v>
          </cell>
          <cell r="F1143">
            <v>8095410</v>
          </cell>
          <cell r="H1143">
            <v>15316200</v>
          </cell>
          <cell r="I1143">
            <v>0</v>
          </cell>
          <cell r="J1143">
            <v>8230275</v>
          </cell>
        </row>
        <row r="1144">
          <cell r="A1144" t="str">
            <v>a.난    간</v>
          </cell>
          <cell r="B1144" t="str">
            <v>(알미늄)</v>
          </cell>
          <cell r="C1144">
            <v>55</v>
          </cell>
          <cell r="D1144" t="str">
            <v>m</v>
          </cell>
          <cell r="E1144">
            <v>137280</v>
          </cell>
          <cell r="F1144">
            <v>7550400</v>
          </cell>
          <cell r="G1144">
            <v>270000</v>
          </cell>
          <cell r="H1144">
            <v>14850000</v>
          </cell>
          <cell r="I1144">
            <v>137280</v>
          </cell>
          <cell r="J1144">
            <v>7550400</v>
          </cell>
        </row>
        <row r="1145">
          <cell r="A1145" t="str">
            <v>b.전 선 관</v>
          </cell>
          <cell r="B1145" t="str">
            <v>강관 φ100mm</v>
          </cell>
          <cell r="C1145">
            <v>111</v>
          </cell>
          <cell r="D1145" t="str">
            <v>m</v>
          </cell>
          <cell r="E1145">
            <v>4910</v>
          </cell>
          <cell r="F1145">
            <v>545010</v>
          </cell>
          <cell r="G1145">
            <v>4200</v>
          </cell>
          <cell r="H1145">
            <v>466200</v>
          </cell>
          <cell r="I1145">
            <v>6125</v>
          </cell>
          <cell r="J1145">
            <v>679875</v>
          </cell>
        </row>
        <row r="1146">
          <cell r="A1146" t="str">
            <v>3.17옹벽배수시설</v>
          </cell>
          <cell r="F1146">
            <v>531280</v>
          </cell>
          <cell r="H1146">
            <v>2331200</v>
          </cell>
          <cell r="I1146">
            <v>0</v>
          </cell>
          <cell r="J1146">
            <v>523024</v>
          </cell>
        </row>
        <row r="1147">
          <cell r="A1147" t="str">
            <v>a.PVC PIPE</v>
          </cell>
          <cell r="B1147" t="str">
            <v>(φ100mm)</v>
          </cell>
          <cell r="C1147">
            <v>24</v>
          </cell>
          <cell r="D1147" t="str">
            <v>m</v>
          </cell>
          <cell r="E1147">
            <v>4910</v>
          </cell>
          <cell r="F1147">
            <v>117840</v>
          </cell>
          <cell r="G1147">
            <v>4200</v>
          </cell>
          <cell r="H1147">
            <v>100800</v>
          </cell>
          <cell r="I1147">
            <v>4090</v>
          </cell>
          <cell r="J1147">
            <v>98160</v>
          </cell>
        </row>
        <row r="1148">
          <cell r="A1148" t="str">
            <v>b.DRAIN BOARD</v>
          </cell>
          <cell r="C1148">
            <v>272</v>
          </cell>
          <cell r="D1148" t="str">
            <v>㎡</v>
          </cell>
          <cell r="E1148">
            <v>630</v>
          </cell>
          <cell r="F1148">
            <v>171360</v>
          </cell>
          <cell r="G1148">
            <v>6400</v>
          </cell>
          <cell r="H1148">
            <v>1740800</v>
          </cell>
          <cell r="I1148">
            <v>630</v>
          </cell>
          <cell r="J1148">
            <v>171360</v>
          </cell>
        </row>
        <row r="1149">
          <cell r="A1149" t="str">
            <v>c.부 직 포</v>
          </cell>
          <cell r="C1149">
            <v>272</v>
          </cell>
          <cell r="D1149" t="str">
            <v>㎡</v>
          </cell>
          <cell r="E1149">
            <v>890</v>
          </cell>
          <cell r="F1149">
            <v>242080</v>
          </cell>
          <cell r="G1149">
            <v>1800</v>
          </cell>
          <cell r="H1149">
            <v>489600</v>
          </cell>
          <cell r="I1149">
            <v>932</v>
          </cell>
          <cell r="J1149">
            <v>253504</v>
          </cell>
        </row>
        <row r="1150">
          <cell r="A1150" t="str">
            <v>3.18시공이음</v>
          </cell>
          <cell r="F1150">
            <v>135910</v>
          </cell>
          <cell r="H1150">
            <v>235700</v>
          </cell>
          <cell r="I1150">
            <v>0</v>
          </cell>
          <cell r="J1150">
            <v>166848</v>
          </cell>
        </row>
        <row r="1151">
          <cell r="A1151" t="str">
            <v>a.스치로폴</v>
          </cell>
          <cell r="B1151" t="str">
            <v>(t=10mm)</v>
          </cell>
          <cell r="C1151">
            <v>60</v>
          </cell>
          <cell r="D1151" t="str">
            <v>㎡</v>
          </cell>
          <cell r="E1151">
            <v>910</v>
          </cell>
          <cell r="F1151">
            <v>54600</v>
          </cell>
          <cell r="G1151">
            <v>1500</v>
          </cell>
          <cell r="H1151">
            <v>90000</v>
          </cell>
          <cell r="I1151">
            <v>1117</v>
          </cell>
          <cell r="J1151">
            <v>67020</v>
          </cell>
        </row>
        <row r="1152">
          <cell r="A1152" t="str">
            <v>b.스치로폴</v>
          </cell>
          <cell r="B1152" t="str">
            <v>(t=20mm)</v>
          </cell>
          <cell r="C1152">
            <v>47</v>
          </cell>
          <cell r="D1152" t="str">
            <v>㎡</v>
          </cell>
          <cell r="E1152">
            <v>1730</v>
          </cell>
          <cell r="F1152">
            <v>81310</v>
          </cell>
          <cell r="G1152">
            <v>3100</v>
          </cell>
          <cell r="H1152">
            <v>145700</v>
          </cell>
          <cell r="I1152">
            <v>2124</v>
          </cell>
          <cell r="J1152">
            <v>99828</v>
          </cell>
        </row>
        <row r="1153">
          <cell r="A1153" t="str">
            <v>N.호천2교</v>
          </cell>
          <cell r="F1153">
            <v>2050904109</v>
          </cell>
          <cell r="H1153">
            <v>1730182846</v>
          </cell>
          <cell r="I1153">
            <v>0</v>
          </cell>
          <cell r="J1153">
            <v>2040944355</v>
          </cell>
        </row>
        <row r="1154">
          <cell r="A1154" t="str">
            <v>3.01구조물터파기</v>
          </cell>
          <cell r="F1154">
            <v>196408960</v>
          </cell>
          <cell r="H1154">
            <v>119818000</v>
          </cell>
          <cell r="I1154">
            <v>0</v>
          </cell>
          <cell r="J1154">
            <v>161309714</v>
          </cell>
        </row>
        <row r="1155">
          <cell r="A1155" t="str">
            <v>a.육상토사</v>
          </cell>
          <cell r="F1155">
            <v>6275320</v>
          </cell>
          <cell r="H1155">
            <v>6467600</v>
          </cell>
          <cell r="I1155">
            <v>0</v>
          </cell>
          <cell r="J1155">
            <v>5490468</v>
          </cell>
        </row>
        <row r="1156">
          <cell r="A1156" t="str">
            <v>-1      "</v>
          </cell>
          <cell r="B1156" t="str">
            <v>(0 ~ 4m)</v>
          </cell>
          <cell r="C1156">
            <v>1748</v>
          </cell>
          <cell r="D1156" t="str">
            <v>㎥</v>
          </cell>
          <cell r="E1156">
            <v>3590</v>
          </cell>
          <cell r="F1156">
            <v>6275320</v>
          </cell>
          <cell r="G1156">
            <v>3700</v>
          </cell>
          <cell r="H1156">
            <v>6467600</v>
          </cell>
          <cell r="I1156">
            <v>3141</v>
          </cell>
          <cell r="J1156">
            <v>5490468</v>
          </cell>
        </row>
        <row r="1157">
          <cell r="A1157" t="str">
            <v>b.육상연암</v>
          </cell>
          <cell r="F1157">
            <v>108580820</v>
          </cell>
          <cell r="H1157">
            <v>39175400</v>
          </cell>
          <cell r="I1157">
            <v>0</v>
          </cell>
          <cell r="J1157">
            <v>108581750</v>
          </cell>
        </row>
        <row r="1158">
          <cell r="A1158" t="str">
            <v>-1      "</v>
          </cell>
          <cell r="B1158" t="str">
            <v>(0 ~ 4m)</v>
          </cell>
          <cell r="C1158">
            <v>930</v>
          </cell>
          <cell r="D1158" t="str">
            <v>㎥</v>
          </cell>
          <cell r="E1158">
            <v>105000</v>
          </cell>
          <cell r="F1158">
            <v>97650000</v>
          </cell>
          <cell r="G1158">
            <v>38500</v>
          </cell>
          <cell r="H1158">
            <v>35805000</v>
          </cell>
          <cell r="I1158">
            <v>105001</v>
          </cell>
          <cell r="J1158">
            <v>97650930</v>
          </cell>
        </row>
        <row r="1159">
          <cell r="A1159" t="str">
            <v>-2 면 고 르 기</v>
          </cell>
          <cell r="C1159">
            <v>383</v>
          </cell>
          <cell r="D1159" t="str">
            <v>㎡</v>
          </cell>
          <cell r="E1159">
            <v>28540</v>
          </cell>
          <cell r="F1159">
            <v>10930820</v>
          </cell>
          <cell r="G1159">
            <v>8800</v>
          </cell>
          <cell r="H1159">
            <v>3370400</v>
          </cell>
          <cell r="I1159">
            <v>28540</v>
          </cell>
          <cell r="J1159">
            <v>10930820</v>
          </cell>
        </row>
        <row r="1160">
          <cell r="A1160" t="str">
            <v>c.되메우기및다짐</v>
          </cell>
          <cell r="B1160" t="str">
            <v>(기계70%,인력30%)</v>
          </cell>
          <cell r="C1160">
            <v>1538</v>
          </cell>
          <cell r="D1160" t="str">
            <v>㎥</v>
          </cell>
          <cell r="E1160">
            <v>3000</v>
          </cell>
          <cell r="F1160">
            <v>4614000</v>
          </cell>
          <cell r="G1160">
            <v>3000</v>
          </cell>
          <cell r="H1160">
            <v>4614000</v>
          </cell>
          <cell r="I1160">
            <v>4158</v>
          </cell>
          <cell r="J1160">
            <v>6395004</v>
          </cell>
        </row>
        <row r="1161">
          <cell r="A1161" t="str">
            <v>d.뒷 채 움</v>
          </cell>
          <cell r="B1161" t="str">
            <v>(보조기층재)</v>
          </cell>
          <cell r="C1161">
            <v>2821</v>
          </cell>
          <cell r="D1161" t="str">
            <v>㎥</v>
          </cell>
          <cell r="E1161">
            <v>27120</v>
          </cell>
          <cell r="F1161">
            <v>76505520</v>
          </cell>
          <cell r="G1161">
            <v>24000</v>
          </cell>
          <cell r="H1161">
            <v>67704000</v>
          </cell>
          <cell r="I1161">
            <v>14279</v>
          </cell>
          <cell r="J1161">
            <v>40281059</v>
          </cell>
        </row>
        <row r="1162">
          <cell r="A1162" t="str">
            <v>e.앞 성 토</v>
          </cell>
          <cell r="B1162" t="str">
            <v>백호우0.7m3</v>
          </cell>
          <cell r="C1162">
            <v>619</v>
          </cell>
          <cell r="D1162" t="str">
            <v>㎥</v>
          </cell>
          <cell r="E1162">
            <v>700</v>
          </cell>
          <cell r="F1162">
            <v>433300</v>
          </cell>
          <cell r="G1162">
            <v>3000</v>
          </cell>
          <cell r="H1162">
            <v>1857000</v>
          </cell>
          <cell r="I1162">
            <v>907</v>
          </cell>
          <cell r="J1162">
            <v>561433</v>
          </cell>
        </row>
        <row r="1163">
          <cell r="A1163" t="str">
            <v>3.02강관파일</v>
          </cell>
          <cell r="F1163">
            <v>519718000</v>
          </cell>
          <cell r="H1163">
            <v>516896000</v>
          </cell>
          <cell r="I1163">
            <v>0</v>
          </cell>
          <cell r="J1163">
            <v>563913732</v>
          </cell>
        </row>
        <row r="1164">
          <cell r="A1164" t="str">
            <v>a.자 재 비</v>
          </cell>
          <cell r="B1164" t="str">
            <v>φ508.0x12.0㎜</v>
          </cell>
          <cell r="C1164">
            <v>6340</v>
          </cell>
          <cell r="D1164" t="str">
            <v>m</v>
          </cell>
          <cell r="E1164">
            <v>62220</v>
          </cell>
          <cell r="F1164">
            <v>394474800</v>
          </cell>
          <cell r="G1164">
            <v>62000</v>
          </cell>
          <cell r="H1164">
            <v>393080000</v>
          </cell>
          <cell r="I1164">
            <v>64592</v>
          </cell>
          <cell r="J1164">
            <v>409513280</v>
          </cell>
        </row>
        <row r="1165">
          <cell r="A1165" t="str">
            <v>b.수 직 항</v>
          </cell>
          <cell r="B1165" t="str">
            <v>(φ508.0mm,t=12㎜ : ℓ=15m미만)</v>
          </cell>
          <cell r="C1165">
            <v>5948</v>
          </cell>
          <cell r="D1165" t="str">
            <v>m</v>
          </cell>
          <cell r="E1165">
            <v>7190</v>
          </cell>
          <cell r="F1165">
            <v>42766120</v>
          </cell>
          <cell r="G1165">
            <v>12000</v>
          </cell>
          <cell r="H1165">
            <v>71376000</v>
          </cell>
          <cell r="I1165">
            <v>5489</v>
          </cell>
          <cell r="J1165">
            <v>32648572</v>
          </cell>
        </row>
        <row r="1166">
          <cell r="A1166" t="str">
            <v>c.두부및선단보강</v>
          </cell>
          <cell r="B1166" t="str">
            <v>(φ508㎜,t=12mm)</v>
          </cell>
          <cell r="C1166">
            <v>276</v>
          </cell>
          <cell r="D1166" t="str">
            <v>본</v>
          </cell>
          <cell r="E1166">
            <v>263310</v>
          </cell>
          <cell r="F1166">
            <v>72673560</v>
          </cell>
          <cell r="G1166">
            <v>150000</v>
          </cell>
          <cell r="H1166">
            <v>41400000</v>
          </cell>
          <cell r="I1166">
            <v>405610</v>
          </cell>
          <cell r="J1166">
            <v>111948360</v>
          </cell>
        </row>
        <row r="1167">
          <cell r="A1167" t="str">
            <v>d.파일이음</v>
          </cell>
          <cell r="B1167" t="str">
            <v>(φ508mm)</v>
          </cell>
          <cell r="C1167">
            <v>276</v>
          </cell>
          <cell r="D1167" t="str">
            <v>본</v>
          </cell>
          <cell r="E1167">
            <v>35520</v>
          </cell>
          <cell r="F1167">
            <v>9803520</v>
          </cell>
          <cell r="G1167">
            <v>40000</v>
          </cell>
          <cell r="H1167">
            <v>11040000</v>
          </cell>
          <cell r="I1167">
            <v>35520</v>
          </cell>
          <cell r="J1167">
            <v>9803520</v>
          </cell>
        </row>
        <row r="1168">
          <cell r="A1168" t="str">
            <v>3.03거 푸 집</v>
          </cell>
          <cell r="F1168">
            <v>67465800</v>
          </cell>
          <cell r="H1168">
            <v>94035000</v>
          </cell>
          <cell r="I1168">
            <v>0</v>
          </cell>
          <cell r="J1168">
            <v>74594151</v>
          </cell>
        </row>
        <row r="1169">
          <cell r="A1169" t="str">
            <v>a.합판거푸집</v>
          </cell>
          <cell r="F1169">
            <v>48562820</v>
          </cell>
          <cell r="H1169">
            <v>67906000</v>
          </cell>
          <cell r="I1169">
            <v>0</v>
          </cell>
          <cell r="J1169">
            <v>53847725</v>
          </cell>
        </row>
        <row r="1170">
          <cell r="A1170" t="str">
            <v>-1.      〃</v>
          </cell>
          <cell r="B1170" t="str">
            <v>(4회)</v>
          </cell>
          <cell r="C1170">
            <v>3310</v>
          </cell>
          <cell r="D1170" t="str">
            <v>㎡</v>
          </cell>
          <cell r="E1170">
            <v>14660</v>
          </cell>
          <cell r="F1170">
            <v>48524600</v>
          </cell>
          <cell r="G1170">
            <v>20500</v>
          </cell>
          <cell r="H1170">
            <v>67855000</v>
          </cell>
          <cell r="I1170">
            <v>16256</v>
          </cell>
          <cell r="J1170">
            <v>53807360</v>
          </cell>
        </row>
        <row r="1171">
          <cell r="A1171" t="str">
            <v>-2.      〃</v>
          </cell>
          <cell r="B1171" t="str">
            <v>(6회)</v>
          </cell>
          <cell r="C1171">
            <v>3</v>
          </cell>
          <cell r="D1171" t="str">
            <v>㎡</v>
          </cell>
          <cell r="E1171">
            <v>12740</v>
          </cell>
          <cell r="F1171">
            <v>38220</v>
          </cell>
          <cell r="G1171">
            <v>17000</v>
          </cell>
          <cell r="H1171">
            <v>51000</v>
          </cell>
          <cell r="I1171">
            <v>13455</v>
          </cell>
          <cell r="J1171">
            <v>40365</v>
          </cell>
        </row>
        <row r="1172">
          <cell r="A1172" t="str">
            <v>b.무늬거푸집(0∼7m)</v>
          </cell>
          <cell r="B1172" t="str">
            <v>(합판4회+스치로폴)</v>
          </cell>
          <cell r="C1172">
            <v>901</v>
          </cell>
          <cell r="D1172" t="str">
            <v>㎡</v>
          </cell>
          <cell r="E1172">
            <v>20980</v>
          </cell>
          <cell r="F1172">
            <v>18902980</v>
          </cell>
          <cell r="G1172">
            <v>29000</v>
          </cell>
          <cell r="H1172">
            <v>26129000</v>
          </cell>
          <cell r="I1172">
            <v>23026</v>
          </cell>
          <cell r="J1172">
            <v>20746426</v>
          </cell>
        </row>
        <row r="1173">
          <cell r="A1173" t="str">
            <v>3.04강관비계</v>
          </cell>
          <cell r="C1173">
            <v>1</v>
          </cell>
          <cell r="D1173" t="str">
            <v>식</v>
          </cell>
          <cell r="E1173">
            <v>17551520</v>
          </cell>
          <cell r="F1173">
            <v>17551520</v>
          </cell>
          <cell r="G1173">
            <v>15000000</v>
          </cell>
          <cell r="H1173">
            <v>15000000</v>
          </cell>
          <cell r="I1173">
            <v>17551520</v>
          </cell>
          <cell r="J1173">
            <v>17551518</v>
          </cell>
        </row>
        <row r="1174">
          <cell r="A1174" t="str">
            <v>3.05동 바 리</v>
          </cell>
          <cell r="F1174">
            <v>23008460</v>
          </cell>
          <cell r="H1174">
            <v>20200000</v>
          </cell>
          <cell r="I1174">
            <v>0</v>
          </cell>
          <cell r="J1174">
            <v>23008458</v>
          </cell>
        </row>
        <row r="1175">
          <cell r="A1175" t="str">
            <v>a.         ″</v>
          </cell>
          <cell r="B1175" t="str">
            <v>(목재4회)</v>
          </cell>
          <cell r="C1175">
            <v>1</v>
          </cell>
          <cell r="D1175" t="str">
            <v>식</v>
          </cell>
          <cell r="E1175">
            <v>18435060</v>
          </cell>
          <cell r="F1175">
            <v>18435060</v>
          </cell>
          <cell r="G1175">
            <v>16000000</v>
          </cell>
          <cell r="H1175">
            <v>16000000</v>
          </cell>
          <cell r="I1175">
            <v>18435060</v>
          </cell>
          <cell r="J1175">
            <v>18435059</v>
          </cell>
        </row>
        <row r="1176">
          <cell r="A1176" t="str">
            <v>b.         ″</v>
          </cell>
          <cell r="B1176" t="str">
            <v>(강관동바리)</v>
          </cell>
          <cell r="C1176">
            <v>1</v>
          </cell>
          <cell r="D1176" t="str">
            <v>식</v>
          </cell>
          <cell r="E1176">
            <v>4573400</v>
          </cell>
          <cell r="F1176">
            <v>4573400</v>
          </cell>
          <cell r="G1176">
            <v>4200000</v>
          </cell>
          <cell r="H1176">
            <v>4200000</v>
          </cell>
          <cell r="I1176">
            <v>4573400</v>
          </cell>
          <cell r="J1176">
            <v>4573399</v>
          </cell>
        </row>
        <row r="1177">
          <cell r="A1177" t="str">
            <v>3.06철근가공조립</v>
          </cell>
          <cell r="F1177">
            <v>124073149</v>
          </cell>
          <cell r="H1177">
            <v>91966380</v>
          </cell>
          <cell r="I1177">
            <v>0</v>
          </cell>
          <cell r="J1177">
            <v>134773509</v>
          </cell>
        </row>
        <row r="1178">
          <cell r="A1178" t="str">
            <v>a.         ″</v>
          </cell>
          <cell r="B1178" t="str">
            <v>(보 통)</v>
          </cell>
          <cell r="C1178">
            <v>282.90300000000002</v>
          </cell>
          <cell r="D1178" t="str">
            <v>ton</v>
          </cell>
          <cell r="E1178">
            <v>360590</v>
          </cell>
          <cell r="F1178">
            <v>102011992</v>
          </cell>
          <cell r="G1178">
            <v>270000</v>
          </cell>
          <cell r="H1178">
            <v>76383810</v>
          </cell>
          <cell r="I1178">
            <v>384726</v>
          </cell>
          <cell r="J1178">
            <v>108840138</v>
          </cell>
        </row>
        <row r="1179">
          <cell r="A1179" t="str">
            <v>b.         ″</v>
          </cell>
          <cell r="B1179" t="str">
            <v>(복 잡)</v>
          </cell>
          <cell r="C1179">
            <v>53.732999999999997</v>
          </cell>
          <cell r="D1179" t="str">
            <v>ton</v>
          </cell>
          <cell r="E1179">
            <v>410570</v>
          </cell>
          <cell r="F1179">
            <v>22061157</v>
          </cell>
          <cell r="G1179">
            <v>290000</v>
          </cell>
          <cell r="H1179">
            <v>15582570</v>
          </cell>
          <cell r="I1179">
            <v>482634</v>
          </cell>
          <cell r="J1179">
            <v>25933371</v>
          </cell>
        </row>
        <row r="1180">
          <cell r="A1180" t="str">
            <v>3.07스페이샤설치</v>
          </cell>
          <cell r="F1180">
            <v>52380</v>
          </cell>
          <cell r="H1180">
            <v>471420</v>
          </cell>
          <cell r="I1180">
            <v>0</v>
          </cell>
          <cell r="J1180">
            <v>879984</v>
          </cell>
        </row>
        <row r="1181">
          <cell r="A1181" t="str">
            <v>a.         ″</v>
          </cell>
          <cell r="B1181" t="str">
            <v>(수평)</v>
          </cell>
          <cell r="C1181">
            <v>1668</v>
          </cell>
          <cell r="D1181" t="str">
            <v>㎡</v>
          </cell>
          <cell r="E1181">
            <v>20</v>
          </cell>
          <cell r="F1181">
            <v>33360</v>
          </cell>
          <cell r="G1181">
            <v>180</v>
          </cell>
          <cell r="H1181">
            <v>300240</v>
          </cell>
          <cell r="I1181">
            <v>336</v>
          </cell>
          <cell r="J1181">
            <v>560448</v>
          </cell>
        </row>
        <row r="1182">
          <cell r="A1182" t="str">
            <v>b.         ″</v>
          </cell>
          <cell r="B1182" t="str">
            <v>(수직)</v>
          </cell>
          <cell r="C1182">
            <v>951</v>
          </cell>
          <cell r="D1182" t="str">
            <v>㎡</v>
          </cell>
          <cell r="E1182">
            <v>20</v>
          </cell>
          <cell r="F1182">
            <v>19020</v>
          </cell>
          <cell r="G1182">
            <v>180</v>
          </cell>
          <cell r="H1182">
            <v>171180</v>
          </cell>
          <cell r="I1182">
            <v>336</v>
          </cell>
          <cell r="J1182">
            <v>319536</v>
          </cell>
        </row>
        <row r="1183">
          <cell r="A1183" t="str">
            <v>3.08콘크리트타설공</v>
          </cell>
          <cell r="F1183">
            <v>123655840</v>
          </cell>
          <cell r="H1183">
            <v>146951240</v>
          </cell>
          <cell r="I1183">
            <v>0</v>
          </cell>
          <cell r="J1183">
            <v>135764494</v>
          </cell>
        </row>
        <row r="1184">
          <cell r="A1184" t="str">
            <v>a.펌프카</v>
          </cell>
          <cell r="B1184" t="str">
            <v>철근(25-270-12)</v>
          </cell>
          <cell r="C1184">
            <v>270</v>
          </cell>
          <cell r="D1184" t="str">
            <v>㎥</v>
          </cell>
          <cell r="E1184">
            <v>56820</v>
          </cell>
          <cell r="F1184">
            <v>15341400</v>
          </cell>
          <cell r="G1184">
            <v>61870</v>
          </cell>
          <cell r="H1184">
            <v>16704900</v>
          </cell>
          <cell r="I1184">
            <v>57052</v>
          </cell>
          <cell r="J1184">
            <v>15404040</v>
          </cell>
        </row>
        <row r="1185">
          <cell r="A1185" t="str">
            <v>b.펌프카</v>
          </cell>
          <cell r="B1185" t="str">
            <v>철근(25-240-12)</v>
          </cell>
          <cell r="C1185">
            <v>2094</v>
          </cell>
          <cell r="D1185" t="str">
            <v>㎥</v>
          </cell>
          <cell r="E1185">
            <v>49080</v>
          </cell>
          <cell r="F1185">
            <v>102773520</v>
          </cell>
          <cell r="G1185">
            <v>59710</v>
          </cell>
          <cell r="H1185">
            <v>125032740</v>
          </cell>
          <cell r="I1185">
            <v>54779</v>
          </cell>
          <cell r="J1185">
            <v>114707226</v>
          </cell>
        </row>
        <row r="1186">
          <cell r="A1186" t="str">
            <v>c.콘크리트타설</v>
          </cell>
          <cell r="B1186" t="str">
            <v>무근(40-160-8)</v>
          </cell>
          <cell r="C1186">
            <v>98</v>
          </cell>
          <cell r="D1186" t="str">
            <v>㎥</v>
          </cell>
          <cell r="E1186">
            <v>56540</v>
          </cell>
          <cell r="F1186">
            <v>5540920</v>
          </cell>
          <cell r="G1186">
            <v>53200</v>
          </cell>
          <cell r="H1186">
            <v>5213600</v>
          </cell>
          <cell r="I1186">
            <v>57686</v>
          </cell>
          <cell r="J1186">
            <v>5653228</v>
          </cell>
        </row>
        <row r="1187">
          <cell r="A1187" t="str">
            <v>3.09표면처리</v>
          </cell>
          <cell r="F1187">
            <v>561000</v>
          </cell>
          <cell r="H1187">
            <v>1748450</v>
          </cell>
          <cell r="I1187">
            <v>0</v>
          </cell>
          <cell r="J1187">
            <v>709665</v>
          </cell>
        </row>
        <row r="1188">
          <cell r="A1188" t="str">
            <v>a.슬래브양생</v>
          </cell>
          <cell r="C1188">
            <v>935</v>
          </cell>
          <cell r="D1188" t="str">
            <v>㎡</v>
          </cell>
          <cell r="E1188">
            <v>320</v>
          </cell>
          <cell r="F1188">
            <v>299200</v>
          </cell>
          <cell r="G1188">
            <v>370</v>
          </cell>
          <cell r="H1188">
            <v>345950</v>
          </cell>
          <cell r="I1188">
            <v>264</v>
          </cell>
          <cell r="J1188">
            <v>246840</v>
          </cell>
        </row>
        <row r="1189">
          <cell r="A1189" t="str">
            <v>b.슬래브면고르기</v>
          </cell>
          <cell r="C1189">
            <v>935</v>
          </cell>
          <cell r="D1189" t="str">
            <v>㎡</v>
          </cell>
          <cell r="E1189">
            <v>280</v>
          </cell>
          <cell r="F1189">
            <v>261800</v>
          </cell>
          <cell r="G1189">
            <v>1500</v>
          </cell>
          <cell r="H1189">
            <v>1402500</v>
          </cell>
          <cell r="I1189">
            <v>495</v>
          </cell>
          <cell r="J1189">
            <v>462825</v>
          </cell>
        </row>
        <row r="1190">
          <cell r="A1190" t="str">
            <v>3.10교면방수</v>
          </cell>
          <cell r="B1190" t="str">
            <v>(도막식)</v>
          </cell>
          <cell r="C1190">
            <v>935</v>
          </cell>
          <cell r="D1190" t="str">
            <v>㎡</v>
          </cell>
          <cell r="E1190">
            <v>17270</v>
          </cell>
          <cell r="F1190">
            <v>16147450</v>
          </cell>
          <cell r="G1190">
            <v>3700</v>
          </cell>
          <cell r="H1190">
            <v>3459500</v>
          </cell>
          <cell r="I1190">
            <v>10000</v>
          </cell>
          <cell r="J1190">
            <v>9350000</v>
          </cell>
        </row>
        <row r="1191">
          <cell r="A1191" t="str">
            <v>3.11교좌장치</v>
          </cell>
          <cell r="F1191">
            <v>11072060</v>
          </cell>
          <cell r="G1191">
            <v>0</v>
          </cell>
          <cell r="H1191">
            <v>8176000</v>
          </cell>
          <cell r="I1191">
            <v>0</v>
          </cell>
          <cell r="J1191">
            <v>11072060</v>
          </cell>
        </row>
        <row r="1192">
          <cell r="A1192" t="str">
            <v>a.고 정 단</v>
          </cell>
          <cell r="B1192" t="str">
            <v>(Pot, 300ton)</v>
          </cell>
          <cell r="C1192">
            <v>2</v>
          </cell>
          <cell r="D1192" t="str">
            <v>조</v>
          </cell>
          <cell r="E1192">
            <v>801630</v>
          </cell>
          <cell r="F1192">
            <v>1603260</v>
          </cell>
          <cell r="G1192">
            <v>678000</v>
          </cell>
          <cell r="H1192">
            <v>1356000</v>
          </cell>
          <cell r="I1192">
            <v>801630</v>
          </cell>
          <cell r="J1192">
            <v>1603260</v>
          </cell>
        </row>
        <row r="1193">
          <cell r="A1193" t="str">
            <v>b.일 방 향</v>
          </cell>
          <cell r="B1193" t="str">
            <v>(Pot, 300ton)</v>
          </cell>
          <cell r="C1193">
            <v>5</v>
          </cell>
          <cell r="D1193" t="str">
            <v>조</v>
          </cell>
          <cell r="E1193">
            <v>1297930</v>
          </cell>
          <cell r="F1193">
            <v>6489650</v>
          </cell>
          <cell r="G1193">
            <v>875000</v>
          </cell>
          <cell r="H1193">
            <v>4375000</v>
          </cell>
          <cell r="I1193">
            <v>1297930</v>
          </cell>
          <cell r="J1193">
            <v>6489650</v>
          </cell>
        </row>
        <row r="1194">
          <cell r="A1194" t="str">
            <v>c.양 방 향</v>
          </cell>
          <cell r="B1194" t="str">
            <v>(Pot, 300ton)</v>
          </cell>
          <cell r="C1194">
            <v>3</v>
          </cell>
          <cell r="D1194" t="str">
            <v>조</v>
          </cell>
          <cell r="E1194">
            <v>993050</v>
          </cell>
          <cell r="F1194">
            <v>2979150</v>
          </cell>
          <cell r="G1194">
            <v>815000</v>
          </cell>
          <cell r="H1194">
            <v>2445000</v>
          </cell>
          <cell r="I1194">
            <v>993050</v>
          </cell>
          <cell r="J1194">
            <v>2979150</v>
          </cell>
        </row>
        <row r="1195">
          <cell r="A1195" t="str">
            <v>3.12신축이음장치</v>
          </cell>
          <cell r="F1195">
            <v>16054320</v>
          </cell>
          <cell r="H1195">
            <v>18816000</v>
          </cell>
          <cell r="I1195">
            <v>0</v>
          </cell>
          <cell r="J1195">
            <v>16054320</v>
          </cell>
        </row>
        <row r="1196">
          <cell r="A1196" t="str">
            <v>a.        ″</v>
          </cell>
          <cell r="B1196" t="str">
            <v>(No. 35)</v>
          </cell>
          <cell r="C1196">
            <v>24</v>
          </cell>
          <cell r="D1196" t="str">
            <v>m</v>
          </cell>
          <cell r="E1196">
            <v>192320</v>
          </cell>
          <cell r="F1196">
            <v>4615680</v>
          </cell>
          <cell r="G1196">
            <v>134000</v>
          </cell>
          <cell r="H1196">
            <v>3216000</v>
          </cell>
          <cell r="I1196">
            <v>192320</v>
          </cell>
          <cell r="J1196">
            <v>4615680</v>
          </cell>
        </row>
        <row r="1197">
          <cell r="A1197" t="str">
            <v>b.        ″</v>
          </cell>
          <cell r="B1197" t="str">
            <v>(No. 80)</v>
          </cell>
          <cell r="C1197">
            <v>24</v>
          </cell>
          <cell r="D1197" t="str">
            <v>m</v>
          </cell>
          <cell r="E1197">
            <v>476610</v>
          </cell>
          <cell r="F1197">
            <v>11438640</v>
          </cell>
          <cell r="G1197">
            <v>650000</v>
          </cell>
          <cell r="H1197">
            <v>15600000</v>
          </cell>
          <cell r="I1197">
            <v>476610</v>
          </cell>
          <cell r="J1197">
            <v>11438640</v>
          </cell>
        </row>
        <row r="1198">
          <cell r="A1198" t="str">
            <v>3.13다웰바설치</v>
          </cell>
          <cell r="B1198" t="str">
            <v>D=25, ℓ=600mm</v>
          </cell>
          <cell r="C1198">
            <v>116</v>
          </cell>
          <cell r="D1198" t="str">
            <v>개</v>
          </cell>
          <cell r="E1198">
            <v>2870</v>
          </cell>
          <cell r="F1198">
            <v>332920</v>
          </cell>
          <cell r="G1198">
            <v>3500</v>
          </cell>
          <cell r="H1198">
            <v>406000</v>
          </cell>
          <cell r="I1198">
            <v>125</v>
          </cell>
          <cell r="J1198">
            <v>14500</v>
          </cell>
        </row>
        <row r="1199">
          <cell r="A1199" t="str">
            <v>3.14무수축몰탈</v>
          </cell>
          <cell r="C1199">
            <v>0.35</v>
          </cell>
          <cell r="D1199" t="str">
            <v>㎥</v>
          </cell>
          <cell r="E1199">
            <v>69890</v>
          </cell>
          <cell r="F1199">
            <v>24461</v>
          </cell>
          <cell r="G1199">
            <v>80000</v>
          </cell>
          <cell r="H1199">
            <v>28000</v>
          </cell>
          <cell r="I1199">
            <v>57311</v>
          </cell>
          <cell r="J1199">
            <v>20058</v>
          </cell>
        </row>
        <row r="1200">
          <cell r="A1200" t="str">
            <v>3.15무수축콘크리트</v>
          </cell>
          <cell r="C1200">
            <v>5.2939999999999996</v>
          </cell>
          <cell r="D1200" t="str">
            <v>㎥</v>
          </cell>
          <cell r="E1200">
            <v>168330</v>
          </cell>
          <cell r="F1200">
            <v>891139</v>
          </cell>
          <cell r="G1200">
            <v>100000</v>
          </cell>
          <cell r="H1200">
            <v>529400</v>
          </cell>
          <cell r="I1200">
            <v>158468</v>
          </cell>
          <cell r="J1200">
            <v>838928</v>
          </cell>
        </row>
        <row r="1201">
          <cell r="A1201" t="str">
            <v>3.16교면배수시설공</v>
          </cell>
          <cell r="B1201" t="str">
            <v>육교용</v>
          </cell>
          <cell r="F1201">
            <v>7299110</v>
          </cell>
          <cell r="H1201">
            <v>12021000</v>
          </cell>
          <cell r="I1201">
            <v>0</v>
          </cell>
          <cell r="J1201">
            <v>2660356</v>
          </cell>
        </row>
        <row r="1202">
          <cell r="A1202" t="str">
            <v>a.교면집수구</v>
          </cell>
          <cell r="B1202" t="str">
            <v>(주철)</v>
          </cell>
          <cell r="C1202">
            <v>6</v>
          </cell>
          <cell r="D1202" t="str">
            <v>개</v>
          </cell>
          <cell r="E1202">
            <v>44230</v>
          </cell>
          <cell r="F1202">
            <v>265380</v>
          </cell>
          <cell r="G1202">
            <v>71000</v>
          </cell>
          <cell r="H1202">
            <v>426000</v>
          </cell>
          <cell r="I1202">
            <v>37593</v>
          </cell>
          <cell r="J1202">
            <v>225558</v>
          </cell>
        </row>
        <row r="1203">
          <cell r="A1203" t="str">
            <v>b.연결집수구</v>
          </cell>
          <cell r="B1203" t="str">
            <v>(스텐레스)</v>
          </cell>
          <cell r="C1203">
            <v>6</v>
          </cell>
          <cell r="D1203" t="str">
            <v>개</v>
          </cell>
          <cell r="E1203">
            <v>105590</v>
          </cell>
          <cell r="F1203">
            <v>633540</v>
          </cell>
          <cell r="G1203">
            <v>100000</v>
          </cell>
          <cell r="H1203">
            <v>600000</v>
          </cell>
          <cell r="I1203">
            <v>69480</v>
          </cell>
          <cell r="J1203">
            <v>416880</v>
          </cell>
        </row>
        <row r="1204">
          <cell r="A1204" t="str">
            <v>c.직   관</v>
          </cell>
          <cell r="B1204" t="str">
            <v>(스텐레스,□150×150)</v>
          </cell>
          <cell r="C1204">
            <v>73</v>
          </cell>
          <cell r="D1204" t="str">
            <v>m</v>
          </cell>
          <cell r="E1204">
            <v>67030</v>
          </cell>
          <cell r="F1204">
            <v>4893190</v>
          </cell>
          <cell r="G1204">
            <v>71000</v>
          </cell>
          <cell r="H1204">
            <v>5183000</v>
          </cell>
          <cell r="I1204">
            <v>4130</v>
          </cell>
          <cell r="J1204">
            <v>301490</v>
          </cell>
        </row>
        <row r="1205">
          <cell r="A1205" t="str">
            <v>d.곡   관</v>
          </cell>
          <cell r="B1205" t="str">
            <v>(스텐레스,□150x150)</v>
          </cell>
          <cell r="C1205">
            <v>4</v>
          </cell>
          <cell r="D1205" t="str">
            <v>개</v>
          </cell>
          <cell r="E1205">
            <v>26050</v>
          </cell>
          <cell r="F1205">
            <v>104200</v>
          </cell>
          <cell r="G1205">
            <v>28000</v>
          </cell>
          <cell r="H1205">
            <v>112000</v>
          </cell>
          <cell r="I1205">
            <v>18197</v>
          </cell>
          <cell r="J1205">
            <v>72788</v>
          </cell>
        </row>
        <row r="1206">
          <cell r="A1206" t="str">
            <v>e.연 결 부</v>
          </cell>
          <cell r="B1206" t="str">
            <v>(스텐레스)</v>
          </cell>
          <cell r="C1206">
            <v>60</v>
          </cell>
          <cell r="D1206" t="str">
            <v>개</v>
          </cell>
          <cell r="E1206">
            <v>23380</v>
          </cell>
          <cell r="F1206">
            <v>1402800</v>
          </cell>
          <cell r="G1206">
            <v>95000</v>
          </cell>
          <cell r="H1206">
            <v>5700000</v>
          </cell>
          <cell r="I1206">
            <v>27394</v>
          </cell>
          <cell r="J1206">
            <v>1643640</v>
          </cell>
        </row>
        <row r="1207">
          <cell r="A1207" t="str">
            <v>3.17교량명판공</v>
          </cell>
          <cell r="F1207">
            <v>4686820</v>
          </cell>
          <cell r="H1207">
            <v>11460000</v>
          </cell>
          <cell r="I1207">
            <v>0</v>
          </cell>
          <cell r="J1207">
            <v>6122112</v>
          </cell>
        </row>
        <row r="1208">
          <cell r="A1208" t="str">
            <v>a.교 명 주</v>
          </cell>
          <cell r="B1208" t="str">
            <v>(화강석,600×600×1250mm)</v>
          </cell>
          <cell r="C1208">
            <v>4</v>
          </cell>
          <cell r="D1208" t="str">
            <v>개소</v>
          </cell>
          <cell r="E1208">
            <v>1065620</v>
          </cell>
          <cell r="F1208">
            <v>4262480</v>
          </cell>
          <cell r="G1208">
            <v>2700000</v>
          </cell>
          <cell r="H1208">
            <v>10800000</v>
          </cell>
          <cell r="I1208">
            <v>1500000</v>
          </cell>
          <cell r="J1208">
            <v>6000000</v>
          </cell>
        </row>
        <row r="1209">
          <cell r="A1209" t="str">
            <v>b.교 명 판</v>
          </cell>
          <cell r="B1209" t="str">
            <v>(황동,450×200×10㎜)</v>
          </cell>
          <cell r="C1209">
            <v>2</v>
          </cell>
          <cell r="D1209" t="str">
            <v>개</v>
          </cell>
          <cell r="E1209">
            <v>79560</v>
          </cell>
          <cell r="F1209">
            <v>159120</v>
          </cell>
          <cell r="G1209">
            <v>150000</v>
          </cell>
          <cell r="H1209">
            <v>300000</v>
          </cell>
          <cell r="I1209">
            <v>30958</v>
          </cell>
          <cell r="J1209">
            <v>61916</v>
          </cell>
        </row>
        <row r="1210">
          <cell r="A1210" t="str">
            <v>c.설 명 판</v>
          </cell>
          <cell r="B1210" t="str">
            <v>(황동,350×250×10㎜)</v>
          </cell>
          <cell r="C1210">
            <v>2</v>
          </cell>
          <cell r="D1210" t="str">
            <v>개</v>
          </cell>
          <cell r="E1210">
            <v>132610</v>
          </cell>
          <cell r="F1210">
            <v>265220</v>
          </cell>
          <cell r="G1210">
            <v>180000</v>
          </cell>
          <cell r="H1210">
            <v>360000</v>
          </cell>
          <cell r="I1210">
            <v>30098</v>
          </cell>
          <cell r="J1210">
            <v>60196</v>
          </cell>
        </row>
        <row r="1211">
          <cell r="A1211" t="str">
            <v>3.18T.B.M설치</v>
          </cell>
          <cell r="C1211">
            <v>1</v>
          </cell>
          <cell r="D1211" t="str">
            <v>개</v>
          </cell>
          <cell r="E1211">
            <v>19170</v>
          </cell>
          <cell r="F1211">
            <v>19170</v>
          </cell>
          <cell r="G1211">
            <v>27000</v>
          </cell>
          <cell r="H1211">
            <v>27000</v>
          </cell>
          <cell r="I1211">
            <v>20475</v>
          </cell>
          <cell r="J1211">
            <v>20475</v>
          </cell>
        </row>
        <row r="1212">
          <cell r="A1212" t="str">
            <v>3.19낙하물방지공</v>
          </cell>
          <cell r="C1212">
            <v>1035</v>
          </cell>
          <cell r="D1212" t="str">
            <v>㎡</v>
          </cell>
          <cell r="E1212">
            <v>3230</v>
          </cell>
          <cell r="F1212">
            <v>3343050</v>
          </cell>
          <cell r="G1212">
            <v>4200</v>
          </cell>
          <cell r="H1212">
            <v>4347000</v>
          </cell>
          <cell r="I1212">
            <v>3007</v>
          </cell>
          <cell r="J1212">
            <v>3112245</v>
          </cell>
        </row>
        <row r="1213">
          <cell r="A1213" t="str">
            <v>3.20난간및전선관설치</v>
          </cell>
          <cell r="F1213">
            <v>15450410</v>
          </cell>
          <cell r="H1213">
            <v>29236200</v>
          </cell>
          <cell r="I1213">
            <v>0</v>
          </cell>
          <cell r="J1213">
            <v>15706775</v>
          </cell>
        </row>
        <row r="1214">
          <cell r="A1214" t="str">
            <v>a.난    간</v>
          </cell>
          <cell r="B1214" t="str">
            <v>(알미늄)</v>
          </cell>
          <cell r="C1214">
            <v>105</v>
          </cell>
          <cell r="D1214" t="str">
            <v>m</v>
          </cell>
          <cell r="E1214">
            <v>137280</v>
          </cell>
          <cell r="F1214">
            <v>14414400</v>
          </cell>
          <cell r="G1214">
            <v>270000</v>
          </cell>
          <cell r="H1214">
            <v>28350000</v>
          </cell>
          <cell r="I1214">
            <v>137280</v>
          </cell>
          <cell r="J1214">
            <v>14414400</v>
          </cell>
        </row>
        <row r="1215">
          <cell r="A1215" t="str">
            <v>b.전 선 관</v>
          </cell>
          <cell r="B1215" t="str">
            <v>강관 φ100mm</v>
          </cell>
          <cell r="C1215">
            <v>211</v>
          </cell>
          <cell r="D1215" t="str">
            <v>m</v>
          </cell>
          <cell r="E1215">
            <v>4910</v>
          </cell>
          <cell r="F1215">
            <v>1036010</v>
          </cell>
          <cell r="G1215">
            <v>4200</v>
          </cell>
          <cell r="H1215">
            <v>886200</v>
          </cell>
          <cell r="I1215">
            <v>6125</v>
          </cell>
          <cell r="J1215">
            <v>1292375</v>
          </cell>
        </row>
        <row r="1216">
          <cell r="A1216" t="str">
            <v>3.21강    교</v>
          </cell>
          <cell r="F1216">
            <v>902395810</v>
          </cell>
          <cell r="H1216">
            <v>631774856</v>
          </cell>
          <cell r="I1216">
            <v>0</v>
          </cell>
          <cell r="J1216">
            <v>862732207</v>
          </cell>
        </row>
        <row r="1217">
          <cell r="A1217" t="str">
            <v>a.강교제작</v>
          </cell>
          <cell r="C1217">
            <v>346.74799999999999</v>
          </cell>
          <cell r="D1217" t="str">
            <v>ton</v>
          </cell>
          <cell r="E1217">
            <v>2007120</v>
          </cell>
          <cell r="F1217">
            <v>695964845</v>
          </cell>
          <cell r="G1217">
            <v>1822000</v>
          </cell>
          <cell r="H1217">
            <v>631774856</v>
          </cell>
          <cell r="I1217">
            <v>1837301</v>
          </cell>
          <cell r="J1217">
            <v>637080446</v>
          </cell>
        </row>
        <row r="1218">
          <cell r="A1218" t="str">
            <v>b.강교운반</v>
          </cell>
          <cell r="C1218">
            <v>346.74799999999999</v>
          </cell>
          <cell r="D1218" t="str">
            <v>ton</v>
          </cell>
          <cell r="E1218">
            <v>56490</v>
          </cell>
          <cell r="F1218">
            <v>19587794</v>
          </cell>
          <cell r="H1218">
            <v>0</v>
          </cell>
          <cell r="I1218">
            <v>40526</v>
          </cell>
          <cell r="J1218">
            <v>14052307</v>
          </cell>
        </row>
        <row r="1219">
          <cell r="A1219" t="str">
            <v>c.강교가설</v>
          </cell>
          <cell r="C1219">
            <v>346.74799999999999</v>
          </cell>
          <cell r="D1219" t="str">
            <v>ton</v>
          </cell>
          <cell r="E1219">
            <v>285270</v>
          </cell>
          <cell r="F1219">
            <v>98916801</v>
          </cell>
          <cell r="H1219">
            <v>0</v>
          </cell>
          <cell r="I1219">
            <v>311130</v>
          </cell>
          <cell r="J1219">
            <v>107883704</v>
          </cell>
        </row>
        <row r="1220">
          <cell r="A1220" t="str">
            <v>d.강교도장</v>
          </cell>
          <cell r="F1220">
            <v>87926370</v>
          </cell>
          <cell r="H1220">
            <v>0</v>
          </cell>
          <cell r="I1220">
            <v>0</v>
          </cell>
          <cell r="J1220">
            <v>103715750</v>
          </cell>
        </row>
        <row r="1221">
          <cell r="A1221" t="str">
            <v>-1.내부도장</v>
          </cell>
          <cell r="B1221" t="str">
            <v>공장</v>
          </cell>
          <cell r="C1221">
            <v>3407</v>
          </cell>
          <cell r="D1221" t="str">
            <v>㎡</v>
          </cell>
          <cell r="E1221">
            <v>11200</v>
          </cell>
          <cell r="F1221">
            <v>38158400</v>
          </cell>
          <cell r="H1221">
            <v>0</v>
          </cell>
          <cell r="I1221">
            <v>10124</v>
          </cell>
          <cell r="J1221">
            <v>34492468</v>
          </cell>
        </row>
        <row r="1222">
          <cell r="A1222" t="str">
            <v>-2.외부포장면도장</v>
          </cell>
          <cell r="B1222" t="str">
            <v>공장</v>
          </cell>
          <cell r="C1222">
            <v>561</v>
          </cell>
          <cell r="D1222" t="str">
            <v>㎡</v>
          </cell>
          <cell r="E1222">
            <v>8640</v>
          </cell>
          <cell r="F1222">
            <v>4847040</v>
          </cell>
          <cell r="H1222">
            <v>0</v>
          </cell>
          <cell r="I1222">
            <v>8366</v>
          </cell>
          <cell r="J1222">
            <v>4693326</v>
          </cell>
        </row>
        <row r="1223">
          <cell r="A1223" t="str">
            <v>-3.연결판도장</v>
          </cell>
          <cell r="B1223" t="str">
            <v>공장</v>
          </cell>
          <cell r="C1223">
            <v>384</v>
          </cell>
          <cell r="D1223" t="str">
            <v>㎡</v>
          </cell>
          <cell r="E1223">
            <v>6880</v>
          </cell>
          <cell r="F1223">
            <v>2641920</v>
          </cell>
          <cell r="H1223">
            <v>0</v>
          </cell>
          <cell r="I1223">
            <v>7557</v>
          </cell>
          <cell r="J1223">
            <v>2901888</v>
          </cell>
        </row>
        <row r="1224">
          <cell r="A1224" t="str">
            <v>-4.외부도장</v>
          </cell>
          <cell r="B1224" t="str">
            <v>공장</v>
          </cell>
          <cell r="C1224">
            <v>1745</v>
          </cell>
          <cell r="D1224" t="str">
            <v>㎡</v>
          </cell>
          <cell r="E1224">
            <v>12240</v>
          </cell>
          <cell r="F1224">
            <v>21358800</v>
          </cell>
          <cell r="H1224">
            <v>0</v>
          </cell>
          <cell r="I1224">
            <v>13828</v>
          </cell>
          <cell r="J1224">
            <v>24129860</v>
          </cell>
        </row>
        <row r="1225">
          <cell r="A1225" t="str">
            <v>-5.외부도장</v>
          </cell>
          <cell r="B1225" t="str">
            <v>현장</v>
          </cell>
          <cell r="C1225">
            <v>1745</v>
          </cell>
          <cell r="D1225" t="str">
            <v>㎡</v>
          </cell>
          <cell r="E1225">
            <v>4230</v>
          </cell>
          <cell r="F1225">
            <v>7381350</v>
          </cell>
          <cell r="H1225">
            <v>0</v>
          </cell>
          <cell r="I1225">
            <v>13828</v>
          </cell>
          <cell r="J1225">
            <v>24129860</v>
          </cell>
        </row>
        <row r="1226">
          <cell r="A1226" t="str">
            <v>-6.내부볼트및연결판도장</v>
          </cell>
          <cell r="B1226" t="str">
            <v>현장</v>
          </cell>
          <cell r="C1226">
            <v>117</v>
          </cell>
          <cell r="D1226" t="str">
            <v>㎡</v>
          </cell>
          <cell r="E1226">
            <v>6360</v>
          </cell>
          <cell r="F1226">
            <v>744120</v>
          </cell>
          <cell r="H1226">
            <v>0</v>
          </cell>
          <cell r="I1226">
            <v>5419</v>
          </cell>
          <cell r="J1226">
            <v>634023</v>
          </cell>
        </row>
        <row r="1227">
          <cell r="A1227" t="str">
            <v>-7.외부볼트및연결판도장</v>
          </cell>
          <cell r="B1227" t="str">
            <v>현장</v>
          </cell>
          <cell r="C1227">
            <v>215</v>
          </cell>
          <cell r="D1227" t="str">
            <v>㎡</v>
          </cell>
          <cell r="E1227">
            <v>8270</v>
          </cell>
          <cell r="F1227">
            <v>1778050</v>
          </cell>
          <cell r="H1227">
            <v>0</v>
          </cell>
          <cell r="I1227">
            <v>7989</v>
          </cell>
          <cell r="J1227">
            <v>1717635</v>
          </cell>
        </row>
        <row r="1228">
          <cell r="A1228" t="str">
            <v>-8.강교방사선투과검사</v>
          </cell>
          <cell r="C1228">
            <v>1</v>
          </cell>
          <cell r="D1228" t="str">
            <v>식</v>
          </cell>
          <cell r="E1228">
            <v>11016690</v>
          </cell>
          <cell r="F1228">
            <v>11016690</v>
          </cell>
          <cell r="H1228">
            <v>0</v>
          </cell>
          <cell r="I1228">
            <v>11016690</v>
          </cell>
          <cell r="J1228">
            <v>11016690</v>
          </cell>
        </row>
        <row r="1229">
          <cell r="A1229" t="str">
            <v>3.22옹벽배수시설</v>
          </cell>
          <cell r="F1229">
            <v>516440</v>
          </cell>
          <cell r="H1229">
            <v>2518600</v>
          </cell>
          <cell r="I1229">
            <v>0</v>
          </cell>
          <cell r="J1229">
            <v>519242</v>
          </cell>
        </row>
        <row r="1230">
          <cell r="A1230" t="str">
            <v>a.PVC PIPE</v>
          </cell>
          <cell r="B1230" t="str">
            <v>(φ100mm)</v>
          </cell>
          <cell r="C1230">
            <v>12</v>
          </cell>
          <cell r="D1230" t="str">
            <v>m</v>
          </cell>
          <cell r="E1230">
            <v>4910</v>
          </cell>
          <cell r="F1230">
            <v>58920</v>
          </cell>
          <cell r="G1230">
            <v>4200</v>
          </cell>
          <cell r="H1230">
            <v>50400</v>
          </cell>
          <cell r="I1230">
            <v>4090</v>
          </cell>
          <cell r="J1230">
            <v>49080</v>
          </cell>
        </row>
        <row r="1231">
          <cell r="A1231" t="str">
            <v>b.DRAIN BOARD</v>
          </cell>
          <cell r="C1231">
            <v>301</v>
          </cell>
          <cell r="D1231" t="str">
            <v>㎡</v>
          </cell>
          <cell r="E1231">
            <v>630</v>
          </cell>
          <cell r="F1231">
            <v>189630</v>
          </cell>
          <cell r="G1231">
            <v>6400</v>
          </cell>
          <cell r="H1231">
            <v>1926400</v>
          </cell>
          <cell r="I1231">
            <v>630</v>
          </cell>
          <cell r="J1231">
            <v>189630</v>
          </cell>
        </row>
        <row r="1232">
          <cell r="A1232" t="str">
            <v>c.부 직 포</v>
          </cell>
          <cell r="C1232">
            <v>301</v>
          </cell>
          <cell r="D1232" t="str">
            <v>㎡</v>
          </cell>
          <cell r="E1232">
            <v>890</v>
          </cell>
          <cell r="F1232">
            <v>267890</v>
          </cell>
          <cell r="G1232">
            <v>1800</v>
          </cell>
          <cell r="H1232">
            <v>541800</v>
          </cell>
          <cell r="I1232">
            <v>932</v>
          </cell>
          <cell r="J1232">
            <v>280532</v>
          </cell>
        </row>
        <row r="1233">
          <cell r="A1233" t="str">
            <v>3.23시공이음</v>
          </cell>
          <cell r="F1233">
            <v>175840</v>
          </cell>
          <cell r="H1233">
            <v>296800</v>
          </cell>
          <cell r="I1233">
            <v>0</v>
          </cell>
          <cell r="J1233">
            <v>215852</v>
          </cell>
        </row>
        <row r="1234">
          <cell r="A1234" t="str">
            <v>a.스치로폴</v>
          </cell>
          <cell r="B1234" t="str">
            <v>(t=10mm)</v>
          </cell>
          <cell r="C1234">
            <v>140</v>
          </cell>
          <cell r="D1234" t="str">
            <v>㎡</v>
          </cell>
          <cell r="E1234">
            <v>910</v>
          </cell>
          <cell r="F1234">
            <v>127400</v>
          </cell>
          <cell r="G1234">
            <v>1500</v>
          </cell>
          <cell r="H1234">
            <v>210000</v>
          </cell>
          <cell r="I1234">
            <v>1117</v>
          </cell>
          <cell r="J1234">
            <v>156380</v>
          </cell>
        </row>
        <row r="1235">
          <cell r="A1235" t="str">
            <v>b.스치로폴</v>
          </cell>
          <cell r="B1235" t="str">
            <v>(t=20mm)</v>
          </cell>
          <cell r="C1235">
            <v>28</v>
          </cell>
          <cell r="D1235" t="str">
            <v>㎡</v>
          </cell>
          <cell r="E1235">
            <v>1730</v>
          </cell>
          <cell r="F1235">
            <v>48440</v>
          </cell>
          <cell r="G1235">
            <v>3100</v>
          </cell>
          <cell r="H1235">
            <v>86800</v>
          </cell>
          <cell r="I1235">
            <v>2124</v>
          </cell>
          <cell r="J1235">
            <v>59472</v>
          </cell>
        </row>
        <row r="1236">
          <cell r="A1236" t="str">
            <v>O.호천3교</v>
          </cell>
          <cell r="F1236">
            <v>449399892</v>
          </cell>
          <cell r="H1236">
            <v>377784166</v>
          </cell>
          <cell r="I1236">
            <v>0</v>
          </cell>
          <cell r="J1236">
            <v>452889314</v>
          </cell>
        </row>
        <row r="1237">
          <cell r="A1237" t="str">
            <v>3.01구조물터파기</v>
          </cell>
          <cell r="F1237">
            <v>11211550</v>
          </cell>
          <cell r="H1237">
            <v>12623300</v>
          </cell>
          <cell r="I1237">
            <v>0</v>
          </cell>
          <cell r="J1237">
            <v>8149666</v>
          </cell>
        </row>
        <row r="1238">
          <cell r="A1238" t="str">
            <v>a.육상토사</v>
          </cell>
          <cell r="F1238">
            <v>1935010</v>
          </cell>
          <cell r="H1238">
            <v>1994300</v>
          </cell>
          <cell r="I1238">
            <v>0</v>
          </cell>
          <cell r="J1238">
            <v>1692999</v>
          </cell>
        </row>
        <row r="1239">
          <cell r="A1239" t="str">
            <v>-1      ″</v>
          </cell>
          <cell r="B1239" t="str">
            <v>(0 ~ 4m)</v>
          </cell>
          <cell r="C1239">
            <v>539</v>
          </cell>
          <cell r="D1239" t="str">
            <v>㎥</v>
          </cell>
          <cell r="E1239">
            <v>3590</v>
          </cell>
          <cell r="F1239">
            <v>1935010</v>
          </cell>
          <cell r="G1239">
            <v>3700</v>
          </cell>
          <cell r="H1239">
            <v>1994300</v>
          </cell>
          <cell r="I1239">
            <v>3141</v>
          </cell>
          <cell r="J1239">
            <v>1692999</v>
          </cell>
        </row>
        <row r="1240">
          <cell r="A1240" t="str">
            <v>b.되메우기및다짐</v>
          </cell>
          <cell r="B1240" t="str">
            <v>(기계70%,인력30%)</v>
          </cell>
          <cell r="C1240">
            <v>410</v>
          </cell>
          <cell r="D1240" t="str">
            <v>㎥</v>
          </cell>
          <cell r="E1240">
            <v>3000</v>
          </cell>
          <cell r="F1240">
            <v>1230000</v>
          </cell>
          <cell r="G1240">
            <v>3000</v>
          </cell>
          <cell r="H1240">
            <v>1230000</v>
          </cell>
          <cell r="I1240">
            <v>4158</v>
          </cell>
          <cell r="J1240">
            <v>1704780</v>
          </cell>
        </row>
        <row r="1241">
          <cell r="A1241" t="str">
            <v>c.뒷 채 움</v>
          </cell>
          <cell r="B1241" t="str">
            <v>(보조기층재)</v>
          </cell>
          <cell r="C1241">
            <v>272</v>
          </cell>
          <cell r="D1241" t="str">
            <v>㎥</v>
          </cell>
          <cell r="E1241">
            <v>27120</v>
          </cell>
          <cell r="F1241">
            <v>7376640</v>
          </cell>
          <cell r="G1241">
            <v>24000</v>
          </cell>
          <cell r="H1241">
            <v>6528000</v>
          </cell>
          <cell r="I1241">
            <v>14279</v>
          </cell>
          <cell r="J1241">
            <v>3883888</v>
          </cell>
        </row>
        <row r="1242">
          <cell r="A1242" t="str">
            <v>d.앞 성 토</v>
          </cell>
          <cell r="B1242" t="str">
            <v>백호우0.7m3</v>
          </cell>
          <cell r="C1242">
            <v>957</v>
          </cell>
          <cell r="D1242" t="str">
            <v>㎥</v>
          </cell>
          <cell r="E1242">
            <v>700</v>
          </cell>
          <cell r="F1242">
            <v>669900</v>
          </cell>
          <cell r="G1242">
            <v>3000</v>
          </cell>
          <cell r="H1242">
            <v>2871000</v>
          </cell>
          <cell r="I1242">
            <v>907</v>
          </cell>
          <cell r="J1242">
            <v>867999</v>
          </cell>
        </row>
        <row r="1243">
          <cell r="A1243" t="str">
            <v>3.02강관파일</v>
          </cell>
          <cell r="F1243">
            <v>36247430</v>
          </cell>
          <cell r="H1243">
            <v>32902000</v>
          </cell>
          <cell r="I1243">
            <v>0</v>
          </cell>
          <cell r="J1243">
            <v>42656860</v>
          </cell>
        </row>
        <row r="1244">
          <cell r="A1244" t="str">
            <v>a.자 재 비</v>
          </cell>
          <cell r="B1244" t="str">
            <v>φ508.0x12.0㎜</v>
          </cell>
          <cell r="C1244">
            <v>362</v>
          </cell>
          <cell r="D1244" t="str">
            <v>m</v>
          </cell>
          <cell r="E1244">
            <v>62220</v>
          </cell>
          <cell r="F1244">
            <v>22523640</v>
          </cell>
          <cell r="G1244">
            <v>62000</v>
          </cell>
          <cell r="H1244">
            <v>22444000</v>
          </cell>
          <cell r="I1244">
            <v>64592</v>
          </cell>
          <cell r="J1244">
            <v>23382304</v>
          </cell>
        </row>
        <row r="1245">
          <cell r="A1245" t="str">
            <v>b.수 직 항</v>
          </cell>
          <cell r="B1245" t="str">
            <v>(φ508.0mm,t=12㎜ : ℓ=15m미만)</v>
          </cell>
          <cell r="C1245">
            <v>334</v>
          </cell>
          <cell r="D1245" t="str">
            <v>m</v>
          </cell>
          <cell r="E1245">
            <v>7190</v>
          </cell>
          <cell r="F1245">
            <v>2401460</v>
          </cell>
          <cell r="G1245">
            <v>12000</v>
          </cell>
          <cell r="H1245">
            <v>4008000</v>
          </cell>
          <cell r="I1245">
            <v>5489</v>
          </cell>
          <cell r="J1245">
            <v>1833326</v>
          </cell>
        </row>
        <row r="1246">
          <cell r="A1246" t="str">
            <v>c.두부및선단보강</v>
          </cell>
          <cell r="B1246" t="str">
            <v>(φ508㎜,t=12mm)</v>
          </cell>
          <cell r="C1246">
            <v>43</v>
          </cell>
          <cell r="D1246" t="str">
            <v>본</v>
          </cell>
          <cell r="E1246">
            <v>263310</v>
          </cell>
          <cell r="F1246">
            <v>11322330</v>
          </cell>
          <cell r="G1246">
            <v>150000</v>
          </cell>
          <cell r="H1246">
            <v>6450000</v>
          </cell>
          <cell r="I1246">
            <v>405610</v>
          </cell>
          <cell r="J1246">
            <v>17441230</v>
          </cell>
        </row>
        <row r="1247">
          <cell r="A1247" t="str">
            <v>3.03거 푸 집</v>
          </cell>
          <cell r="F1247">
            <v>15691570</v>
          </cell>
          <cell r="H1247">
            <v>21604500</v>
          </cell>
          <cell r="I1247">
            <v>0</v>
          </cell>
          <cell r="J1247">
            <v>34711630</v>
          </cell>
        </row>
        <row r="1248">
          <cell r="A1248" t="str">
            <v>a.합판거푸집</v>
          </cell>
          <cell r="F1248">
            <v>15691570</v>
          </cell>
          <cell r="H1248">
            <v>21604500</v>
          </cell>
          <cell r="I1248">
            <v>0</v>
          </cell>
          <cell r="J1248">
            <v>34711630</v>
          </cell>
        </row>
        <row r="1249">
          <cell r="A1249" t="str">
            <v>-1        ″</v>
          </cell>
          <cell r="B1249" t="str">
            <v>(3회, 0~ 7m)</v>
          </cell>
          <cell r="C1249">
            <v>817</v>
          </cell>
          <cell r="D1249" t="str">
            <v>㎡</v>
          </cell>
          <cell r="E1249">
            <v>17110</v>
          </cell>
          <cell r="F1249">
            <v>13978870</v>
          </cell>
          <cell r="G1249">
            <v>23500</v>
          </cell>
          <cell r="H1249">
            <v>19199500</v>
          </cell>
          <cell r="I1249">
            <v>39478</v>
          </cell>
          <cell r="J1249">
            <v>32253526</v>
          </cell>
        </row>
        <row r="1250">
          <cell r="A1250" t="str">
            <v>-2        ″</v>
          </cell>
          <cell r="B1250" t="str">
            <v>(3회, 7~10m)</v>
          </cell>
          <cell r="C1250">
            <v>25</v>
          </cell>
          <cell r="D1250" t="str">
            <v>㎡</v>
          </cell>
          <cell r="E1250">
            <v>17980</v>
          </cell>
          <cell r="F1250">
            <v>449500</v>
          </cell>
          <cell r="G1250">
            <v>26000</v>
          </cell>
          <cell r="H1250">
            <v>650000</v>
          </cell>
          <cell r="I1250">
            <v>42671.6</v>
          </cell>
          <cell r="J1250">
            <v>1066790</v>
          </cell>
        </row>
        <row r="1251">
          <cell r="A1251" t="str">
            <v>-3        〃</v>
          </cell>
          <cell r="B1251" t="str">
            <v>(4회)</v>
          </cell>
          <cell r="C1251">
            <v>74</v>
          </cell>
          <cell r="D1251" t="str">
            <v>㎡</v>
          </cell>
          <cell r="E1251">
            <v>14660</v>
          </cell>
          <cell r="F1251">
            <v>1084840</v>
          </cell>
          <cell r="G1251">
            <v>20500</v>
          </cell>
          <cell r="H1251">
            <v>1517000</v>
          </cell>
          <cell r="I1251">
            <v>16256</v>
          </cell>
          <cell r="J1251">
            <v>1202944</v>
          </cell>
        </row>
        <row r="1252">
          <cell r="A1252" t="str">
            <v>-4        〃</v>
          </cell>
          <cell r="B1252" t="str">
            <v>(6회)</v>
          </cell>
          <cell r="C1252">
            <v>14</v>
          </cell>
          <cell r="D1252" t="str">
            <v>㎡</v>
          </cell>
          <cell r="E1252">
            <v>12740</v>
          </cell>
          <cell r="F1252">
            <v>178360</v>
          </cell>
          <cell r="G1252">
            <v>17000</v>
          </cell>
          <cell r="H1252">
            <v>238000</v>
          </cell>
          <cell r="I1252">
            <v>13455</v>
          </cell>
          <cell r="J1252">
            <v>188370</v>
          </cell>
        </row>
        <row r="1253">
          <cell r="A1253" t="str">
            <v>3.04강관비계</v>
          </cell>
          <cell r="C1253">
            <v>1</v>
          </cell>
          <cell r="D1253" t="str">
            <v>식</v>
          </cell>
          <cell r="E1253">
            <v>4429910</v>
          </cell>
          <cell r="F1253">
            <v>4429910</v>
          </cell>
          <cell r="G1253">
            <v>4000000</v>
          </cell>
          <cell r="H1253">
            <v>4000000</v>
          </cell>
          <cell r="I1253">
            <v>4429910</v>
          </cell>
          <cell r="J1253">
            <v>4429909</v>
          </cell>
        </row>
        <row r="1254">
          <cell r="A1254" t="str">
            <v>3.05동 바 리</v>
          </cell>
          <cell r="F1254">
            <v>5868450</v>
          </cell>
          <cell r="H1254">
            <v>5300000</v>
          </cell>
          <cell r="I1254">
            <v>0</v>
          </cell>
          <cell r="J1254">
            <v>5868448</v>
          </cell>
        </row>
        <row r="1255">
          <cell r="A1255" t="str">
            <v>a.         ″</v>
          </cell>
          <cell r="B1255" t="str">
            <v>(목재4회)</v>
          </cell>
          <cell r="C1255">
            <v>1</v>
          </cell>
          <cell r="D1255" t="str">
            <v>식</v>
          </cell>
          <cell r="E1255">
            <v>4434150</v>
          </cell>
          <cell r="F1255">
            <v>4434150</v>
          </cell>
          <cell r="G1255">
            <v>4000000</v>
          </cell>
          <cell r="H1255">
            <v>4000000</v>
          </cell>
          <cell r="I1255">
            <v>4434150</v>
          </cell>
          <cell r="J1255">
            <v>4434149</v>
          </cell>
        </row>
        <row r="1256">
          <cell r="A1256" t="str">
            <v>b.         ″</v>
          </cell>
          <cell r="B1256" t="str">
            <v>(강관동바리)</v>
          </cell>
          <cell r="C1256">
            <v>1</v>
          </cell>
          <cell r="D1256" t="str">
            <v>식</v>
          </cell>
          <cell r="E1256">
            <v>1434300</v>
          </cell>
          <cell r="F1256">
            <v>1434300</v>
          </cell>
          <cell r="G1256">
            <v>1300000</v>
          </cell>
          <cell r="H1256">
            <v>1300000</v>
          </cell>
          <cell r="I1256">
            <v>1434300</v>
          </cell>
          <cell r="J1256">
            <v>1434299</v>
          </cell>
        </row>
        <row r="1257">
          <cell r="A1257" t="str">
            <v>3.06철근가공조립</v>
          </cell>
          <cell r="F1257">
            <v>22859977</v>
          </cell>
          <cell r="H1257">
            <v>16778650</v>
          </cell>
          <cell r="I1257">
            <v>0</v>
          </cell>
          <cell r="J1257">
            <v>25255673</v>
          </cell>
        </row>
        <row r="1258">
          <cell r="A1258" t="str">
            <v>a.         ″</v>
          </cell>
          <cell r="B1258" t="str">
            <v>(보 통)</v>
          </cell>
          <cell r="C1258">
            <v>41.29</v>
          </cell>
          <cell r="D1258" t="str">
            <v>ton</v>
          </cell>
          <cell r="E1258">
            <v>360590</v>
          </cell>
          <cell r="F1258">
            <v>14888761</v>
          </cell>
          <cell r="G1258">
            <v>270000</v>
          </cell>
          <cell r="H1258">
            <v>11148300</v>
          </cell>
          <cell r="I1258">
            <v>384726</v>
          </cell>
          <cell r="J1258">
            <v>15885335</v>
          </cell>
        </row>
        <row r="1259">
          <cell r="A1259" t="str">
            <v>b.         ″</v>
          </cell>
          <cell r="B1259" t="str">
            <v>(복 잡)</v>
          </cell>
          <cell r="C1259">
            <v>19.414999999999999</v>
          </cell>
          <cell r="D1259" t="str">
            <v>ton</v>
          </cell>
          <cell r="E1259">
            <v>410570</v>
          </cell>
          <cell r="F1259">
            <v>7971216</v>
          </cell>
          <cell r="G1259">
            <v>290000</v>
          </cell>
          <cell r="H1259">
            <v>5630350</v>
          </cell>
          <cell r="I1259">
            <v>482634</v>
          </cell>
          <cell r="J1259">
            <v>9370338</v>
          </cell>
        </row>
        <row r="1260">
          <cell r="A1260" t="str">
            <v>3.07스페이샤설치</v>
          </cell>
          <cell r="F1260">
            <v>12080</v>
          </cell>
          <cell r="H1260">
            <v>108720</v>
          </cell>
          <cell r="I1260">
            <v>0</v>
          </cell>
          <cell r="J1260">
            <v>202944</v>
          </cell>
        </row>
        <row r="1261">
          <cell r="A1261" t="str">
            <v>a.         ″</v>
          </cell>
          <cell r="B1261" t="str">
            <v>(수평)</v>
          </cell>
          <cell r="C1261">
            <v>422</v>
          </cell>
          <cell r="D1261" t="str">
            <v>㎡</v>
          </cell>
          <cell r="E1261">
            <v>20</v>
          </cell>
          <cell r="F1261">
            <v>8440</v>
          </cell>
          <cell r="G1261">
            <v>180</v>
          </cell>
          <cell r="H1261">
            <v>75960</v>
          </cell>
          <cell r="I1261">
            <v>336</v>
          </cell>
          <cell r="J1261">
            <v>141792</v>
          </cell>
        </row>
        <row r="1262">
          <cell r="A1262" t="str">
            <v>b.         ″</v>
          </cell>
          <cell r="B1262" t="str">
            <v>(수직)</v>
          </cell>
          <cell r="C1262">
            <v>182</v>
          </cell>
          <cell r="D1262" t="str">
            <v>㎡</v>
          </cell>
          <cell r="E1262">
            <v>20</v>
          </cell>
          <cell r="F1262">
            <v>3640</v>
          </cell>
          <cell r="G1262">
            <v>180</v>
          </cell>
          <cell r="H1262">
            <v>32760</v>
          </cell>
          <cell r="I1262">
            <v>336</v>
          </cell>
          <cell r="J1262">
            <v>61152</v>
          </cell>
        </row>
        <row r="1263">
          <cell r="A1263" t="str">
            <v>3.08콘크리트타설공</v>
          </cell>
          <cell r="F1263">
            <v>23676720</v>
          </cell>
          <cell r="H1263">
            <v>27429310</v>
          </cell>
          <cell r="I1263">
            <v>0</v>
          </cell>
          <cell r="J1263">
            <v>25417445</v>
          </cell>
        </row>
        <row r="1264">
          <cell r="A1264" t="str">
            <v>a.펌프카</v>
          </cell>
          <cell r="B1264" t="str">
            <v>철근(25-270-12)</v>
          </cell>
          <cell r="C1264">
            <v>138</v>
          </cell>
          <cell r="D1264" t="str">
            <v>㎥</v>
          </cell>
          <cell r="E1264">
            <v>56820</v>
          </cell>
          <cell r="F1264">
            <v>7841160</v>
          </cell>
          <cell r="G1264">
            <v>61870</v>
          </cell>
          <cell r="H1264">
            <v>8538060</v>
          </cell>
          <cell r="I1264">
            <v>57052</v>
          </cell>
          <cell r="J1264">
            <v>7873176</v>
          </cell>
        </row>
        <row r="1265">
          <cell r="A1265" t="str">
            <v>b.펌프카</v>
          </cell>
          <cell r="B1265" t="str">
            <v>철근(25-240-12)</v>
          </cell>
          <cell r="C1265">
            <v>295</v>
          </cell>
          <cell r="D1265" t="str">
            <v>㎥</v>
          </cell>
          <cell r="E1265">
            <v>49080</v>
          </cell>
          <cell r="F1265">
            <v>14478600</v>
          </cell>
          <cell r="G1265">
            <v>59710</v>
          </cell>
          <cell r="H1265">
            <v>17614450</v>
          </cell>
          <cell r="I1265">
            <v>54779</v>
          </cell>
          <cell r="J1265">
            <v>16159805</v>
          </cell>
        </row>
        <row r="1266">
          <cell r="A1266" t="str">
            <v>c.콘크리트타설</v>
          </cell>
          <cell r="B1266" t="str">
            <v>무근(40-160-8)</v>
          </cell>
          <cell r="C1266">
            <v>24</v>
          </cell>
          <cell r="D1266" t="str">
            <v>㎥</v>
          </cell>
          <cell r="E1266">
            <v>56540</v>
          </cell>
          <cell r="F1266">
            <v>1356960</v>
          </cell>
          <cell r="G1266">
            <v>53200</v>
          </cell>
          <cell r="H1266">
            <v>1276800</v>
          </cell>
          <cell r="I1266">
            <v>57686</v>
          </cell>
          <cell r="J1266">
            <v>1384464</v>
          </cell>
        </row>
        <row r="1267">
          <cell r="A1267" t="str">
            <v>3.09표면처리</v>
          </cell>
          <cell r="F1267">
            <v>159000</v>
          </cell>
          <cell r="H1267">
            <v>495550</v>
          </cell>
          <cell r="I1267">
            <v>0</v>
          </cell>
          <cell r="J1267">
            <v>201135</v>
          </cell>
        </row>
        <row r="1268">
          <cell r="A1268" t="str">
            <v>a.슬래브양생</v>
          </cell>
          <cell r="C1268">
            <v>265</v>
          </cell>
          <cell r="D1268" t="str">
            <v>㎡</v>
          </cell>
          <cell r="E1268">
            <v>320</v>
          </cell>
          <cell r="F1268">
            <v>84800</v>
          </cell>
          <cell r="G1268">
            <v>370</v>
          </cell>
          <cell r="H1268">
            <v>98050</v>
          </cell>
          <cell r="I1268">
            <v>264</v>
          </cell>
          <cell r="J1268">
            <v>69960</v>
          </cell>
        </row>
        <row r="1269">
          <cell r="A1269" t="str">
            <v>b.슬래브면고르기</v>
          </cell>
          <cell r="C1269">
            <v>265</v>
          </cell>
          <cell r="D1269" t="str">
            <v>㎡</v>
          </cell>
          <cell r="E1269">
            <v>280</v>
          </cell>
          <cell r="F1269">
            <v>74200</v>
          </cell>
          <cell r="G1269">
            <v>1500</v>
          </cell>
          <cell r="H1269">
            <v>397500</v>
          </cell>
          <cell r="I1269">
            <v>495</v>
          </cell>
          <cell r="J1269">
            <v>131175</v>
          </cell>
        </row>
        <row r="1270">
          <cell r="A1270" t="str">
            <v>3.10교면방수</v>
          </cell>
          <cell r="B1270" t="str">
            <v>(도막식)</v>
          </cell>
          <cell r="C1270">
            <v>265</v>
          </cell>
          <cell r="D1270" t="str">
            <v>㎡</v>
          </cell>
          <cell r="E1270">
            <v>17270</v>
          </cell>
          <cell r="F1270">
            <v>4576550</v>
          </cell>
          <cell r="G1270">
            <v>3700</v>
          </cell>
          <cell r="H1270">
            <v>980500</v>
          </cell>
          <cell r="I1270">
            <v>10000</v>
          </cell>
          <cell r="J1270">
            <v>2650000</v>
          </cell>
        </row>
        <row r="1271">
          <cell r="A1271" t="str">
            <v>3.11교좌장치</v>
          </cell>
          <cell r="F1271">
            <v>4391350</v>
          </cell>
          <cell r="H1271">
            <v>3067000</v>
          </cell>
          <cell r="I1271">
            <v>0</v>
          </cell>
          <cell r="J1271">
            <v>4391350</v>
          </cell>
        </row>
        <row r="1272">
          <cell r="A1272" t="str">
            <v>a.고 정 단</v>
          </cell>
          <cell r="B1272" t="str">
            <v>(Pot, 250ton)</v>
          </cell>
          <cell r="C1272">
            <v>1</v>
          </cell>
          <cell r="D1272" t="str">
            <v>조</v>
          </cell>
          <cell r="E1272">
            <v>1140560</v>
          </cell>
          <cell r="F1272">
            <v>1140560</v>
          </cell>
          <cell r="G1272">
            <v>596000</v>
          </cell>
          <cell r="H1272">
            <v>596000</v>
          </cell>
          <cell r="I1272">
            <v>1140560</v>
          </cell>
          <cell r="J1272">
            <v>1140560</v>
          </cell>
        </row>
        <row r="1273">
          <cell r="A1273" t="str">
            <v>b.일 방 향</v>
          </cell>
          <cell r="B1273" t="str">
            <v>(Pot, 250ton)</v>
          </cell>
          <cell r="C1273">
            <v>2</v>
          </cell>
          <cell r="D1273" t="str">
            <v>조</v>
          </cell>
          <cell r="E1273">
            <v>1230450</v>
          </cell>
          <cell r="F1273">
            <v>2460900</v>
          </cell>
          <cell r="G1273">
            <v>875000</v>
          </cell>
          <cell r="H1273">
            <v>1750000</v>
          </cell>
          <cell r="I1273">
            <v>1230450</v>
          </cell>
          <cell r="J1273">
            <v>2460900</v>
          </cell>
        </row>
        <row r="1274">
          <cell r="A1274" t="str">
            <v>c.양 방 향</v>
          </cell>
          <cell r="B1274" t="str">
            <v>(Pot, 250ton)</v>
          </cell>
          <cell r="C1274">
            <v>1</v>
          </cell>
          <cell r="D1274" t="str">
            <v>조</v>
          </cell>
          <cell r="E1274">
            <v>789890</v>
          </cell>
          <cell r="F1274">
            <v>789890</v>
          </cell>
          <cell r="G1274">
            <v>721000</v>
          </cell>
          <cell r="H1274">
            <v>721000</v>
          </cell>
          <cell r="I1274">
            <v>789890</v>
          </cell>
          <cell r="J1274">
            <v>789890</v>
          </cell>
        </row>
        <row r="1275">
          <cell r="A1275" t="str">
            <v>3.12신축이음</v>
          </cell>
          <cell r="F1275">
            <v>4013580</v>
          </cell>
          <cell r="H1275">
            <v>4704000</v>
          </cell>
          <cell r="I1275">
            <v>0</v>
          </cell>
          <cell r="J1275">
            <v>4013580</v>
          </cell>
        </row>
        <row r="1276">
          <cell r="A1276" t="str">
            <v>a.신축이음장치</v>
          </cell>
          <cell r="B1276" t="str">
            <v>(No. 35)</v>
          </cell>
          <cell r="C1276">
            <v>6</v>
          </cell>
          <cell r="D1276" t="str">
            <v>m</v>
          </cell>
          <cell r="E1276">
            <v>192320</v>
          </cell>
          <cell r="F1276">
            <v>1153920</v>
          </cell>
          <cell r="G1276">
            <v>134000</v>
          </cell>
          <cell r="H1276">
            <v>804000</v>
          </cell>
          <cell r="I1276">
            <v>192320</v>
          </cell>
          <cell r="J1276">
            <v>1153920</v>
          </cell>
        </row>
        <row r="1277">
          <cell r="A1277" t="str">
            <v>b.신축이음장치</v>
          </cell>
          <cell r="B1277" t="str">
            <v>(No. 80)</v>
          </cell>
          <cell r="C1277">
            <v>6</v>
          </cell>
          <cell r="D1277" t="str">
            <v>m</v>
          </cell>
          <cell r="E1277">
            <v>476610</v>
          </cell>
          <cell r="F1277">
            <v>2859660</v>
          </cell>
          <cell r="G1277">
            <v>650000</v>
          </cell>
          <cell r="H1277">
            <v>3900000</v>
          </cell>
          <cell r="I1277">
            <v>476610</v>
          </cell>
          <cell r="J1277">
            <v>2859660</v>
          </cell>
        </row>
        <row r="1278">
          <cell r="A1278" t="str">
            <v>3.13다웰바설치</v>
          </cell>
          <cell r="B1278" t="str">
            <v>D=25, ℓ=600mm</v>
          </cell>
          <cell r="C1278">
            <v>30</v>
          </cell>
          <cell r="D1278" t="str">
            <v>개</v>
          </cell>
          <cell r="E1278">
            <v>2870</v>
          </cell>
          <cell r="F1278">
            <v>86100</v>
          </cell>
          <cell r="G1278">
            <v>3500</v>
          </cell>
          <cell r="H1278">
            <v>105000</v>
          </cell>
          <cell r="I1278">
            <v>125</v>
          </cell>
          <cell r="J1278">
            <v>3750</v>
          </cell>
        </row>
        <row r="1279">
          <cell r="A1279" t="str">
            <v>3.14무수축몰탈</v>
          </cell>
          <cell r="C1279">
            <v>0.122</v>
          </cell>
          <cell r="D1279" t="str">
            <v>㎥</v>
          </cell>
          <cell r="E1279">
            <v>69890</v>
          </cell>
          <cell r="F1279">
            <v>8526</v>
          </cell>
          <cell r="G1279">
            <v>80000</v>
          </cell>
          <cell r="H1279">
            <v>9760</v>
          </cell>
          <cell r="I1279">
            <v>57311</v>
          </cell>
          <cell r="J1279">
            <v>6990</v>
          </cell>
        </row>
        <row r="1280">
          <cell r="A1280" t="str">
            <v>3.15무수축콘크리트</v>
          </cell>
          <cell r="C1280">
            <v>1.452</v>
          </cell>
          <cell r="D1280" t="str">
            <v>㎥</v>
          </cell>
          <cell r="E1280">
            <v>168330</v>
          </cell>
          <cell r="F1280">
            <v>244415</v>
          </cell>
          <cell r="G1280">
            <v>100000</v>
          </cell>
          <cell r="H1280">
            <v>145200</v>
          </cell>
          <cell r="I1280">
            <v>158468</v>
          </cell>
          <cell r="J1280">
            <v>230094</v>
          </cell>
        </row>
        <row r="1281">
          <cell r="A1281" t="str">
            <v>3.16교면배수시설공</v>
          </cell>
          <cell r="B1281" t="str">
            <v>육교용</v>
          </cell>
          <cell r="F1281">
            <v>2513960</v>
          </cell>
          <cell r="H1281">
            <v>4316000</v>
          </cell>
          <cell r="I1281">
            <v>0</v>
          </cell>
          <cell r="J1281">
            <v>1078535</v>
          </cell>
        </row>
        <row r="1282">
          <cell r="A1282" t="str">
            <v>a.교면집수구</v>
          </cell>
          <cell r="B1282" t="str">
            <v>(주철)</v>
          </cell>
          <cell r="C1282">
            <v>3</v>
          </cell>
          <cell r="D1282" t="str">
            <v>개</v>
          </cell>
          <cell r="E1282">
            <v>44230</v>
          </cell>
          <cell r="F1282">
            <v>132690</v>
          </cell>
          <cell r="G1282">
            <v>71000</v>
          </cell>
          <cell r="H1282">
            <v>213000</v>
          </cell>
          <cell r="I1282">
            <v>37593</v>
          </cell>
          <cell r="J1282">
            <v>112779</v>
          </cell>
        </row>
        <row r="1283">
          <cell r="A1283" t="str">
            <v>b.연결집수구</v>
          </cell>
          <cell r="B1283" t="str">
            <v>(스텐레스)</v>
          </cell>
          <cell r="C1283">
            <v>3</v>
          </cell>
          <cell r="D1283" t="str">
            <v>개</v>
          </cell>
          <cell r="E1283">
            <v>105590</v>
          </cell>
          <cell r="F1283">
            <v>316770</v>
          </cell>
          <cell r="G1283">
            <v>100000</v>
          </cell>
          <cell r="H1283">
            <v>300000</v>
          </cell>
          <cell r="I1283">
            <v>69480</v>
          </cell>
          <cell r="J1283">
            <v>208440</v>
          </cell>
        </row>
        <row r="1284">
          <cell r="A1284" t="str">
            <v>c.직   관</v>
          </cell>
          <cell r="B1284" t="str">
            <v>(스텐레스,□150×150)</v>
          </cell>
          <cell r="C1284">
            <v>22</v>
          </cell>
          <cell r="D1284" t="str">
            <v>m</v>
          </cell>
          <cell r="E1284">
            <v>67030</v>
          </cell>
          <cell r="F1284">
            <v>1474660</v>
          </cell>
          <cell r="G1284">
            <v>71000</v>
          </cell>
          <cell r="H1284">
            <v>1562000</v>
          </cell>
          <cell r="I1284">
            <v>4130</v>
          </cell>
          <cell r="J1284">
            <v>90860</v>
          </cell>
        </row>
        <row r="1285">
          <cell r="A1285" t="str">
            <v>d.곡   관</v>
          </cell>
          <cell r="B1285" t="str">
            <v>(스텐레스,□150x150)</v>
          </cell>
          <cell r="C1285">
            <v>2</v>
          </cell>
          <cell r="D1285" t="str">
            <v>개</v>
          </cell>
          <cell r="E1285">
            <v>26050</v>
          </cell>
          <cell r="F1285">
            <v>52100</v>
          </cell>
          <cell r="G1285">
            <v>28000</v>
          </cell>
          <cell r="H1285">
            <v>56000</v>
          </cell>
          <cell r="I1285">
            <v>18197</v>
          </cell>
          <cell r="J1285">
            <v>36394</v>
          </cell>
        </row>
        <row r="1286">
          <cell r="A1286" t="str">
            <v>e.연 결 부</v>
          </cell>
          <cell r="B1286" t="str">
            <v>(스텐레스)</v>
          </cell>
          <cell r="C1286">
            <v>23</v>
          </cell>
          <cell r="D1286" t="str">
            <v>개</v>
          </cell>
          <cell r="E1286">
            <v>23380</v>
          </cell>
          <cell r="F1286">
            <v>537740</v>
          </cell>
          <cell r="G1286">
            <v>95000</v>
          </cell>
          <cell r="H1286">
            <v>2185000</v>
          </cell>
          <cell r="I1286">
            <v>27394</v>
          </cell>
          <cell r="J1286">
            <v>630062</v>
          </cell>
        </row>
        <row r="1287">
          <cell r="A1287" t="str">
            <v>3.17교량명판공</v>
          </cell>
          <cell r="F1287">
            <v>4686820</v>
          </cell>
          <cell r="H1287">
            <v>11460000</v>
          </cell>
          <cell r="I1287">
            <v>0</v>
          </cell>
          <cell r="J1287">
            <v>6122112</v>
          </cell>
        </row>
        <row r="1288">
          <cell r="A1288" t="str">
            <v>a.교 명 주</v>
          </cell>
          <cell r="B1288" t="str">
            <v>(화강석,600×600×1250mm)</v>
          </cell>
          <cell r="C1288">
            <v>4</v>
          </cell>
          <cell r="D1288" t="str">
            <v>개소</v>
          </cell>
          <cell r="E1288">
            <v>1065620</v>
          </cell>
          <cell r="F1288">
            <v>4262480</v>
          </cell>
          <cell r="G1288">
            <v>2700000</v>
          </cell>
          <cell r="H1288">
            <v>10800000</v>
          </cell>
          <cell r="I1288">
            <v>1500000</v>
          </cell>
          <cell r="J1288">
            <v>6000000</v>
          </cell>
        </row>
        <row r="1289">
          <cell r="A1289" t="str">
            <v>b.교 명 판</v>
          </cell>
          <cell r="B1289" t="str">
            <v>(황동,450×200×10㎜)</v>
          </cell>
          <cell r="C1289">
            <v>2</v>
          </cell>
          <cell r="D1289" t="str">
            <v>개</v>
          </cell>
          <cell r="E1289">
            <v>79560</v>
          </cell>
          <cell r="F1289">
            <v>159120</v>
          </cell>
          <cell r="G1289">
            <v>150000</v>
          </cell>
          <cell r="H1289">
            <v>300000</v>
          </cell>
          <cell r="I1289">
            <v>30958</v>
          </cell>
          <cell r="J1289">
            <v>61916</v>
          </cell>
        </row>
        <row r="1290">
          <cell r="A1290" t="str">
            <v>c.설 명 판</v>
          </cell>
          <cell r="B1290" t="str">
            <v>(황동,350×250×10㎜)</v>
          </cell>
          <cell r="C1290">
            <v>2</v>
          </cell>
          <cell r="D1290" t="str">
            <v>개</v>
          </cell>
          <cell r="E1290">
            <v>132610</v>
          </cell>
          <cell r="F1290">
            <v>265220</v>
          </cell>
          <cell r="G1290">
            <v>180000</v>
          </cell>
          <cell r="H1290">
            <v>360000</v>
          </cell>
          <cell r="I1290">
            <v>30098</v>
          </cell>
          <cell r="J1290">
            <v>60196</v>
          </cell>
        </row>
        <row r="1291">
          <cell r="A1291" t="str">
            <v>3.18보호블록</v>
          </cell>
          <cell r="B1291" t="str">
            <v>(400x400x100㎜)</v>
          </cell>
          <cell r="C1291">
            <v>41</v>
          </cell>
          <cell r="D1291" t="str">
            <v>㎡</v>
          </cell>
          <cell r="E1291">
            <v>20410</v>
          </cell>
          <cell r="F1291">
            <v>836810</v>
          </cell>
          <cell r="G1291">
            <v>36000</v>
          </cell>
          <cell r="H1291">
            <v>1476000</v>
          </cell>
          <cell r="I1291">
            <v>20410</v>
          </cell>
          <cell r="J1291">
            <v>836809</v>
          </cell>
        </row>
        <row r="1292">
          <cell r="A1292" t="str">
            <v>3.19낙하물방지공</v>
          </cell>
          <cell r="C1292">
            <v>347</v>
          </cell>
          <cell r="D1292" t="str">
            <v>㎡</v>
          </cell>
          <cell r="E1292">
            <v>3230</v>
          </cell>
          <cell r="F1292">
            <v>1120810</v>
          </cell>
          <cell r="G1292">
            <v>4200</v>
          </cell>
          <cell r="H1292">
            <v>1457400</v>
          </cell>
          <cell r="I1292">
            <v>3007</v>
          </cell>
          <cell r="J1292">
            <v>1043429</v>
          </cell>
        </row>
        <row r="1293">
          <cell r="A1293" t="str">
            <v>3.20T.B.M설치</v>
          </cell>
          <cell r="C1293">
            <v>1</v>
          </cell>
          <cell r="D1293" t="str">
            <v>개</v>
          </cell>
          <cell r="E1293">
            <v>19170</v>
          </cell>
          <cell r="F1293">
            <v>19170</v>
          </cell>
          <cell r="G1293">
            <v>27000</v>
          </cell>
          <cell r="H1293">
            <v>27000</v>
          </cell>
          <cell r="I1293">
            <v>20475</v>
          </cell>
          <cell r="J1293">
            <v>20475</v>
          </cell>
        </row>
        <row r="1294">
          <cell r="A1294" t="str">
            <v>3.21난간및전선관설치</v>
          </cell>
          <cell r="F1294">
            <v>16038810</v>
          </cell>
          <cell r="H1294">
            <v>30349800</v>
          </cell>
          <cell r="I1294">
            <v>0</v>
          </cell>
          <cell r="J1294">
            <v>16304895</v>
          </cell>
        </row>
        <row r="1295">
          <cell r="A1295" t="str">
            <v>a.난    간</v>
          </cell>
          <cell r="B1295" t="str">
            <v>(알미늄)</v>
          </cell>
          <cell r="C1295">
            <v>109</v>
          </cell>
          <cell r="D1295" t="str">
            <v>m</v>
          </cell>
          <cell r="E1295">
            <v>137280</v>
          </cell>
          <cell r="F1295">
            <v>14963520</v>
          </cell>
          <cell r="G1295">
            <v>270000</v>
          </cell>
          <cell r="H1295">
            <v>29430000</v>
          </cell>
          <cell r="I1295">
            <v>137280</v>
          </cell>
          <cell r="J1295">
            <v>14963520</v>
          </cell>
        </row>
        <row r="1296">
          <cell r="A1296" t="str">
            <v>b.전 선 관</v>
          </cell>
          <cell r="B1296" t="str">
            <v>강관 φ100mm</v>
          </cell>
          <cell r="C1296">
            <v>219</v>
          </cell>
          <cell r="D1296" t="str">
            <v>m</v>
          </cell>
          <cell r="E1296">
            <v>4910</v>
          </cell>
          <cell r="F1296">
            <v>1075290</v>
          </cell>
          <cell r="G1296">
            <v>4200</v>
          </cell>
          <cell r="H1296">
            <v>919800</v>
          </cell>
          <cell r="I1296">
            <v>6125</v>
          </cell>
          <cell r="J1296">
            <v>1341375</v>
          </cell>
        </row>
        <row r="1297">
          <cell r="A1297" t="str">
            <v>3.22강   교</v>
          </cell>
          <cell r="F1297">
            <v>290635034</v>
          </cell>
          <cell r="H1297">
            <v>198157076</v>
          </cell>
          <cell r="I1297">
            <v>0</v>
          </cell>
          <cell r="J1297">
            <v>269217147</v>
          </cell>
        </row>
        <row r="1298">
          <cell r="A1298" t="str">
            <v>a.강교제작</v>
          </cell>
          <cell r="C1298">
            <v>108.758</v>
          </cell>
          <cell r="D1298" t="str">
            <v>ton</v>
          </cell>
          <cell r="E1298">
            <v>2114700</v>
          </cell>
          <cell r="F1298">
            <v>229990542</v>
          </cell>
          <cell r="G1298">
            <v>1822000</v>
          </cell>
          <cell r="H1298">
            <v>198157076</v>
          </cell>
          <cell r="I1298">
            <v>1837301</v>
          </cell>
          <cell r="J1298">
            <v>199821181</v>
          </cell>
        </row>
        <row r="1299">
          <cell r="A1299" t="str">
            <v>b.강교운반</v>
          </cell>
          <cell r="C1299">
            <v>108.758</v>
          </cell>
          <cell r="D1299" t="str">
            <v>ton</v>
          </cell>
          <cell r="E1299">
            <v>43890</v>
          </cell>
          <cell r="F1299">
            <v>4773388</v>
          </cell>
          <cell r="H1299">
            <v>0</v>
          </cell>
          <cell r="I1299">
            <v>40526</v>
          </cell>
          <cell r="J1299">
            <v>4407525</v>
          </cell>
        </row>
        <row r="1300">
          <cell r="A1300" t="str">
            <v>c.강교가설</v>
          </cell>
          <cell r="C1300">
            <v>108.758</v>
          </cell>
          <cell r="D1300" t="str">
            <v>ton</v>
          </cell>
          <cell r="E1300">
            <v>285270</v>
          </cell>
          <cell r="F1300">
            <v>31025394</v>
          </cell>
          <cell r="H1300">
            <v>0</v>
          </cell>
          <cell r="I1300">
            <v>311130</v>
          </cell>
          <cell r="J1300">
            <v>33837876</v>
          </cell>
        </row>
        <row r="1301">
          <cell r="A1301" t="str">
            <v>d.강교도장</v>
          </cell>
          <cell r="F1301">
            <v>24845710</v>
          </cell>
          <cell r="H1301">
            <v>0</v>
          </cell>
          <cell r="I1301">
            <v>0</v>
          </cell>
          <cell r="J1301">
            <v>31150565</v>
          </cell>
        </row>
        <row r="1302">
          <cell r="A1302" t="str">
            <v>-1.내부도장</v>
          </cell>
          <cell r="B1302" t="str">
            <v>공장</v>
          </cell>
          <cell r="C1302">
            <v>780</v>
          </cell>
          <cell r="D1302" t="str">
            <v>㎡</v>
          </cell>
          <cell r="E1302">
            <v>11200</v>
          </cell>
          <cell r="F1302">
            <v>8736000</v>
          </cell>
          <cell r="H1302">
            <v>0</v>
          </cell>
          <cell r="I1302">
            <v>10124</v>
          </cell>
          <cell r="J1302">
            <v>7896720</v>
          </cell>
        </row>
        <row r="1303">
          <cell r="A1303" t="str">
            <v>-2.외부포장면도장</v>
          </cell>
          <cell r="B1303" t="str">
            <v>공장</v>
          </cell>
          <cell r="C1303">
            <v>179</v>
          </cell>
          <cell r="D1303" t="str">
            <v>㎡</v>
          </cell>
          <cell r="E1303">
            <v>8640</v>
          </cell>
          <cell r="F1303">
            <v>1546560</v>
          </cell>
          <cell r="H1303">
            <v>0</v>
          </cell>
          <cell r="I1303">
            <v>8366</v>
          </cell>
          <cell r="J1303">
            <v>1497514</v>
          </cell>
        </row>
        <row r="1304">
          <cell r="A1304" t="str">
            <v>-3.연결판도장</v>
          </cell>
          <cell r="B1304" t="str">
            <v>공장</v>
          </cell>
          <cell r="C1304">
            <v>108</v>
          </cell>
          <cell r="D1304" t="str">
            <v>㎡</v>
          </cell>
          <cell r="E1304">
            <v>6880</v>
          </cell>
          <cell r="F1304">
            <v>743040</v>
          </cell>
          <cell r="H1304">
            <v>0</v>
          </cell>
          <cell r="I1304">
            <v>7557</v>
          </cell>
          <cell r="J1304">
            <v>816156</v>
          </cell>
        </row>
        <row r="1305">
          <cell r="A1305" t="str">
            <v>-4.외부도장</v>
          </cell>
          <cell r="B1305" t="str">
            <v>공장</v>
          </cell>
          <cell r="C1305">
            <v>641</v>
          </cell>
          <cell r="D1305" t="str">
            <v>㎡</v>
          </cell>
          <cell r="E1305">
            <v>12240</v>
          </cell>
          <cell r="F1305">
            <v>7845840</v>
          </cell>
          <cell r="H1305">
            <v>0</v>
          </cell>
          <cell r="I1305">
            <v>13828</v>
          </cell>
          <cell r="J1305">
            <v>8863748</v>
          </cell>
        </row>
        <row r="1306">
          <cell r="A1306" t="str">
            <v>-5.외부도장</v>
          </cell>
          <cell r="B1306" t="str">
            <v>현장</v>
          </cell>
          <cell r="C1306">
            <v>641</v>
          </cell>
          <cell r="D1306" t="str">
            <v>㎡</v>
          </cell>
          <cell r="E1306">
            <v>4230</v>
          </cell>
          <cell r="F1306">
            <v>2711430</v>
          </cell>
          <cell r="H1306">
            <v>0</v>
          </cell>
          <cell r="I1306">
            <v>13828</v>
          </cell>
          <cell r="J1306">
            <v>8863748</v>
          </cell>
        </row>
        <row r="1307">
          <cell r="A1307" t="str">
            <v>-6.내부볼트및연결판도장</v>
          </cell>
          <cell r="B1307" t="str">
            <v>현장</v>
          </cell>
          <cell r="C1307">
            <v>33</v>
          </cell>
          <cell r="D1307" t="str">
            <v>㎡</v>
          </cell>
          <cell r="E1307">
            <v>6360</v>
          </cell>
          <cell r="F1307">
            <v>209880</v>
          </cell>
          <cell r="H1307">
            <v>0</v>
          </cell>
          <cell r="I1307">
            <v>5419</v>
          </cell>
          <cell r="J1307">
            <v>178827</v>
          </cell>
        </row>
        <row r="1308">
          <cell r="A1308" t="str">
            <v>-7.외부볼트및연결판도장</v>
          </cell>
          <cell r="B1308" t="str">
            <v>현장</v>
          </cell>
          <cell r="C1308">
            <v>68</v>
          </cell>
          <cell r="D1308" t="str">
            <v>㎡</v>
          </cell>
          <cell r="E1308">
            <v>8270</v>
          </cell>
          <cell r="F1308">
            <v>562360</v>
          </cell>
          <cell r="H1308">
            <v>0</v>
          </cell>
          <cell r="I1308">
            <v>7989</v>
          </cell>
          <cell r="J1308">
            <v>543252</v>
          </cell>
        </row>
        <row r="1309">
          <cell r="A1309" t="str">
            <v>-8.강교방사선투과검사</v>
          </cell>
          <cell r="C1309">
            <v>1</v>
          </cell>
          <cell r="D1309" t="str">
            <v>식</v>
          </cell>
          <cell r="E1309">
            <v>2490600</v>
          </cell>
          <cell r="F1309">
            <v>2490600</v>
          </cell>
          <cell r="H1309">
            <v>0</v>
          </cell>
          <cell r="I1309">
            <v>2490600</v>
          </cell>
          <cell r="J1309">
            <v>2490600</v>
          </cell>
        </row>
        <row r="1310">
          <cell r="A1310" t="str">
            <v>3.23옹벽배수시설</v>
          </cell>
          <cell r="F1310">
            <v>50510</v>
          </cell>
          <cell r="H1310">
            <v>250200</v>
          </cell>
          <cell r="I1310">
            <v>0</v>
          </cell>
          <cell r="J1310">
            <v>50950</v>
          </cell>
        </row>
        <row r="1311">
          <cell r="A1311" t="str">
            <v>a.PVC PIPE</v>
          </cell>
          <cell r="B1311" t="str">
            <v>(φ100mm)</v>
          </cell>
          <cell r="C1311">
            <v>1</v>
          </cell>
          <cell r="D1311" t="str">
            <v>m</v>
          </cell>
          <cell r="E1311">
            <v>4910</v>
          </cell>
          <cell r="F1311">
            <v>4910</v>
          </cell>
          <cell r="G1311">
            <v>4200</v>
          </cell>
          <cell r="H1311">
            <v>4200</v>
          </cell>
          <cell r="I1311">
            <v>4090</v>
          </cell>
          <cell r="J1311">
            <v>4090</v>
          </cell>
        </row>
        <row r="1312">
          <cell r="A1312" t="str">
            <v>b.DRAIN BOARD</v>
          </cell>
          <cell r="C1312">
            <v>30</v>
          </cell>
          <cell r="D1312" t="str">
            <v>㎡</v>
          </cell>
          <cell r="E1312">
            <v>630</v>
          </cell>
          <cell r="F1312">
            <v>18900</v>
          </cell>
          <cell r="G1312">
            <v>6400</v>
          </cell>
          <cell r="H1312">
            <v>192000</v>
          </cell>
          <cell r="I1312">
            <v>630</v>
          </cell>
          <cell r="J1312">
            <v>18900</v>
          </cell>
        </row>
        <row r="1313">
          <cell r="A1313" t="str">
            <v>c.부 직 포</v>
          </cell>
          <cell r="C1313">
            <v>30</v>
          </cell>
          <cell r="D1313" t="str">
            <v>㎡</v>
          </cell>
          <cell r="E1313">
            <v>890</v>
          </cell>
          <cell r="F1313">
            <v>26700</v>
          </cell>
          <cell r="G1313">
            <v>1800</v>
          </cell>
          <cell r="H1313">
            <v>54000</v>
          </cell>
          <cell r="I1313">
            <v>932</v>
          </cell>
          <cell r="J1313">
            <v>27960</v>
          </cell>
        </row>
        <row r="1314">
          <cell r="A1314" t="str">
            <v>3.24시공이음</v>
          </cell>
          <cell r="F1314">
            <v>20760</v>
          </cell>
          <cell r="H1314">
            <v>37200</v>
          </cell>
          <cell r="I1314">
            <v>0</v>
          </cell>
          <cell r="J1314">
            <v>25488</v>
          </cell>
        </row>
        <row r="1315">
          <cell r="A1315" t="str">
            <v>a.스치로폴</v>
          </cell>
          <cell r="B1315" t="str">
            <v>(t=20mm)</v>
          </cell>
          <cell r="C1315">
            <v>12</v>
          </cell>
          <cell r="D1315" t="str">
            <v>㎡</v>
          </cell>
          <cell r="E1315">
            <v>1730</v>
          </cell>
          <cell r="F1315">
            <v>20760</v>
          </cell>
          <cell r="G1315">
            <v>3100</v>
          </cell>
          <cell r="H1315">
            <v>37200</v>
          </cell>
          <cell r="I1315">
            <v>2124</v>
          </cell>
          <cell r="J1315">
            <v>25488</v>
          </cell>
        </row>
        <row r="1316">
          <cell r="A1316" t="str">
            <v>4. 옹     벽     공</v>
          </cell>
          <cell r="F1316">
            <v>353222794</v>
          </cell>
          <cell r="H1316">
            <v>372535800</v>
          </cell>
          <cell r="I1316">
            <v>0</v>
          </cell>
          <cell r="J1316">
            <v>415504997</v>
          </cell>
        </row>
        <row r="1317">
          <cell r="A1317" t="str">
            <v>4.01구조물터파기</v>
          </cell>
          <cell r="F1317">
            <v>65954790</v>
          </cell>
          <cell r="H1317">
            <v>36533200</v>
          </cell>
          <cell r="I1317">
            <v>0</v>
          </cell>
          <cell r="J1317">
            <v>63628972</v>
          </cell>
        </row>
        <row r="1318">
          <cell r="A1318" t="str">
            <v>a.육상토사</v>
          </cell>
          <cell r="B1318" t="str">
            <v>(0 ~ 4m)</v>
          </cell>
          <cell r="C1318">
            <v>5181</v>
          </cell>
          <cell r="D1318" t="str">
            <v>㎥</v>
          </cell>
          <cell r="E1318">
            <v>3590</v>
          </cell>
          <cell r="F1318">
            <v>18599790</v>
          </cell>
          <cell r="G1318">
            <v>3700</v>
          </cell>
          <cell r="H1318">
            <v>19169700</v>
          </cell>
          <cell r="I1318">
            <v>3141</v>
          </cell>
          <cell r="J1318">
            <v>16273521</v>
          </cell>
        </row>
        <row r="1319">
          <cell r="A1319" t="str">
            <v>b.육상발파</v>
          </cell>
          <cell r="B1319" t="str">
            <v>(0 ~ 4m)</v>
          </cell>
          <cell r="C1319">
            <v>451</v>
          </cell>
          <cell r="D1319" t="str">
            <v>㎥</v>
          </cell>
          <cell r="E1319">
            <v>105000</v>
          </cell>
          <cell r="F1319">
            <v>47355000</v>
          </cell>
          <cell r="G1319">
            <v>38500</v>
          </cell>
          <cell r="H1319">
            <v>17363500</v>
          </cell>
          <cell r="I1319">
            <v>105001</v>
          </cell>
          <cell r="J1319">
            <v>47355451</v>
          </cell>
        </row>
        <row r="1320">
          <cell r="A1320" t="str">
            <v>4.02되메우기및다짐</v>
          </cell>
          <cell r="B1320" t="str">
            <v>(기계70%,인력30%)</v>
          </cell>
          <cell r="C1320">
            <v>1781</v>
          </cell>
          <cell r="D1320" t="str">
            <v>㎥</v>
          </cell>
          <cell r="E1320">
            <v>3000</v>
          </cell>
          <cell r="F1320">
            <v>5343000</v>
          </cell>
          <cell r="G1320">
            <v>3000</v>
          </cell>
          <cell r="H1320">
            <v>5343000</v>
          </cell>
          <cell r="I1320">
            <v>4158</v>
          </cell>
          <cell r="J1320">
            <v>7405398</v>
          </cell>
        </row>
        <row r="1321">
          <cell r="A1321" t="str">
            <v>4.03콘크리트타설</v>
          </cell>
          <cell r="F1321">
            <v>122023060</v>
          </cell>
          <cell r="H1321">
            <v>145661600</v>
          </cell>
          <cell r="I1321">
            <v>0</v>
          </cell>
          <cell r="J1321">
            <v>135221914</v>
          </cell>
        </row>
        <row r="1322">
          <cell r="A1322" t="str">
            <v>a.펌프카</v>
          </cell>
          <cell r="B1322" t="str">
            <v>철근(25-240-12)</v>
          </cell>
          <cell r="C1322">
            <v>2280</v>
          </cell>
          <cell r="D1322" t="str">
            <v>㎥</v>
          </cell>
          <cell r="E1322">
            <v>49080</v>
          </cell>
          <cell r="F1322">
            <v>111902400</v>
          </cell>
          <cell r="G1322">
            <v>59710</v>
          </cell>
          <cell r="H1322">
            <v>136138800</v>
          </cell>
          <cell r="I1322">
            <v>54779</v>
          </cell>
          <cell r="J1322">
            <v>124896120</v>
          </cell>
        </row>
        <row r="1323">
          <cell r="A1323" t="str">
            <v>b.콘크리트타설</v>
          </cell>
          <cell r="B1323" t="str">
            <v>무근(40-160-8)</v>
          </cell>
          <cell r="C1323">
            <v>179</v>
          </cell>
          <cell r="D1323" t="str">
            <v>㎥</v>
          </cell>
          <cell r="E1323">
            <v>56540</v>
          </cell>
          <cell r="F1323">
            <v>10120660</v>
          </cell>
          <cell r="G1323">
            <v>53200</v>
          </cell>
          <cell r="H1323">
            <v>9522800</v>
          </cell>
          <cell r="I1323">
            <v>57686</v>
          </cell>
          <cell r="J1323">
            <v>10325794</v>
          </cell>
        </row>
        <row r="1324">
          <cell r="A1324" t="str">
            <v>4.04거푸집</v>
          </cell>
          <cell r="F1324">
            <v>83431970</v>
          </cell>
          <cell r="H1324">
            <v>115203000</v>
          </cell>
          <cell r="I1324">
            <v>0</v>
          </cell>
          <cell r="J1324">
            <v>131824124</v>
          </cell>
        </row>
        <row r="1325">
          <cell r="A1325" t="str">
            <v>a.무  늬</v>
          </cell>
          <cell r="B1325" t="str">
            <v>(스치로폴)</v>
          </cell>
          <cell r="C1325">
            <v>1893</v>
          </cell>
          <cell r="D1325" t="str">
            <v>㎡</v>
          </cell>
          <cell r="E1325">
            <v>20980</v>
          </cell>
          <cell r="F1325">
            <v>39715140</v>
          </cell>
          <cell r="G1325">
            <v>29000</v>
          </cell>
          <cell r="H1325">
            <v>54897000</v>
          </cell>
          <cell r="I1325">
            <v>23026</v>
          </cell>
          <cell r="J1325">
            <v>43588218</v>
          </cell>
        </row>
        <row r="1326">
          <cell r="A1326" t="str">
            <v>b.합  판</v>
          </cell>
          <cell r="B1326" t="str">
            <v>(3회, 0~ 7m)</v>
          </cell>
          <cell r="C1326">
            <v>1939</v>
          </cell>
          <cell r="D1326" t="str">
            <v>㎡</v>
          </cell>
          <cell r="E1326">
            <v>17110</v>
          </cell>
          <cell r="F1326">
            <v>33176290</v>
          </cell>
          <cell r="G1326">
            <v>23500</v>
          </cell>
          <cell r="H1326">
            <v>45566500</v>
          </cell>
          <cell r="I1326">
            <v>39478</v>
          </cell>
          <cell r="J1326">
            <v>76547842</v>
          </cell>
        </row>
        <row r="1327">
          <cell r="A1327" t="str">
            <v>c.합  판</v>
          </cell>
          <cell r="B1327" t="str">
            <v>(4회, 0~ 7m)</v>
          </cell>
          <cell r="C1327">
            <v>719</v>
          </cell>
          <cell r="D1327" t="str">
            <v>㎡</v>
          </cell>
          <cell r="E1327">
            <v>14660</v>
          </cell>
          <cell r="F1327">
            <v>10540540</v>
          </cell>
          <cell r="G1327">
            <v>20500</v>
          </cell>
          <cell r="H1327">
            <v>14739500</v>
          </cell>
          <cell r="I1327">
            <v>16256</v>
          </cell>
          <cell r="J1327">
            <v>11688064</v>
          </cell>
        </row>
        <row r="1328">
          <cell r="A1328" t="str">
            <v>4.05비    계</v>
          </cell>
          <cell r="B1328" t="str">
            <v>(강  관)</v>
          </cell>
          <cell r="C1328">
            <v>3771</v>
          </cell>
          <cell r="D1328" t="str">
            <v>㎡</v>
          </cell>
          <cell r="E1328">
            <v>8610</v>
          </cell>
          <cell r="F1328">
            <v>32468310</v>
          </cell>
          <cell r="G1328">
            <v>8000</v>
          </cell>
          <cell r="H1328">
            <v>30168000</v>
          </cell>
          <cell r="I1328">
            <v>8927</v>
          </cell>
          <cell r="J1328">
            <v>33663717</v>
          </cell>
        </row>
        <row r="1329">
          <cell r="A1329" t="str">
            <v>4.06배수파이프</v>
          </cell>
          <cell r="B1329" t="str">
            <v>(φ100mm)</v>
          </cell>
          <cell r="C1329">
            <v>113</v>
          </cell>
          <cell r="D1329" t="str">
            <v>m</v>
          </cell>
          <cell r="E1329">
            <v>4910</v>
          </cell>
          <cell r="F1329">
            <v>554830</v>
          </cell>
          <cell r="G1329">
            <v>4200</v>
          </cell>
          <cell r="H1329">
            <v>474600</v>
          </cell>
          <cell r="I1329">
            <v>4905</v>
          </cell>
          <cell r="J1329">
            <v>554265</v>
          </cell>
        </row>
        <row r="1330">
          <cell r="A1330" t="str">
            <v>4.07뒷채움</v>
          </cell>
          <cell r="B1330" t="str">
            <v>(보조기층재)</v>
          </cell>
          <cell r="C1330">
            <v>160</v>
          </cell>
          <cell r="D1330" t="str">
            <v>㎥</v>
          </cell>
          <cell r="E1330">
            <v>27120</v>
          </cell>
          <cell r="F1330">
            <v>4339200</v>
          </cell>
          <cell r="G1330">
            <v>23000</v>
          </cell>
          <cell r="H1330">
            <v>3680000</v>
          </cell>
          <cell r="I1330">
            <v>14279</v>
          </cell>
          <cell r="J1330">
            <v>2284640</v>
          </cell>
        </row>
        <row r="1331">
          <cell r="A1331" t="str">
            <v>4.08부직포</v>
          </cell>
          <cell r="C1331">
            <v>794</v>
          </cell>
          <cell r="D1331" t="str">
            <v>㎡</v>
          </cell>
          <cell r="E1331">
            <v>890</v>
          </cell>
          <cell r="F1331">
            <v>706660</v>
          </cell>
          <cell r="G1331">
            <v>1800</v>
          </cell>
          <cell r="H1331">
            <v>1429200</v>
          </cell>
          <cell r="I1331">
            <v>932</v>
          </cell>
          <cell r="J1331">
            <v>740008</v>
          </cell>
        </row>
        <row r="1332">
          <cell r="A1332" t="str">
            <v>4.09조인트휠러</v>
          </cell>
          <cell r="B1332" t="str">
            <v>(t=20mm )</v>
          </cell>
          <cell r="C1332">
            <v>185</v>
          </cell>
          <cell r="D1332" t="str">
            <v>㎡</v>
          </cell>
          <cell r="E1332">
            <v>4140</v>
          </cell>
          <cell r="F1332">
            <v>765900</v>
          </cell>
          <cell r="G1332">
            <v>7400</v>
          </cell>
          <cell r="H1332">
            <v>1369000</v>
          </cell>
          <cell r="I1332">
            <v>0</v>
          </cell>
          <cell r="J1332">
            <v>0</v>
          </cell>
        </row>
        <row r="1333">
          <cell r="A1333" t="str">
            <v>4.10다웰바</v>
          </cell>
          <cell r="B1333" t="str">
            <v>(D=32, ℓ=800mm)</v>
          </cell>
          <cell r="C1333">
            <v>308</v>
          </cell>
          <cell r="D1333" t="str">
            <v>개</v>
          </cell>
          <cell r="E1333">
            <v>7490</v>
          </cell>
          <cell r="F1333">
            <v>2306920</v>
          </cell>
          <cell r="G1333">
            <v>3500</v>
          </cell>
          <cell r="H1333">
            <v>1078000</v>
          </cell>
          <cell r="I1333">
            <v>125</v>
          </cell>
          <cell r="J1333">
            <v>38500</v>
          </cell>
        </row>
        <row r="1334">
          <cell r="A1334" t="str">
            <v>4.11실런트</v>
          </cell>
          <cell r="B1334" t="str">
            <v>(20 x 25㎜)</v>
          </cell>
          <cell r="C1334">
            <v>468</v>
          </cell>
          <cell r="D1334" t="str">
            <v>m</v>
          </cell>
          <cell r="E1334">
            <v>3120</v>
          </cell>
          <cell r="F1334">
            <v>1460160</v>
          </cell>
          <cell r="G1334">
            <v>13000</v>
          </cell>
          <cell r="H1334">
            <v>6084000</v>
          </cell>
          <cell r="I1334">
            <v>3120</v>
          </cell>
          <cell r="J1334">
            <v>1460160</v>
          </cell>
        </row>
        <row r="1335">
          <cell r="A1335" t="str">
            <v>4.12철근가공조립</v>
          </cell>
          <cell r="F1335">
            <v>33867994</v>
          </cell>
          <cell r="H1335">
            <v>25512200</v>
          </cell>
          <cell r="I1335">
            <v>0</v>
          </cell>
          <cell r="J1335">
            <v>38683299</v>
          </cell>
        </row>
        <row r="1336">
          <cell r="A1336" t="str">
            <v>a.         ″</v>
          </cell>
          <cell r="B1336" t="str">
            <v>(간 단)</v>
          </cell>
          <cell r="C1336">
            <v>25.56</v>
          </cell>
          <cell r="D1336" t="str">
            <v>ton</v>
          </cell>
          <cell r="E1336">
            <v>251710</v>
          </cell>
          <cell r="F1336">
            <v>6433707</v>
          </cell>
          <cell r="G1336">
            <v>240000</v>
          </cell>
          <cell r="H1336">
            <v>6134400</v>
          </cell>
          <cell r="I1336">
            <v>251709.55882648317</v>
          </cell>
          <cell r="J1336">
            <v>6433696</v>
          </cell>
        </row>
        <row r="1337">
          <cell r="A1337" t="str">
            <v>b.         ″</v>
          </cell>
          <cell r="B1337" t="str">
            <v>(복 잡)</v>
          </cell>
          <cell r="C1337">
            <v>66.819999999999993</v>
          </cell>
          <cell r="D1337" t="str">
            <v>ton</v>
          </cell>
          <cell r="E1337">
            <v>410570</v>
          </cell>
          <cell r="F1337">
            <v>27434287</v>
          </cell>
          <cell r="G1337">
            <v>290000</v>
          </cell>
          <cell r="H1337">
            <v>19377800</v>
          </cell>
          <cell r="I1337">
            <v>482634</v>
          </cell>
          <cell r="J1337">
            <v>32249603</v>
          </cell>
        </row>
        <row r="1338">
          <cell r="A1338" t="str">
            <v>5. 포     장     공</v>
          </cell>
          <cell r="F1338">
            <v>7396588360</v>
          </cell>
          <cell r="H1338">
            <v>7721440700</v>
          </cell>
          <cell r="I1338">
            <v>0</v>
          </cell>
          <cell r="J1338">
            <v>7644772945</v>
          </cell>
        </row>
        <row r="1339">
          <cell r="A1339" t="str">
            <v>5.01보조기층</v>
          </cell>
          <cell r="F1339">
            <v>3110549760</v>
          </cell>
          <cell r="H1339">
            <v>2849032400</v>
          </cell>
          <cell r="I1339">
            <v>0</v>
          </cell>
          <cell r="J1339">
            <v>3099802074</v>
          </cell>
        </row>
        <row r="1340">
          <cell r="A1340" t="str">
            <v>a.구입및운반</v>
          </cell>
          <cell r="C1340">
            <v>159541</v>
          </cell>
          <cell r="D1340" t="str">
            <v>㎥</v>
          </cell>
          <cell r="E1340">
            <v>17850</v>
          </cell>
          <cell r="F1340">
            <v>2847806850</v>
          </cell>
          <cell r="G1340">
            <v>16000</v>
          </cell>
          <cell r="H1340">
            <v>2552656000</v>
          </cell>
          <cell r="I1340">
            <v>17850</v>
          </cell>
          <cell r="J1340">
            <v>2847806850</v>
          </cell>
        </row>
        <row r="1341">
          <cell r="A1341" t="str">
            <v>b.포설및다짐</v>
          </cell>
          <cell r="F1341">
            <v>262742910</v>
          </cell>
          <cell r="H1341">
            <v>296376400</v>
          </cell>
          <cell r="I1341">
            <v>0</v>
          </cell>
          <cell r="J1341">
            <v>251995224</v>
          </cell>
        </row>
        <row r="1342">
          <cell r="A1342" t="str">
            <v>-1.      〃</v>
          </cell>
          <cell r="B1342" t="str">
            <v>t=35cm</v>
          </cell>
          <cell r="C1342">
            <v>115886</v>
          </cell>
          <cell r="D1342" t="str">
            <v>㎥</v>
          </cell>
          <cell r="E1342">
            <v>2120</v>
          </cell>
          <cell r="F1342">
            <v>245678320</v>
          </cell>
          <cell r="G1342">
            <v>2400</v>
          </cell>
          <cell r="H1342">
            <v>278126400</v>
          </cell>
          <cell r="I1342">
            <v>2028</v>
          </cell>
          <cell r="J1342">
            <v>235016808</v>
          </cell>
        </row>
        <row r="1343">
          <cell r="A1343" t="str">
            <v>-2.      〃</v>
          </cell>
          <cell r="B1343" t="str">
            <v>t=20cm</v>
          </cell>
          <cell r="C1343">
            <v>6271</v>
          </cell>
          <cell r="D1343" t="str">
            <v>㎥</v>
          </cell>
          <cell r="E1343">
            <v>1830</v>
          </cell>
          <cell r="F1343">
            <v>11475930</v>
          </cell>
          <cell r="G1343">
            <v>2210</v>
          </cell>
          <cell r="H1343">
            <v>13858910</v>
          </cell>
          <cell r="I1343">
            <v>2028</v>
          </cell>
          <cell r="J1343">
            <v>12717588</v>
          </cell>
        </row>
        <row r="1344">
          <cell r="A1344" t="str">
            <v>-3.      ″</v>
          </cell>
          <cell r="B1344" t="str">
            <v>노견토</v>
          </cell>
          <cell r="C1344">
            <v>2101</v>
          </cell>
          <cell r="D1344" t="str">
            <v>㎥</v>
          </cell>
          <cell r="E1344">
            <v>2660</v>
          </cell>
          <cell r="F1344">
            <v>5588660</v>
          </cell>
          <cell r="G1344">
            <v>2090</v>
          </cell>
          <cell r="H1344">
            <v>4391090</v>
          </cell>
          <cell r="I1344">
            <v>2028</v>
          </cell>
          <cell r="J1344">
            <v>4260828</v>
          </cell>
        </row>
        <row r="1345">
          <cell r="A1345" t="str">
            <v>5.02프라임코 팅</v>
          </cell>
          <cell r="B1345" t="str">
            <v>MC-1, 75ℓ/a</v>
          </cell>
          <cell r="C1345">
            <v>2770</v>
          </cell>
          <cell r="D1345" t="str">
            <v>a</v>
          </cell>
          <cell r="E1345">
            <v>28500</v>
          </cell>
          <cell r="F1345">
            <v>78945000</v>
          </cell>
          <cell r="G1345">
            <v>28000</v>
          </cell>
          <cell r="H1345">
            <v>77560000</v>
          </cell>
          <cell r="I1345">
            <v>8901</v>
          </cell>
          <cell r="J1345">
            <v>24655770</v>
          </cell>
        </row>
        <row r="1346">
          <cell r="A1346" t="str">
            <v>5.03기    층</v>
          </cell>
          <cell r="F1346">
            <v>2700988600</v>
          </cell>
          <cell r="H1346">
            <v>3329245000</v>
          </cell>
          <cell r="I1346">
            <v>0</v>
          </cell>
          <cell r="J1346">
            <v>2951293880</v>
          </cell>
        </row>
        <row r="1347">
          <cell r="A1347" t="str">
            <v>a.기층아스콘</v>
          </cell>
          <cell r="B1347" t="str">
            <v>#467</v>
          </cell>
          <cell r="C1347">
            <v>132270</v>
          </cell>
          <cell r="D1347" t="str">
            <v>ton</v>
          </cell>
          <cell r="E1347">
            <v>17880</v>
          </cell>
          <cell r="F1347">
            <v>2364987600</v>
          </cell>
          <cell r="G1347">
            <v>20500</v>
          </cell>
          <cell r="H1347">
            <v>2711535000</v>
          </cell>
          <cell r="I1347">
            <v>19727</v>
          </cell>
          <cell r="J1347">
            <v>2609290290</v>
          </cell>
        </row>
        <row r="1348">
          <cell r="A1348" t="str">
            <v>b.포설 및 다짐</v>
          </cell>
          <cell r="B1348" t="str">
            <v>기층, t=20.0㎝</v>
          </cell>
          <cell r="C1348">
            <v>2770</v>
          </cell>
          <cell r="D1348" t="str">
            <v>a</v>
          </cell>
          <cell r="E1348">
            <v>121300</v>
          </cell>
          <cell r="F1348">
            <v>336001000</v>
          </cell>
          <cell r="G1348">
            <v>223000</v>
          </cell>
          <cell r="H1348">
            <v>617710000</v>
          </cell>
          <cell r="I1348">
            <v>123467</v>
          </cell>
          <cell r="J1348">
            <v>342003590</v>
          </cell>
        </row>
        <row r="1349">
          <cell r="A1349" t="str">
            <v>5.04택 코 팅</v>
          </cell>
          <cell r="F1349">
            <v>94703810</v>
          </cell>
          <cell r="H1349">
            <v>37597000</v>
          </cell>
          <cell r="I1349">
            <v>0</v>
          </cell>
          <cell r="J1349">
            <v>55751106</v>
          </cell>
        </row>
        <row r="1350">
          <cell r="A1350" t="str">
            <v>a.        "</v>
          </cell>
          <cell r="B1350" t="str">
            <v>RSC-4, 30ℓ/a</v>
          </cell>
          <cell r="C1350">
            <v>4333</v>
          </cell>
          <cell r="D1350" t="str">
            <v>a</v>
          </cell>
          <cell r="E1350">
            <v>16670</v>
          </cell>
          <cell r="F1350">
            <v>72231110</v>
          </cell>
          <cell r="G1350">
            <v>7000</v>
          </cell>
          <cell r="H1350">
            <v>30331000</v>
          </cell>
          <cell r="I1350">
            <v>10266</v>
          </cell>
          <cell r="J1350">
            <v>44482578</v>
          </cell>
        </row>
        <row r="1351">
          <cell r="A1351" t="str">
            <v>b.        "</v>
          </cell>
          <cell r="B1351" t="str">
            <v>RSC-4, 50ℓ/a</v>
          </cell>
          <cell r="C1351">
            <v>1038</v>
          </cell>
          <cell r="D1351" t="str">
            <v>a</v>
          </cell>
          <cell r="E1351">
            <v>21650</v>
          </cell>
          <cell r="F1351">
            <v>22472700</v>
          </cell>
          <cell r="G1351">
            <v>7000</v>
          </cell>
          <cell r="H1351">
            <v>7266000</v>
          </cell>
          <cell r="I1351">
            <v>10856</v>
          </cell>
          <cell r="J1351">
            <v>11268528</v>
          </cell>
        </row>
        <row r="1352">
          <cell r="A1352" t="str">
            <v>5.05표    층</v>
          </cell>
          <cell r="F1352">
            <v>963388980</v>
          </cell>
          <cell r="H1352">
            <v>945900000</v>
          </cell>
          <cell r="I1352">
            <v>0</v>
          </cell>
          <cell r="J1352">
            <v>1124118591</v>
          </cell>
        </row>
        <row r="1353">
          <cell r="A1353" t="str">
            <v>a.표층아스콘</v>
          </cell>
          <cell r="B1353" t="str">
            <v># 78</v>
          </cell>
          <cell r="C1353">
            <v>37020</v>
          </cell>
          <cell r="D1353" t="str">
            <v>ton</v>
          </cell>
          <cell r="E1353">
            <v>22140</v>
          </cell>
          <cell r="F1353">
            <v>819622800</v>
          </cell>
          <cell r="G1353">
            <v>22000</v>
          </cell>
          <cell r="H1353">
            <v>814440000</v>
          </cell>
          <cell r="I1353">
            <v>23454</v>
          </cell>
          <cell r="J1353">
            <v>868267080</v>
          </cell>
        </row>
        <row r="1354">
          <cell r="A1354" t="str">
            <v>b.아스콘포설및다짐</v>
          </cell>
          <cell r="B1354" t="str">
            <v>표층, t=5.0㎝</v>
          </cell>
          <cell r="C1354">
            <v>2844</v>
          </cell>
          <cell r="D1354" t="str">
            <v>a</v>
          </cell>
          <cell r="E1354">
            <v>45110</v>
          </cell>
          <cell r="F1354">
            <v>128292840</v>
          </cell>
          <cell r="G1354">
            <v>40000</v>
          </cell>
          <cell r="H1354">
            <v>113760000</v>
          </cell>
          <cell r="I1354">
            <v>84691</v>
          </cell>
          <cell r="J1354">
            <v>240861204</v>
          </cell>
        </row>
        <row r="1355">
          <cell r="A1355" t="str">
            <v>c.         "</v>
          </cell>
          <cell r="B1355" t="str">
            <v>표층, t=8.0㎝</v>
          </cell>
          <cell r="C1355">
            <v>177</v>
          </cell>
          <cell r="D1355" t="str">
            <v>a</v>
          </cell>
          <cell r="E1355">
            <v>87420</v>
          </cell>
          <cell r="F1355">
            <v>15473340</v>
          </cell>
          <cell r="G1355">
            <v>100000</v>
          </cell>
          <cell r="H1355">
            <v>17700000</v>
          </cell>
          <cell r="I1355">
            <v>84691</v>
          </cell>
          <cell r="J1355">
            <v>14990307</v>
          </cell>
        </row>
        <row r="1356">
          <cell r="A1356" t="str">
            <v>5.06콘크리트포장</v>
          </cell>
          <cell r="F1356">
            <v>448012210</v>
          </cell>
          <cell r="H1356">
            <v>482106300</v>
          </cell>
          <cell r="I1356">
            <v>0</v>
          </cell>
          <cell r="J1356">
            <v>389151524</v>
          </cell>
        </row>
        <row r="1357">
          <cell r="A1357" t="str">
            <v>a.콘크리트포장</v>
          </cell>
          <cell r="B1357" t="str">
            <v>t=20㎝</v>
          </cell>
          <cell r="C1357">
            <v>5157</v>
          </cell>
          <cell r="D1357" t="str">
            <v>㎥</v>
          </cell>
          <cell r="E1357">
            <v>73930</v>
          </cell>
          <cell r="F1357">
            <v>381257010</v>
          </cell>
          <cell r="G1357">
            <v>73000</v>
          </cell>
          <cell r="H1357">
            <v>376461000</v>
          </cell>
          <cell r="I1357">
            <v>57686</v>
          </cell>
          <cell r="J1357">
            <v>297486702</v>
          </cell>
        </row>
        <row r="1358">
          <cell r="A1358" t="str">
            <v>b.부체도로용줄눈</v>
          </cell>
          <cell r="B1358" t="str">
            <v>판재 200x15㎜</v>
          </cell>
          <cell r="C1358">
            <v>5166</v>
          </cell>
          <cell r="D1358" t="str">
            <v>m</v>
          </cell>
          <cell r="E1358">
            <v>870</v>
          </cell>
          <cell r="F1358">
            <v>4494420</v>
          </cell>
          <cell r="G1358">
            <v>2000</v>
          </cell>
          <cell r="H1358">
            <v>10332000</v>
          </cell>
          <cell r="I1358">
            <v>1239</v>
          </cell>
          <cell r="J1358">
            <v>6400674</v>
          </cell>
        </row>
        <row r="1359">
          <cell r="A1359" t="str">
            <v>c.포장용거푸집</v>
          </cell>
          <cell r="B1359" t="str">
            <v>합판 4회</v>
          </cell>
          <cell r="C1359">
            <v>1098</v>
          </cell>
          <cell r="D1359" t="str">
            <v>㎡</v>
          </cell>
          <cell r="E1359">
            <v>14660</v>
          </cell>
          <cell r="F1359">
            <v>16096680</v>
          </cell>
          <cell r="G1359">
            <v>10000</v>
          </cell>
          <cell r="H1359">
            <v>10980000</v>
          </cell>
          <cell r="I1359">
            <v>16256</v>
          </cell>
          <cell r="J1359">
            <v>17849088</v>
          </cell>
        </row>
        <row r="1360">
          <cell r="A1360" t="str">
            <v>d.비닐깔기</v>
          </cell>
          <cell r="C1360">
            <v>25790</v>
          </cell>
          <cell r="D1360" t="str">
            <v>㎡</v>
          </cell>
          <cell r="E1360">
            <v>390</v>
          </cell>
          <cell r="F1360">
            <v>10058100</v>
          </cell>
          <cell r="G1360">
            <v>270</v>
          </cell>
          <cell r="H1360">
            <v>6963300</v>
          </cell>
          <cell r="I1360">
            <v>620</v>
          </cell>
          <cell r="J1360">
            <v>15989800</v>
          </cell>
        </row>
        <row r="1361">
          <cell r="A1361" t="str">
            <v>e.와이어메쉬</v>
          </cell>
          <cell r="B1361" t="str">
            <v>(#8-150x150)</v>
          </cell>
          <cell r="C1361">
            <v>25790</v>
          </cell>
          <cell r="D1361" t="str">
            <v>㎡</v>
          </cell>
          <cell r="E1361">
            <v>1400</v>
          </cell>
          <cell r="F1361">
            <v>36106000</v>
          </cell>
          <cell r="G1361">
            <v>3000</v>
          </cell>
          <cell r="H1361">
            <v>77370000</v>
          </cell>
          <cell r="I1361">
            <v>1994</v>
          </cell>
          <cell r="J1361">
            <v>51425260</v>
          </cell>
        </row>
        <row r="1362">
          <cell r="A1362" t="str">
            <v>6. 교통안전  시설공</v>
          </cell>
          <cell r="F1362">
            <v>2973499200</v>
          </cell>
          <cell r="H1362">
            <v>1714965783</v>
          </cell>
          <cell r="I1362">
            <v>0</v>
          </cell>
          <cell r="J1362">
            <v>3543097252</v>
          </cell>
        </row>
        <row r="1363">
          <cell r="A1363" t="str">
            <v>6.01차선도색</v>
          </cell>
          <cell r="F1363">
            <v>110102210</v>
          </cell>
          <cell r="H1363">
            <v>71236800</v>
          </cell>
          <cell r="I1363">
            <v>0</v>
          </cell>
          <cell r="J1363">
            <v>46984169</v>
          </cell>
        </row>
        <row r="1364">
          <cell r="A1364" t="str">
            <v>a.백색실선</v>
          </cell>
          <cell r="B1364" t="str">
            <v>융착성, 분사식</v>
          </cell>
          <cell r="C1364">
            <v>6276</v>
          </cell>
          <cell r="D1364" t="str">
            <v>㎡</v>
          </cell>
          <cell r="E1364">
            <v>6700</v>
          </cell>
          <cell r="F1364">
            <v>42049200</v>
          </cell>
          <cell r="G1364">
            <v>4800</v>
          </cell>
          <cell r="H1364">
            <v>30124800</v>
          </cell>
          <cell r="I1364">
            <v>3154</v>
          </cell>
          <cell r="J1364">
            <v>19794504</v>
          </cell>
        </row>
        <row r="1365">
          <cell r="A1365" t="str">
            <v>b.백색파선</v>
          </cell>
          <cell r="B1365" t="str">
            <v>융착성, 분사식</v>
          </cell>
          <cell r="C1365">
            <v>3998</v>
          </cell>
          <cell r="D1365" t="str">
            <v>㎡</v>
          </cell>
          <cell r="E1365">
            <v>6860</v>
          </cell>
          <cell r="F1365">
            <v>27426280</v>
          </cell>
          <cell r="G1365">
            <v>4800</v>
          </cell>
          <cell r="H1365">
            <v>19190400</v>
          </cell>
          <cell r="I1365">
            <v>3197</v>
          </cell>
          <cell r="J1365">
            <v>12781606</v>
          </cell>
        </row>
        <row r="1366">
          <cell r="A1366" t="str">
            <v>c.황색실선</v>
          </cell>
          <cell r="B1366" t="str">
            <v>융착성, 분사식</v>
          </cell>
          <cell r="C1366">
            <v>4480</v>
          </cell>
          <cell r="D1366" t="str">
            <v>㎡</v>
          </cell>
          <cell r="E1366">
            <v>8890</v>
          </cell>
          <cell r="F1366">
            <v>39827200</v>
          </cell>
          <cell r="G1366">
            <v>4800</v>
          </cell>
          <cell r="H1366">
            <v>21504000</v>
          </cell>
          <cell r="I1366">
            <v>3154</v>
          </cell>
          <cell r="J1366">
            <v>14129920</v>
          </cell>
        </row>
        <row r="1367">
          <cell r="A1367" t="str">
            <v>d.황색파선</v>
          </cell>
          <cell r="B1367" t="str">
            <v>융착성, 분사식</v>
          </cell>
          <cell r="C1367">
            <v>87</v>
          </cell>
          <cell r="D1367" t="str">
            <v>㎡</v>
          </cell>
          <cell r="E1367">
            <v>9190</v>
          </cell>
          <cell r="F1367">
            <v>799530</v>
          </cell>
          <cell r="G1367">
            <v>4800</v>
          </cell>
          <cell r="H1367">
            <v>417600</v>
          </cell>
          <cell r="I1367">
            <v>3197</v>
          </cell>
          <cell r="J1367">
            <v>278139</v>
          </cell>
        </row>
        <row r="1368">
          <cell r="A1368" t="str">
            <v>6.02표지판</v>
          </cell>
          <cell r="F1368">
            <v>103172430</v>
          </cell>
          <cell r="H1368">
            <v>93264983</v>
          </cell>
          <cell r="I1368">
            <v>0</v>
          </cell>
          <cell r="J1368">
            <v>118764582</v>
          </cell>
        </row>
        <row r="1369">
          <cell r="A1369" t="str">
            <v>a.삼각표지판</v>
          </cell>
          <cell r="B1369" t="str">
            <v>△120㎝</v>
          </cell>
          <cell r="C1369">
            <v>15</v>
          </cell>
          <cell r="D1369" t="str">
            <v>개소</v>
          </cell>
          <cell r="E1369">
            <v>127400</v>
          </cell>
          <cell r="F1369">
            <v>1911000</v>
          </cell>
          <cell r="G1369">
            <v>107000</v>
          </cell>
          <cell r="H1369">
            <v>1605000</v>
          </cell>
          <cell r="I1369">
            <v>178288</v>
          </cell>
          <cell r="J1369">
            <v>2674320</v>
          </cell>
        </row>
        <row r="1370">
          <cell r="A1370" t="str">
            <v>b.원형표지판</v>
          </cell>
          <cell r="B1370" t="str">
            <v>○ 90㎝</v>
          </cell>
          <cell r="C1370">
            <v>34</v>
          </cell>
          <cell r="D1370" t="str">
            <v>개소</v>
          </cell>
          <cell r="E1370">
            <v>127400</v>
          </cell>
          <cell r="F1370">
            <v>4331600</v>
          </cell>
          <cell r="G1370">
            <v>107000</v>
          </cell>
          <cell r="H1370">
            <v>3638000</v>
          </cell>
          <cell r="I1370">
            <v>190729</v>
          </cell>
          <cell r="J1370">
            <v>6484786</v>
          </cell>
        </row>
        <row r="1371">
          <cell r="A1371" t="str">
            <v>c.원형표지판</v>
          </cell>
          <cell r="B1371" t="str">
            <v>(○ 90㎝,부착식)</v>
          </cell>
          <cell r="C1371">
            <v>9</v>
          </cell>
          <cell r="D1371" t="str">
            <v>개소</v>
          </cell>
          <cell r="E1371">
            <v>72060</v>
          </cell>
          <cell r="F1371">
            <v>648540</v>
          </cell>
          <cell r="G1371">
            <v>107000</v>
          </cell>
          <cell r="H1371">
            <v>963000</v>
          </cell>
          <cell r="I1371">
            <v>60000</v>
          </cell>
          <cell r="J1371">
            <v>540000</v>
          </cell>
        </row>
        <row r="1372">
          <cell r="A1372" t="str">
            <v>d.이중표지판</v>
          </cell>
          <cell r="B1372" t="str">
            <v>(○,△)</v>
          </cell>
          <cell r="C1372">
            <v>7</v>
          </cell>
          <cell r="D1372" t="str">
            <v>개소</v>
          </cell>
          <cell r="E1372">
            <v>208540</v>
          </cell>
          <cell r="F1372">
            <v>1459780</v>
          </cell>
          <cell r="G1372">
            <v>175000</v>
          </cell>
          <cell r="H1372">
            <v>1225000</v>
          </cell>
          <cell r="I1372">
            <v>397126</v>
          </cell>
          <cell r="J1372">
            <v>2779882</v>
          </cell>
        </row>
        <row r="1373">
          <cell r="A1373" t="str">
            <v>e.2방향예고표지판</v>
          </cell>
          <cell r="B1373" t="str">
            <v>내민식, 4.00x2.50m</v>
          </cell>
          <cell r="C1373">
            <v>19</v>
          </cell>
          <cell r="D1373" t="str">
            <v>개소</v>
          </cell>
          <cell r="E1373">
            <v>3486470</v>
          </cell>
          <cell r="F1373">
            <v>66242930</v>
          </cell>
          <cell r="G1373">
            <v>3137823</v>
          </cell>
          <cell r="H1373">
            <v>59618637</v>
          </cell>
          <cell r="I1373">
            <v>3982407</v>
          </cell>
          <cell r="J1373">
            <v>75665733</v>
          </cell>
        </row>
        <row r="1374">
          <cell r="A1374" t="str">
            <v>f.3방향예고표지판</v>
          </cell>
          <cell r="B1374" t="str">
            <v>내민식, 5.00x2.50m</v>
          </cell>
          <cell r="C1374">
            <v>3</v>
          </cell>
          <cell r="D1374" t="str">
            <v>개소</v>
          </cell>
          <cell r="E1374">
            <v>3301980</v>
          </cell>
          <cell r="F1374">
            <v>9905940</v>
          </cell>
          <cell r="G1374">
            <v>2971782</v>
          </cell>
          <cell r="H1374">
            <v>8915346</v>
          </cell>
          <cell r="I1374">
            <v>3982407</v>
          </cell>
          <cell r="J1374">
            <v>11947221</v>
          </cell>
        </row>
        <row r="1375">
          <cell r="A1375" t="str">
            <v>g.이정표지판</v>
          </cell>
          <cell r="B1375" t="str">
            <v>복주식, 3.00x2.00m</v>
          </cell>
          <cell r="C1375">
            <v>5</v>
          </cell>
          <cell r="D1375" t="str">
            <v>개소</v>
          </cell>
          <cell r="E1375">
            <v>2718240</v>
          </cell>
          <cell r="F1375">
            <v>13591200</v>
          </cell>
          <cell r="G1375">
            <v>2500000</v>
          </cell>
          <cell r="H1375">
            <v>12500000</v>
          </cell>
          <cell r="I1375">
            <v>2718240</v>
          </cell>
          <cell r="J1375">
            <v>13591200</v>
          </cell>
        </row>
        <row r="1376">
          <cell r="A1376" t="str">
            <v>h.면경계표지판</v>
          </cell>
          <cell r="B1376" t="str">
            <v>단주식, 1.40x0.70m</v>
          </cell>
          <cell r="C1376">
            <v>4</v>
          </cell>
          <cell r="D1376" t="str">
            <v>개소</v>
          </cell>
          <cell r="E1376">
            <v>601150</v>
          </cell>
          <cell r="F1376">
            <v>2404600</v>
          </cell>
          <cell r="G1376">
            <v>600000</v>
          </cell>
          <cell r="H1376">
            <v>2400000</v>
          </cell>
          <cell r="I1376">
            <v>601150</v>
          </cell>
          <cell r="J1376">
            <v>2404600</v>
          </cell>
        </row>
        <row r="1377">
          <cell r="A1377" t="str">
            <v>i.노선표지판</v>
          </cell>
          <cell r="B1377" t="str">
            <v>복주식, 1.20x1.10m</v>
          </cell>
          <cell r="C1377">
            <v>4</v>
          </cell>
          <cell r="D1377" t="str">
            <v>개소</v>
          </cell>
          <cell r="E1377">
            <v>669210</v>
          </cell>
          <cell r="F1377">
            <v>2676840</v>
          </cell>
          <cell r="G1377">
            <v>600000</v>
          </cell>
          <cell r="H1377">
            <v>2400000</v>
          </cell>
          <cell r="I1377">
            <v>669210</v>
          </cell>
          <cell r="J1377">
            <v>2676840</v>
          </cell>
        </row>
        <row r="1378">
          <cell r="A1378" t="str">
            <v>6.03가드레일</v>
          </cell>
          <cell r="F1378">
            <v>462324670</v>
          </cell>
          <cell r="H1378">
            <v>353153000</v>
          </cell>
          <cell r="I1378">
            <v>0</v>
          </cell>
          <cell r="J1378">
            <v>1097414080</v>
          </cell>
        </row>
        <row r="1379">
          <cell r="A1379" t="str">
            <v>a.표준레일</v>
          </cell>
          <cell r="B1379" t="str">
            <v>4x350x4330mm</v>
          </cell>
          <cell r="C1379">
            <v>19028</v>
          </cell>
          <cell r="D1379" t="str">
            <v>m</v>
          </cell>
          <cell r="E1379">
            <v>13540</v>
          </cell>
          <cell r="F1379">
            <v>257639120</v>
          </cell>
          <cell r="G1379">
            <v>10250</v>
          </cell>
          <cell r="H1379">
            <v>195037000</v>
          </cell>
          <cell r="I1379">
            <v>43894</v>
          </cell>
          <cell r="J1379">
            <v>835215032</v>
          </cell>
        </row>
        <row r="1380">
          <cell r="A1380" t="str">
            <v>b.단부레일</v>
          </cell>
          <cell r="B1380" t="str">
            <v>4x350x765mm</v>
          </cell>
          <cell r="C1380">
            <v>165</v>
          </cell>
          <cell r="D1380" t="str">
            <v>개</v>
          </cell>
          <cell r="E1380">
            <v>19290</v>
          </cell>
          <cell r="F1380">
            <v>3182850</v>
          </cell>
          <cell r="G1380">
            <v>20000</v>
          </cell>
          <cell r="H1380">
            <v>3300000</v>
          </cell>
          <cell r="I1380">
            <v>11428</v>
          </cell>
          <cell r="J1380">
            <v>1885620</v>
          </cell>
        </row>
        <row r="1381">
          <cell r="A1381" t="str">
            <v>c.가드레일포스트</v>
          </cell>
          <cell r="B1381" t="str">
            <v>φ139.8x4.5x2200mm</v>
          </cell>
          <cell r="C1381">
            <v>4838</v>
          </cell>
          <cell r="D1381" t="str">
            <v>개소</v>
          </cell>
          <cell r="E1381">
            <v>41650</v>
          </cell>
          <cell r="F1381">
            <v>201502700</v>
          </cell>
          <cell r="G1381">
            <v>32000</v>
          </cell>
          <cell r="H1381">
            <v>154816000</v>
          </cell>
          <cell r="I1381">
            <v>53806</v>
          </cell>
          <cell r="J1381">
            <v>260313428</v>
          </cell>
        </row>
        <row r="1382">
          <cell r="A1382" t="str">
            <v>6.04중앙분리대</v>
          </cell>
          <cell r="F1382">
            <v>884030840</v>
          </cell>
          <cell r="H1382">
            <v>319172000</v>
          </cell>
          <cell r="I1382">
            <v>0</v>
          </cell>
          <cell r="J1382">
            <v>859480726</v>
          </cell>
        </row>
        <row r="1383">
          <cell r="A1383" t="str">
            <v>a.가드레일</v>
          </cell>
          <cell r="B1383" t="str">
            <v>(4x350x4330mm)</v>
          </cell>
          <cell r="C1383">
            <v>12128</v>
          </cell>
          <cell r="D1383" t="str">
            <v>m</v>
          </cell>
          <cell r="E1383">
            <v>52500</v>
          </cell>
          <cell r="F1383">
            <v>636720000</v>
          </cell>
          <cell r="G1383">
            <v>10250</v>
          </cell>
          <cell r="H1383">
            <v>124312000</v>
          </cell>
          <cell r="I1383">
            <v>43894</v>
          </cell>
          <cell r="J1383">
            <v>532346432</v>
          </cell>
        </row>
        <row r="1384">
          <cell r="A1384" t="str">
            <v>b.단부레일</v>
          </cell>
          <cell r="B1384" t="str">
            <v>(4x350x965mm)</v>
          </cell>
          <cell r="C1384">
            <v>23</v>
          </cell>
          <cell r="D1384" t="str">
            <v>개</v>
          </cell>
          <cell r="E1384">
            <v>50080</v>
          </cell>
          <cell r="F1384">
            <v>1151840</v>
          </cell>
          <cell r="G1384">
            <v>20000</v>
          </cell>
          <cell r="H1384">
            <v>460000</v>
          </cell>
          <cell r="I1384">
            <v>11428</v>
          </cell>
          <cell r="J1384">
            <v>262844</v>
          </cell>
        </row>
        <row r="1385">
          <cell r="A1385" t="str">
            <v>c.가드레일포스트</v>
          </cell>
          <cell r="B1385" t="str">
            <v>(φ139.8x4.5x2200mm)</v>
          </cell>
          <cell r="C1385">
            <v>6075</v>
          </cell>
          <cell r="D1385" t="str">
            <v>개</v>
          </cell>
          <cell r="E1385">
            <v>40520</v>
          </cell>
          <cell r="F1385">
            <v>246159000</v>
          </cell>
          <cell r="G1385">
            <v>32000</v>
          </cell>
          <cell r="H1385">
            <v>194400000</v>
          </cell>
          <cell r="I1385">
            <v>53806</v>
          </cell>
          <cell r="J1385">
            <v>326871450</v>
          </cell>
        </row>
        <row r="1386">
          <cell r="A1386" t="str">
            <v>6.05데리네이타</v>
          </cell>
          <cell r="F1386">
            <v>9498000</v>
          </cell>
          <cell r="H1386">
            <v>15542000</v>
          </cell>
          <cell r="I1386">
            <v>0</v>
          </cell>
          <cell r="J1386">
            <v>13793600</v>
          </cell>
        </row>
        <row r="1387">
          <cell r="A1387" t="str">
            <v>a.          〃</v>
          </cell>
          <cell r="B1387" t="str">
            <v>토공용</v>
          </cell>
          <cell r="C1387">
            <v>184</v>
          </cell>
          <cell r="D1387" t="str">
            <v>개</v>
          </cell>
          <cell r="E1387">
            <v>14670</v>
          </cell>
          <cell r="F1387">
            <v>2699280</v>
          </cell>
          <cell r="G1387">
            <v>19000</v>
          </cell>
          <cell r="H1387">
            <v>3496000</v>
          </cell>
          <cell r="I1387">
            <v>21400</v>
          </cell>
          <cell r="J1387">
            <v>3937600</v>
          </cell>
        </row>
        <row r="1388">
          <cell r="A1388" t="str">
            <v>b.          〃</v>
          </cell>
          <cell r="B1388" t="str">
            <v>옹벽용</v>
          </cell>
          <cell r="C1388">
            <v>78</v>
          </cell>
          <cell r="D1388" t="str">
            <v>개</v>
          </cell>
          <cell r="E1388">
            <v>9550</v>
          </cell>
          <cell r="F1388">
            <v>744900</v>
          </cell>
          <cell r="G1388">
            <v>18000</v>
          </cell>
          <cell r="H1388">
            <v>1404000</v>
          </cell>
          <cell r="I1388">
            <v>14000</v>
          </cell>
          <cell r="J1388">
            <v>1092000</v>
          </cell>
        </row>
        <row r="1389">
          <cell r="A1389" t="str">
            <v>c.          〃</v>
          </cell>
          <cell r="B1389" t="str">
            <v>가드레일용</v>
          </cell>
          <cell r="C1389">
            <v>567</v>
          </cell>
          <cell r="D1389" t="str">
            <v>개</v>
          </cell>
          <cell r="E1389">
            <v>9550</v>
          </cell>
          <cell r="F1389">
            <v>5414850</v>
          </cell>
          <cell r="G1389">
            <v>17000</v>
          </cell>
          <cell r="H1389">
            <v>9639000</v>
          </cell>
          <cell r="I1389">
            <v>14000</v>
          </cell>
          <cell r="J1389">
            <v>7938000</v>
          </cell>
        </row>
        <row r="1390">
          <cell r="A1390" t="str">
            <v>d.          〃</v>
          </cell>
          <cell r="B1390" t="str">
            <v>교량용</v>
          </cell>
          <cell r="C1390">
            <v>59</v>
          </cell>
          <cell r="D1390" t="str">
            <v>개</v>
          </cell>
          <cell r="E1390">
            <v>10830</v>
          </cell>
          <cell r="F1390">
            <v>638970</v>
          </cell>
          <cell r="G1390">
            <v>17000</v>
          </cell>
          <cell r="H1390">
            <v>1003000</v>
          </cell>
          <cell r="I1390">
            <v>14000</v>
          </cell>
          <cell r="J1390">
            <v>826000</v>
          </cell>
        </row>
        <row r="1391">
          <cell r="A1391" t="str">
            <v>6.06도로표지병</v>
          </cell>
          <cell r="F1391">
            <v>11102960</v>
          </cell>
          <cell r="H1391">
            <v>9768000</v>
          </cell>
          <cell r="I1391">
            <v>0</v>
          </cell>
          <cell r="J1391">
            <v>12210000</v>
          </cell>
        </row>
        <row r="1392">
          <cell r="A1392" t="str">
            <v>a.        ″</v>
          </cell>
          <cell r="B1392" t="str">
            <v>단면</v>
          </cell>
          <cell r="C1392">
            <v>283</v>
          </cell>
          <cell r="D1392" t="str">
            <v>개</v>
          </cell>
          <cell r="E1392">
            <v>13640</v>
          </cell>
          <cell r="F1392">
            <v>3860120</v>
          </cell>
          <cell r="G1392">
            <v>12000</v>
          </cell>
          <cell r="H1392">
            <v>3396000</v>
          </cell>
          <cell r="I1392">
            <v>15000</v>
          </cell>
          <cell r="J1392">
            <v>4245000</v>
          </cell>
        </row>
        <row r="1393">
          <cell r="A1393" t="str">
            <v>b.        ″</v>
          </cell>
          <cell r="B1393" t="str">
            <v>양면</v>
          </cell>
          <cell r="C1393">
            <v>531</v>
          </cell>
          <cell r="D1393" t="str">
            <v>개</v>
          </cell>
          <cell r="E1393">
            <v>13640</v>
          </cell>
          <cell r="F1393">
            <v>7242840</v>
          </cell>
          <cell r="G1393">
            <v>12000</v>
          </cell>
          <cell r="H1393">
            <v>6372000</v>
          </cell>
          <cell r="I1393">
            <v>15000</v>
          </cell>
          <cell r="J1393">
            <v>7965000</v>
          </cell>
        </row>
        <row r="1394">
          <cell r="A1394" t="str">
            <v>6.07낙석방책</v>
          </cell>
          <cell r="F1394">
            <v>207320720</v>
          </cell>
          <cell r="H1394">
            <v>156600000</v>
          </cell>
          <cell r="I1394">
            <v>0</v>
          </cell>
          <cell r="J1394">
            <v>207320720</v>
          </cell>
        </row>
        <row r="1395">
          <cell r="A1395" t="str">
            <v>a.일반부</v>
          </cell>
          <cell r="B1395" t="str">
            <v>H=3.0m</v>
          </cell>
          <cell r="C1395">
            <v>2386</v>
          </cell>
          <cell r="D1395" t="str">
            <v>m</v>
          </cell>
          <cell r="E1395">
            <v>79080</v>
          </cell>
          <cell r="F1395">
            <v>188684880</v>
          </cell>
          <cell r="G1395">
            <v>60000</v>
          </cell>
          <cell r="H1395">
            <v>143160000</v>
          </cell>
          <cell r="I1395">
            <v>79080</v>
          </cell>
          <cell r="J1395">
            <v>188684880</v>
          </cell>
        </row>
        <row r="1396">
          <cell r="A1396" t="str">
            <v>b.단  부</v>
          </cell>
          <cell r="B1396" t="str">
            <v>H=3.0m</v>
          </cell>
          <cell r="C1396">
            <v>32</v>
          </cell>
          <cell r="D1396" t="str">
            <v>개소</v>
          </cell>
          <cell r="E1396">
            <v>582370</v>
          </cell>
          <cell r="F1396">
            <v>18635840</v>
          </cell>
          <cell r="G1396">
            <v>420000</v>
          </cell>
          <cell r="H1396">
            <v>13440000</v>
          </cell>
          <cell r="I1396">
            <v>582370</v>
          </cell>
          <cell r="J1396">
            <v>18635840</v>
          </cell>
        </row>
        <row r="1397">
          <cell r="A1397" t="str">
            <v>6.08낙석방지망</v>
          </cell>
          <cell r="C1397">
            <v>10986</v>
          </cell>
          <cell r="D1397" t="str">
            <v>㎡</v>
          </cell>
          <cell r="E1397">
            <v>18690</v>
          </cell>
          <cell r="F1397">
            <v>205328340</v>
          </cell>
          <cell r="G1397">
            <v>14000</v>
          </cell>
          <cell r="H1397">
            <v>153804000</v>
          </cell>
          <cell r="I1397">
            <v>18690</v>
          </cell>
          <cell r="J1397">
            <v>205328339</v>
          </cell>
        </row>
        <row r="1398">
          <cell r="A1398" t="str">
            <v>6.09차광망</v>
          </cell>
          <cell r="B1398" t="str">
            <v>H1.8×L1.8m</v>
          </cell>
          <cell r="C1398">
            <v>12128</v>
          </cell>
          <cell r="D1398" t="str">
            <v>m</v>
          </cell>
          <cell r="E1398">
            <v>46350</v>
          </cell>
          <cell r="F1398">
            <v>562132800</v>
          </cell>
          <cell r="G1398">
            <v>12500</v>
          </cell>
          <cell r="H1398">
            <v>151600000</v>
          </cell>
          <cell r="I1398">
            <v>46350</v>
          </cell>
          <cell r="J1398">
            <v>562132800</v>
          </cell>
        </row>
        <row r="1399">
          <cell r="A1399" t="str">
            <v>6.10미끄럼방지시설</v>
          </cell>
          <cell r="C1399">
            <v>1113</v>
          </cell>
          <cell r="D1399" t="str">
            <v>㎡</v>
          </cell>
          <cell r="E1399">
            <v>30920</v>
          </cell>
          <cell r="F1399">
            <v>34413960</v>
          </cell>
          <cell r="G1399">
            <v>25000</v>
          </cell>
          <cell r="H1399">
            <v>27825000</v>
          </cell>
          <cell r="I1399">
            <v>31982</v>
          </cell>
          <cell r="J1399">
            <v>35595966</v>
          </cell>
        </row>
        <row r="1400">
          <cell r="A1400" t="str">
            <v>6.11차량충돌완화장치</v>
          </cell>
          <cell r="F1400">
            <v>384072270</v>
          </cell>
          <cell r="H1400">
            <v>363000000</v>
          </cell>
          <cell r="I1400">
            <v>0</v>
          </cell>
          <cell r="J1400">
            <v>384072270</v>
          </cell>
        </row>
        <row r="1401">
          <cell r="A1401" t="str">
            <v>a.       ″</v>
          </cell>
          <cell r="B1401" t="str">
            <v>중분대용</v>
          </cell>
          <cell r="C1401">
            <v>24</v>
          </cell>
          <cell r="D1401" t="str">
            <v>개소</v>
          </cell>
          <cell r="E1401">
            <v>11376150</v>
          </cell>
          <cell r="F1401">
            <v>273027600</v>
          </cell>
          <cell r="G1401">
            <v>11000000</v>
          </cell>
          <cell r="H1401">
            <v>264000000</v>
          </cell>
          <cell r="I1401">
            <v>11376150</v>
          </cell>
          <cell r="J1401">
            <v>273027600</v>
          </cell>
        </row>
        <row r="1402">
          <cell r="A1402" t="str">
            <v>b.       ″</v>
          </cell>
          <cell r="B1402" t="str">
            <v>분기용</v>
          </cell>
          <cell r="C1402">
            <v>33</v>
          </cell>
          <cell r="D1402" t="str">
            <v>개소</v>
          </cell>
          <cell r="E1402">
            <v>3364990</v>
          </cell>
          <cell r="F1402">
            <v>111044670</v>
          </cell>
          <cell r="G1402">
            <v>3000000</v>
          </cell>
          <cell r="H1402">
            <v>99000000</v>
          </cell>
          <cell r="I1402">
            <v>3364990</v>
          </cell>
          <cell r="J1402">
            <v>111044670</v>
          </cell>
        </row>
        <row r="1403">
          <cell r="A1403" t="str">
            <v>7. 부     대     공</v>
          </cell>
          <cell r="F1403">
            <v>1906352557</v>
          </cell>
          <cell r="H1403">
            <v>1272597944</v>
          </cell>
          <cell r="I1403">
            <v>0</v>
          </cell>
          <cell r="J1403">
            <v>1812355183</v>
          </cell>
        </row>
        <row r="1404">
          <cell r="A1404" t="str">
            <v>7.1방음벽</v>
          </cell>
          <cell r="F1404">
            <v>390129080</v>
          </cell>
          <cell r="H1404">
            <v>98439960</v>
          </cell>
          <cell r="I1404">
            <v>0</v>
          </cell>
          <cell r="J1404">
            <v>390129080</v>
          </cell>
        </row>
        <row r="1405">
          <cell r="A1405" t="str">
            <v>a.토공용</v>
          </cell>
          <cell r="B1405" t="str">
            <v>반사형, H=2.0m</v>
          </cell>
          <cell r="C1405">
            <v>48</v>
          </cell>
          <cell r="D1405" t="str">
            <v>m</v>
          </cell>
          <cell r="E1405">
            <v>691230</v>
          </cell>
          <cell r="F1405">
            <v>33179040</v>
          </cell>
          <cell r="G1405">
            <v>108000</v>
          </cell>
          <cell r="H1405">
            <v>5184000</v>
          </cell>
          <cell r="I1405">
            <v>691230</v>
          </cell>
          <cell r="J1405">
            <v>33179040</v>
          </cell>
        </row>
        <row r="1406">
          <cell r="A1406" t="str">
            <v>b.토공용</v>
          </cell>
          <cell r="B1406" t="str">
            <v>반사형, H=3.0m</v>
          </cell>
          <cell r="C1406">
            <v>168</v>
          </cell>
          <cell r="D1406" t="str">
            <v>m</v>
          </cell>
          <cell r="E1406">
            <v>707340</v>
          </cell>
          <cell r="F1406">
            <v>118833120</v>
          </cell>
          <cell r="G1406">
            <v>165000</v>
          </cell>
          <cell r="H1406">
            <v>27720000</v>
          </cell>
          <cell r="I1406">
            <v>707340</v>
          </cell>
          <cell r="J1406">
            <v>118833120</v>
          </cell>
        </row>
        <row r="1407">
          <cell r="A1407" t="str">
            <v>c.토공용</v>
          </cell>
          <cell r="B1407" t="str">
            <v>반사형, H=3.5m</v>
          </cell>
          <cell r="C1407">
            <v>248</v>
          </cell>
          <cell r="D1407" t="str">
            <v>m</v>
          </cell>
          <cell r="E1407">
            <v>780370</v>
          </cell>
          <cell r="F1407">
            <v>193531760</v>
          </cell>
          <cell r="G1407">
            <v>192500</v>
          </cell>
          <cell r="H1407">
            <v>47740000</v>
          </cell>
          <cell r="I1407">
            <v>780370</v>
          </cell>
          <cell r="J1407">
            <v>193531760</v>
          </cell>
        </row>
        <row r="1408">
          <cell r="A1408" t="str">
            <v>d.토공용</v>
          </cell>
          <cell r="B1408" t="str">
            <v>반사형, H=4.0m</v>
          </cell>
          <cell r="C1408">
            <v>20</v>
          </cell>
          <cell r="D1408" t="str">
            <v>m</v>
          </cell>
          <cell r="E1408">
            <v>797760</v>
          </cell>
          <cell r="F1408">
            <v>15955200</v>
          </cell>
          <cell r="G1408">
            <v>224000</v>
          </cell>
          <cell r="H1408">
            <v>4480000</v>
          </cell>
          <cell r="I1408">
            <v>797760</v>
          </cell>
          <cell r="J1408">
            <v>15955200</v>
          </cell>
        </row>
        <row r="1409">
          <cell r="A1409" t="str">
            <v>e.교량용</v>
          </cell>
          <cell r="B1409" t="str">
            <v>반사형, H=4.0m</v>
          </cell>
          <cell r="C1409">
            <v>38</v>
          </cell>
          <cell r="D1409" t="str">
            <v>m</v>
          </cell>
          <cell r="E1409">
            <v>753420</v>
          </cell>
          <cell r="F1409">
            <v>28629960</v>
          </cell>
          <cell r="G1409">
            <v>350420</v>
          </cell>
          <cell r="H1409">
            <v>13315960</v>
          </cell>
          <cell r="I1409">
            <v>753420</v>
          </cell>
          <cell r="J1409">
            <v>28629960</v>
          </cell>
        </row>
        <row r="1410">
          <cell r="A1410" t="str">
            <v>7.2세륜세차시설</v>
          </cell>
          <cell r="C1410">
            <v>4</v>
          </cell>
          <cell r="D1410" t="str">
            <v>개소</v>
          </cell>
          <cell r="E1410">
            <v>24718400</v>
          </cell>
          <cell r="F1410">
            <v>98873600</v>
          </cell>
          <cell r="G1410">
            <v>25000000</v>
          </cell>
          <cell r="H1410">
            <v>100000000</v>
          </cell>
          <cell r="I1410">
            <v>24718400</v>
          </cell>
          <cell r="J1410">
            <v>98873598</v>
          </cell>
        </row>
        <row r="1411">
          <cell r="A1411" t="str">
            <v>7.3이동식방진망</v>
          </cell>
          <cell r="C1411">
            <v>1</v>
          </cell>
          <cell r="D1411" t="str">
            <v>식</v>
          </cell>
          <cell r="E1411">
            <v>25423870</v>
          </cell>
          <cell r="F1411">
            <v>25423870</v>
          </cell>
          <cell r="G1411">
            <v>25000000</v>
          </cell>
          <cell r="H1411">
            <v>25000000</v>
          </cell>
          <cell r="I1411">
            <v>25423870</v>
          </cell>
          <cell r="J1411">
            <v>25423870</v>
          </cell>
        </row>
        <row r="1412">
          <cell r="A1412" t="str">
            <v>7.4품질관리시험비</v>
          </cell>
          <cell r="C1412">
            <v>1</v>
          </cell>
          <cell r="D1412" t="str">
            <v>식</v>
          </cell>
          <cell r="E1412">
            <v>34050440</v>
          </cell>
          <cell r="F1412">
            <v>34050440</v>
          </cell>
          <cell r="G1412">
            <v>34000000</v>
          </cell>
          <cell r="H1412">
            <v>34000000</v>
          </cell>
          <cell r="I1412">
            <v>34050440</v>
          </cell>
          <cell r="J1412">
            <v>34050439</v>
          </cell>
        </row>
        <row r="1413">
          <cell r="A1413" t="str">
            <v>7.5규준틀</v>
          </cell>
          <cell r="C1413">
            <v>1</v>
          </cell>
          <cell r="D1413" t="str">
            <v>식</v>
          </cell>
          <cell r="E1413">
            <v>29851820</v>
          </cell>
          <cell r="F1413">
            <v>29851820</v>
          </cell>
          <cell r="G1413">
            <v>29000000</v>
          </cell>
          <cell r="H1413">
            <v>29000000</v>
          </cell>
          <cell r="I1413">
            <v>29851820</v>
          </cell>
          <cell r="J1413">
            <v>29851819</v>
          </cell>
        </row>
        <row r="1414">
          <cell r="A1414" t="str">
            <v>7.6도로대장</v>
          </cell>
          <cell r="B1414" t="str">
            <v>(전산화)</v>
          </cell>
          <cell r="C1414">
            <v>12.99</v>
          </cell>
          <cell r="D1414" t="str">
            <v>Km</v>
          </cell>
          <cell r="E1414">
            <v>15025160</v>
          </cell>
          <cell r="F1414">
            <v>195176828</v>
          </cell>
          <cell r="G1414">
            <v>1400000</v>
          </cell>
          <cell r="H1414">
            <v>18186000</v>
          </cell>
          <cell r="I1414">
            <v>15025160</v>
          </cell>
          <cell r="J1414">
            <v>195176828</v>
          </cell>
        </row>
        <row r="1415">
          <cell r="A1415" t="str">
            <v>7.7시공측량비</v>
          </cell>
          <cell r="C1415">
            <v>1</v>
          </cell>
          <cell r="D1415" t="str">
            <v>식</v>
          </cell>
          <cell r="E1415">
            <v>15310610</v>
          </cell>
          <cell r="F1415">
            <v>15310610</v>
          </cell>
          <cell r="G1415">
            <v>15000000</v>
          </cell>
          <cell r="H1415">
            <v>15000000</v>
          </cell>
          <cell r="I1415">
            <v>15310610</v>
          </cell>
          <cell r="J1415">
            <v>15310609</v>
          </cell>
        </row>
        <row r="1416">
          <cell r="A1416" t="str">
            <v>7.8기존도로유지관리</v>
          </cell>
          <cell r="C1416">
            <v>1</v>
          </cell>
          <cell r="D1416" t="str">
            <v>식</v>
          </cell>
          <cell r="E1416">
            <v>363904140</v>
          </cell>
          <cell r="F1416">
            <v>363904140</v>
          </cell>
          <cell r="G1416">
            <v>363904140</v>
          </cell>
          <cell r="H1416">
            <v>363904140</v>
          </cell>
          <cell r="I1416">
            <v>363904140</v>
          </cell>
          <cell r="J1416">
            <v>363904140</v>
          </cell>
        </row>
        <row r="1417">
          <cell r="A1417" t="str">
            <v>7.9가설건물</v>
          </cell>
          <cell r="C1417">
            <v>1</v>
          </cell>
          <cell r="D1417" t="str">
            <v>식</v>
          </cell>
          <cell r="E1417">
            <v>79145490</v>
          </cell>
          <cell r="F1417">
            <v>79145490</v>
          </cell>
          <cell r="H1417">
            <v>0</v>
          </cell>
          <cell r="I1417">
            <v>79145490</v>
          </cell>
          <cell r="J1417">
            <v>79145488</v>
          </cell>
        </row>
        <row r="1418">
          <cell r="A1418" t="str">
            <v>7.10준공표지석</v>
          </cell>
          <cell r="C1418">
            <v>2</v>
          </cell>
          <cell r="D1418" t="str">
            <v>개소</v>
          </cell>
          <cell r="E1418">
            <v>2391900</v>
          </cell>
          <cell r="F1418">
            <v>4783800</v>
          </cell>
          <cell r="G1418">
            <v>2500000</v>
          </cell>
          <cell r="H1418">
            <v>5000000</v>
          </cell>
          <cell r="I1418">
            <v>0</v>
          </cell>
          <cell r="J1418">
            <v>0</v>
          </cell>
        </row>
        <row r="1419">
          <cell r="A1419" t="str">
            <v>7.11중기운반</v>
          </cell>
          <cell r="C1419">
            <v>1</v>
          </cell>
          <cell r="D1419" t="str">
            <v>식</v>
          </cell>
          <cell r="E1419">
            <v>42199990</v>
          </cell>
          <cell r="F1419">
            <v>42199990</v>
          </cell>
          <cell r="G1419">
            <v>42000000</v>
          </cell>
          <cell r="H1419">
            <v>42000000</v>
          </cell>
          <cell r="I1419">
            <v>42199990</v>
          </cell>
          <cell r="J1419">
            <v>42199990</v>
          </cell>
        </row>
        <row r="1420">
          <cell r="A1420" t="str">
            <v>7.12안전관리시설</v>
          </cell>
          <cell r="C1420">
            <v>1</v>
          </cell>
          <cell r="D1420" t="str">
            <v>식</v>
          </cell>
          <cell r="E1420">
            <v>48411340</v>
          </cell>
          <cell r="F1420">
            <v>48411340</v>
          </cell>
          <cell r="G1420">
            <v>48000000</v>
          </cell>
          <cell r="H1420">
            <v>48000000</v>
          </cell>
          <cell r="I1420">
            <v>48411340</v>
          </cell>
          <cell r="J1420">
            <v>48411340</v>
          </cell>
        </row>
        <row r="1421">
          <cell r="A1421" t="str">
            <v>7.13품질관리차량비</v>
          </cell>
          <cell r="C1421">
            <v>48</v>
          </cell>
          <cell r="D1421" t="str">
            <v>개월</v>
          </cell>
          <cell r="E1421">
            <v>517530</v>
          </cell>
          <cell r="F1421">
            <v>24841440</v>
          </cell>
          <cell r="G1421">
            <v>1000000</v>
          </cell>
          <cell r="H1421">
            <v>48000000</v>
          </cell>
          <cell r="I1421">
            <v>517530</v>
          </cell>
          <cell r="J1421">
            <v>24841439</v>
          </cell>
        </row>
        <row r="1422">
          <cell r="A1422" t="str">
            <v>7.14기존교량유지보수</v>
          </cell>
          <cell r="C1422">
            <v>1</v>
          </cell>
          <cell r="D1422" t="str">
            <v>식</v>
          </cell>
          <cell r="E1422">
            <v>265118320</v>
          </cell>
          <cell r="F1422">
            <v>265118320</v>
          </cell>
          <cell r="G1422">
            <v>265118320</v>
          </cell>
          <cell r="H1422">
            <v>265118320</v>
          </cell>
          <cell r="I1422">
            <v>265118320</v>
          </cell>
          <cell r="J1422">
            <v>265118320</v>
          </cell>
        </row>
        <row r="1423">
          <cell r="A1423" t="str">
            <v>7.15안전점검비</v>
          </cell>
          <cell r="C1423">
            <v>1</v>
          </cell>
          <cell r="D1423" t="str">
            <v>식</v>
          </cell>
          <cell r="E1423">
            <v>68469480</v>
          </cell>
          <cell r="F1423">
            <v>68469480</v>
          </cell>
          <cell r="G1423">
            <v>68469480</v>
          </cell>
          <cell r="H1423">
            <v>68469480</v>
          </cell>
          <cell r="I1423">
            <v>0</v>
          </cell>
          <cell r="J1423">
            <v>0</v>
          </cell>
        </row>
        <row r="1424">
          <cell r="A1424" t="str">
            <v>7.16사후환경영향조사비</v>
          </cell>
          <cell r="C1424">
            <v>1</v>
          </cell>
          <cell r="D1424" t="str">
            <v>식</v>
          </cell>
          <cell r="E1424">
            <v>15610500</v>
          </cell>
          <cell r="F1424">
            <v>15610500</v>
          </cell>
          <cell r="G1424">
            <v>15610500</v>
          </cell>
          <cell r="H1424">
            <v>15610500</v>
          </cell>
          <cell r="I1424">
            <v>0</v>
          </cell>
          <cell r="J1424">
            <v>0</v>
          </cell>
        </row>
        <row r="1425">
          <cell r="A1425" t="str">
            <v>7.17강관말뚝동재하시험</v>
          </cell>
          <cell r="C1425">
            <v>9</v>
          </cell>
          <cell r="D1425" t="str">
            <v>개소</v>
          </cell>
          <cell r="E1425">
            <v>1279040</v>
          </cell>
          <cell r="F1425">
            <v>11511360</v>
          </cell>
          <cell r="G1425">
            <v>1151136</v>
          </cell>
          <cell r="H1425">
            <v>10360224</v>
          </cell>
          <cell r="I1425">
            <v>1279040</v>
          </cell>
          <cell r="J1425">
            <v>11511360</v>
          </cell>
        </row>
        <row r="1426">
          <cell r="A1426" t="str">
            <v>7.18평판재하시험</v>
          </cell>
          <cell r="C1426">
            <v>9</v>
          </cell>
          <cell r="D1426" t="str">
            <v>개소</v>
          </cell>
          <cell r="E1426">
            <v>1114670</v>
          </cell>
          <cell r="F1426">
            <v>10032030</v>
          </cell>
          <cell r="G1426">
            <v>1000000</v>
          </cell>
          <cell r="H1426">
            <v>9000000</v>
          </cell>
          <cell r="I1426">
            <v>1114670</v>
          </cell>
          <cell r="J1426">
            <v>10032030</v>
          </cell>
        </row>
        <row r="1427">
          <cell r="A1427" t="str">
            <v>7.19암파쇄방호시설</v>
          </cell>
          <cell r="C1427">
            <v>140</v>
          </cell>
          <cell r="D1427" t="str">
            <v>m</v>
          </cell>
          <cell r="E1427">
            <v>631330</v>
          </cell>
          <cell r="F1427">
            <v>88386200</v>
          </cell>
          <cell r="G1427">
            <v>600000</v>
          </cell>
          <cell r="H1427">
            <v>84000000</v>
          </cell>
          <cell r="I1427">
            <v>631330</v>
          </cell>
          <cell r="J1427">
            <v>88386200</v>
          </cell>
        </row>
        <row r="1428">
          <cell r="A1428" t="str">
            <v>7.20보링비</v>
          </cell>
          <cell r="C1428">
            <v>6</v>
          </cell>
          <cell r="D1428" t="str">
            <v>공</v>
          </cell>
          <cell r="E1428">
            <v>1880050</v>
          </cell>
          <cell r="F1428">
            <v>11280300</v>
          </cell>
          <cell r="G1428">
            <v>1800000</v>
          </cell>
          <cell r="H1428">
            <v>10800000</v>
          </cell>
          <cell r="I1428">
            <v>1880050</v>
          </cell>
          <cell r="J1428">
            <v>11280300</v>
          </cell>
        </row>
        <row r="1429">
          <cell r="A1429" t="str">
            <v>7.21자재운반</v>
          </cell>
          <cell r="F1429">
            <v>99747618</v>
          </cell>
          <cell r="H1429">
            <v>2511000</v>
          </cell>
          <cell r="I1429">
            <v>0</v>
          </cell>
          <cell r="J1429">
            <v>99747618</v>
          </cell>
        </row>
        <row r="1430">
          <cell r="A1430" t="str">
            <v>a.철근운반</v>
          </cell>
          <cell r="B1430" t="str">
            <v>(ℓ= 50km)</v>
          </cell>
          <cell r="C1430">
            <v>8498.3580000000002</v>
          </cell>
          <cell r="D1430" t="str">
            <v>ton</v>
          </cell>
          <cell r="E1430">
            <v>11560</v>
          </cell>
          <cell r="F1430">
            <v>98241018</v>
          </cell>
          <cell r="G1430">
            <v>0</v>
          </cell>
          <cell r="H1430">
            <v>0</v>
          </cell>
          <cell r="I1430">
            <v>11560</v>
          </cell>
          <cell r="J1430">
            <v>98241018</v>
          </cell>
        </row>
        <row r="1431">
          <cell r="A1431" t="str">
            <v>b.시멘트운반</v>
          </cell>
          <cell r="B1431" t="str">
            <v>(ℓ= 10km)</v>
          </cell>
          <cell r="C1431">
            <v>2511</v>
          </cell>
          <cell r="D1431" t="str">
            <v>대</v>
          </cell>
          <cell r="E1431">
            <v>600</v>
          </cell>
          <cell r="F1431">
            <v>1506600</v>
          </cell>
          <cell r="G1431">
            <v>1000</v>
          </cell>
          <cell r="H1431">
            <v>2511000</v>
          </cell>
          <cell r="I1431">
            <v>600</v>
          </cell>
          <cell r="J1431">
            <v>1506600</v>
          </cell>
        </row>
        <row r="1432">
          <cell r="A1432" t="str">
            <v>7.22공 제 대</v>
          </cell>
          <cell r="B1432" t="str">
            <v>철근 고재</v>
          </cell>
          <cell r="C1432">
            <v>247.52099999999999</v>
          </cell>
          <cell r="D1432" t="str">
            <v>ton</v>
          </cell>
          <cell r="E1432">
            <v>-64260</v>
          </cell>
          <cell r="F1432">
            <v>-15905699</v>
          </cell>
          <cell r="G1432">
            <v>-80000</v>
          </cell>
          <cell r="H1432">
            <v>-19801680</v>
          </cell>
          <cell r="I1432">
            <v>-85000</v>
          </cell>
          <cell r="J1432">
            <v>-21039285</v>
          </cell>
        </row>
        <row r="1433">
          <cell r="A1433" t="str">
            <v>8. 자     재     대</v>
          </cell>
          <cell r="F1433">
            <v>2103547114</v>
          </cell>
          <cell r="H1433">
            <v>2581964090</v>
          </cell>
          <cell r="I1433">
            <v>0</v>
          </cell>
          <cell r="J1433">
            <v>2357960158</v>
          </cell>
        </row>
        <row r="1434">
          <cell r="A1434" t="str">
            <v>8.1철    근</v>
          </cell>
          <cell r="F1434">
            <v>2103547114</v>
          </cell>
          <cell r="H1434">
            <v>2581964090</v>
          </cell>
          <cell r="I1434">
            <v>0</v>
          </cell>
          <cell r="J1434">
            <v>2357960158</v>
          </cell>
        </row>
        <row r="1435">
          <cell r="A1435" t="str">
            <v>a. 시 멘 트</v>
          </cell>
          <cell r="B1435" t="str">
            <v>40㎏/대</v>
          </cell>
          <cell r="C1435">
            <v>2511</v>
          </cell>
          <cell r="D1435" t="str">
            <v>대</v>
          </cell>
          <cell r="E1435">
            <v>1730</v>
          </cell>
          <cell r="F1435">
            <v>4344030</v>
          </cell>
          <cell r="G1435">
            <v>1980</v>
          </cell>
          <cell r="H1435">
            <v>4971780</v>
          </cell>
          <cell r="I1435">
            <v>1850</v>
          </cell>
          <cell r="J1435">
            <v>4645350</v>
          </cell>
        </row>
        <row r="1436">
          <cell r="A1436" t="str">
            <v>b. 연    강</v>
          </cell>
          <cell r="B1436" t="str">
            <v>SD30</v>
          </cell>
          <cell r="F1436">
            <v>1748497263</v>
          </cell>
          <cell r="H1436">
            <v>2133795761</v>
          </cell>
          <cell r="I1436">
            <v>0</v>
          </cell>
          <cell r="J1436">
            <v>1947357103</v>
          </cell>
        </row>
        <row r="1437">
          <cell r="A1437" t="str">
            <v>-1      "</v>
          </cell>
          <cell r="B1437" t="str">
            <v>D10mm</v>
          </cell>
          <cell r="C1437">
            <v>10.268000000000001</v>
          </cell>
          <cell r="D1437" t="str">
            <v>ton</v>
          </cell>
          <cell r="E1437">
            <v>255050</v>
          </cell>
          <cell r="F1437">
            <v>2618853</v>
          </cell>
          <cell r="G1437">
            <v>305000</v>
          </cell>
          <cell r="H1437">
            <v>3131740</v>
          </cell>
          <cell r="I1437">
            <v>279520</v>
          </cell>
          <cell r="J1437">
            <v>2870111</v>
          </cell>
        </row>
        <row r="1438">
          <cell r="A1438" t="str">
            <v>-2.     "</v>
          </cell>
          <cell r="B1438" t="str">
            <v>D13mm</v>
          </cell>
          <cell r="C1438">
            <v>658.84400000000005</v>
          </cell>
          <cell r="D1438" t="str">
            <v>ton</v>
          </cell>
          <cell r="E1438">
            <v>255050</v>
          </cell>
          <cell r="F1438">
            <v>168038162</v>
          </cell>
          <cell r="G1438">
            <v>301500</v>
          </cell>
          <cell r="H1438">
            <v>198641466</v>
          </cell>
          <cell r="I1438">
            <v>274409</v>
          </cell>
          <cell r="J1438">
            <v>180792723</v>
          </cell>
        </row>
        <row r="1439">
          <cell r="A1439" t="str">
            <v>-3.     "</v>
          </cell>
          <cell r="B1439" t="str">
            <v>D16mm</v>
          </cell>
          <cell r="C1439">
            <v>1355.5060000000001</v>
          </cell>
          <cell r="D1439" t="str">
            <v>ton</v>
          </cell>
          <cell r="E1439">
            <v>240920</v>
          </cell>
          <cell r="F1439">
            <v>326568505</v>
          </cell>
          <cell r="G1439">
            <v>295000</v>
          </cell>
          <cell r="H1439">
            <v>399874270</v>
          </cell>
          <cell r="I1439">
            <v>269298</v>
          </cell>
          <cell r="J1439">
            <v>365035054</v>
          </cell>
        </row>
        <row r="1440">
          <cell r="A1440" t="str">
            <v>-4.     "</v>
          </cell>
          <cell r="B1440" t="str">
            <v>D19mm</v>
          </cell>
          <cell r="C1440">
            <v>899.73299999999995</v>
          </cell>
          <cell r="D1440" t="str">
            <v>ton</v>
          </cell>
          <cell r="E1440">
            <v>240920</v>
          </cell>
          <cell r="F1440">
            <v>216763674</v>
          </cell>
          <cell r="G1440">
            <v>295000</v>
          </cell>
          <cell r="H1440">
            <v>265421235</v>
          </cell>
          <cell r="I1440">
            <v>269298</v>
          </cell>
          <cell r="J1440">
            <v>242296297</v>
          </cell>
        </row>
        <row r="1441">
          <cell r="A1441" t="str">
            <v>-5.     "</v>
          </cell>
          <cell r="B1441" t="str">
            <v>D22mm</v>
          </cell>
          <cell r="C1441">
            <v>821.56899999999996</v>
          </cell>
          <cell r="D1441" t="str">
            <v>ton</v>
          </cell>
          <cell r="E1441">
            <v>240920</v>
          </cell>
          <cell r="F1441">
            <v>197932403</v>
          </cell>
          <cell r="G1441">
            <v>295000</v>
          </cell>
          <cell r="H1441">
            <v>242362855</v>
          </cell>
          <cell r="I1441">
            <v>269298</v>
          </cell>
          <cell r="J1441">
            <v>221246888</v>
          </cell>
        </row>
        <row r="1442">
          <cell r="A1442" t="str">
            <v>-6.     "</v>
          </cell>
          <cell r="B1442" t="str">
            <v>D25mm</v>
          </cell>
          <cell r="C1442">
            <v>1329.96</v>
          </cell>
          <cell r="D1442" t="str">
            <v>ton</v>
          </cell>
          <cell r="E1442">
            <v>240920</v>
          </cell>
          <cell r="F1442">
            <v>320413963</v>
          </cell>
          <cell r="G1442">
            <v>295000</v>
          </cell>
          <cell r="H1442">
            <v>392338200</v>
          </cell>
          <cell r="I1442">
            <v>269298</v>
          </cell>
          <cell r="J1442">
            <v>358155568</v>
          </cell>
        </row>
        <row r="1443">
          <cell r="A1443" t="str">
            <v>-7.     "</v>
          </cell>
          <cell r="B1443" t="str">
            <v>D29mm</v>
          </cell>
          <cell r="C1443">
            <v>766.33299999999997</v>
          </cell>
          <cell r="D1443" t="str">
            <v>ton</v>
          </cell>
          <cell r="E1443">
            <v>240920</v>
          </cell>
          <cell r="F1443">
            <v>184624946</v>
          </cell>
          <cell r="G1443">
            <v>295000</v>
          </cell>
          <cell r="H1443">
            <v>226068235</v>
          </cell>
          <cell r="I1443">
            <v>269298</v>
          </cell>
          <cell r="J1443">
            <v>206371944</v>
          </cell>
        </row>
        <row r="1444">
          <cell r="A1444" t="str">
            <v>-8.     "</v>
          </cell>
          <cell r="B1444" t="str">
            <v>D32mm</v>
          </cell>
          <cell r="C1444">
            <v>1376.1279999999999</v>
          </cell>
          <cell r="D1444" t="str">
            <v>ton</v>
          </cell>
          <cell r="E1444">
            <v>240920</v>
          </cell>
          <cell r="F1444">
            <v>331536757</v>
          </cell>
          <cell r="G1444">
            <v>295000</v>
          </cell>
          <cell r="H1444">
            <v>405957760</v>
          </cell>
          <cell r="I1444">
            <v>269298</v>
          </cell>
          <cell r="J1444">
            <v>370588518</v>
          </cell>
        </row>
        <row r="1445">
          <cell r="A1445" t="str">
            <v>c.고      강</v>
          </cell>
          <cell r="F1445">
            <v>350705821</v>
          </cell>
          <cell r="H1445">
            <v>443196549</v>
          </cell>
          <cell r="I1445">
            <v>0</v>
          </cell>
          <cell r="J1445">
            <v>405957705</v>
          </cell>
        </row>
        <row r="1446">
          <cell r="A1446" t="str">
            <v>-1       "</v>
          </cell>
          <cell r="B1446" t="str">
            <v>D13mm</v>
          </cell>
          <cell r="C1446">
            <v>252.983</v>
          </cell>
          <cell r="D1446" t="str">
            <v>ton</v>
          </cell>
          <cell r="E1446">
            <v>250930</v>
          </cell>
          <cell r="F1446">
            <v>63481024</v>
          </cell>
          <cell r="G1446">
            <v>311500</v>
          </cell>
          <cell r="H1446">
            <v>78804204</v>
          </cell>
          <cell r="I1446">
            <v>284632</v>
          </cell>
          <cell r="J1446">
            <v>72007057</v>
          </cell>
        </row>
        <row r="1447">
          <cell r="A1447" t="str">
            <v>-2       "</v>
          </cell>
          <cell r="B1447" t="str">
            <v>D16mm</v>
          </cell>
          <cell r="C1447">
            <v>558.20600000000002</v>
          </cell>
          <cell r="D1447" t="str">
            <v>ton</v>
          </cell>
          <cell r="E1447">
            <v>240410</v>
          </cell>
          <cell r="F1447">
            <v>134198304</v>
          </cell>
          <cell r="G1447">
            <v>305000</v>
          </cell>
          <cell r="H1447">
            <v>170252830</v>
          </cell>
          <cell r="I1447">
            <v>279520</v>
          </cell>
          <cell r="J1447">
            <v>156029741</v>
          </cell>
        </row>
        <row r="1448">
          <cell r="A1448" t="str">
            <v>-3       "</v>
          </cell>
          <cell r="B1448" t="str">
            <v>D19mm</v>
          </cell>
          <cell r="C1448">
            <v>43.476999999999997</v>
          </cell>
          <cell r="D1448" t="str">
            <v>ton</v>
          </cell>
          <cell r="E1448">
            <v>240410</v>
          </cell>
          <cell r="F1448">
            <v>10452305</v>
          </cell>
          <cell r="G1448">
            <v>305000</v>
          </cell>
          <cell r="H1448">
            <v>13260485</v>
          </cell>
          <cell r="I1448">
            <v>279520</v>
          </cell>
          <cell r="J1448">
            <v>12152691</v>
          </cell>
        </row>
        <row r="1449">
          <cell r="A1449" t="str">
            <v>-4       "</v>
          </cell>
          <cell r="B1449" t="str">
            <v>D22mm</v>
          </cell>
          <cell r="C1449">
            <v>379.81</v>
          </cell>
          <cell r="D1449" t="str">
            <v>ton</v>
          </cell>
          <cell r="E1449">
            <v>240410</v>
          </cell>
          <cell r="F1449">
            <v>91310122</v>
          </cell>
          <cell r="G1449">
            <v>305000</v>
          </cell>
          <cell r="H1449">
            <v>115842050</v>
          </cell>
          <cell r="I1449">
            <v>279520</v>
          </cell>
          <cell r="J1449">
            <v>106164491</v>
          </cell>
        </row>
        <row r="1450">
          <cell r="A1450" t="str">
            <v>-5       "</v>
          </cell>
          <cell r="B1450" t="str">
            <v>D25mm</v>
          </cell>
          <cell r="C1450">
            <v>86.048000000000002</v>
          </cell>
          <cell r="D1450" t="str">
            <v>ton</v>
          </cell>
          <cell r="E1450">
            <v>240410</v>
          </cell>
          <cell r="F1450">
            <v>20686799</v>
          </cell>
          <cell r="G1450">
            <v>305000</v>
          </cell>
          <cell r="H1450">
            <v>26244640</v>
          </cell>
          <cell r="I1450">
            <v>279520</v>
          </cell>
          <cell r="J1450">
            <v>24052136</v>
          </cell>
        </row>
        <row r="1451">
          <cell r="A1451" t="str">
            <v>-6       "</v>
          </cell>
          <cell r="B1451" t="str">
            <v>D29mm</v>
          </cell>
          <cell r="C1451">
            <v>127.188</v>
          </cell>
          <cell r="D1451" t="str">
            <v>ton</v>
          </cell>
          <cell r="E1451">
            <v>240410</v>
          </cell>
          <cell r="F1451">
            <v>30577267</v>
          </cell>
          <cell r="G1451">
            <v>305000</v>
          </cell>
          <cell r="H1451">
            <v>38792340</v>
          </cell>
          <cell r="I1451">
            <v>279520</v>
          </cell>
          <cell r="J1451">
            <v>35551589</v>
          </cell>
        </row>
        <row r="1452">
          <cell r="A1452" t="str">
            <v>직 접 공 사 비</v>
          </cell>
          <cell r="F1452">
            <v>67370032022</v>
          </cell>
          <cell r="H1452">
            <v>55557592575</v>
          </cell>
          <cell r="J1452">
            <v>70766524361</v>
          </cell>
        </row>
        <row r="1453">
          <cell r="A1453" t="str">
            <v>간 접 노 무 비</v>
          </cell>
          <cell r="C1453">
            <v>1</v>
          </cell>
          <cell r="D1453" t="str">
            <v>식</v>
          </cell>
          <cell r="F1453">
            <v>0</v>
          </cell>
          <cell r="H1453">
            <v>0</v>
          </cell>
          <cell r="I1453">
            <v>5349720337.9200001</v>
          </cell>
          <cell r="J1453">
            <v>5349720337.9200001</v>
          </cell>
        </row>
        <row r="1454">
          <cell r="A1454" t="str">
            <v>산 재 보 험 료</v>
          </cell>
          <cell r="C1454">
            <v>1</v>
          </cell>
          <cell r="D1454" t="str">
            <v>식</v>
          </cell>
          <cell r="F1454">
            <v>0</v>
          </cell>
          <cell r="H1454">
            <v>0</v>
          </cell>
          <cell r="I1454">
            <v>1241135118.39744</v>
          </cell>
          <cell r="J1454">
            <v>1241135118.39744</v>
          </cell>
        </row>
        <row r="1455">
          <cell r="A1455" t="str">
            <v>안 전 관 리 비</v>
          </cell>
          <cell r="C1455">
            <v>1</v>
          </cell>
          <cell r="D1455" t="str">
            <v>식</v>
          </cell>
          <cell r="F1455">
            <v>0</v>
          </cell>
          <cell r="H1455">
            <v>0</v>
          </cell>
          <cell r="I1455">
            <v>1085444902.3676</v>
          </cell>
          <cell r="J1455">
            <v>1085444902.3676</v>
          </cell>
        </row>
        <row r="1456">
          <cell r="A1456" t="str">
            <v>기  타  경  비</v>
          </cell>
          <cell r="C1456">
            <v>1</v>
          </cell>
          <cell r="D1456" t="str">
            <v>식</v>
          </cell>
          <cell r="F1456">
            <v>0</v>
          </cell>
          <cell r="H1456">
            <v>0</v>
          </cell>
          <cell r="I1456">
            <v>4920719802.5637598</v>
          </cell>
          <cell r="J1456">
            <v>4920719802.5637598</v>
          </cell>
        </row>
        <row r="1457">
          <cell r="A1457" t="str">
            <v>일 반 관 리 비</v>
          </cell>
          <cell r="C1457">
            <v>1</v>
          </cell>
          <cell r="D1457" t="str">
            <v>식</v>
          </cell>
          <cell r="F1457">
            <v>0</v>
          </cell>
          <cell r="H1457">
            <v>0</v>
          </cell>
          <cell r="I1457">
            <v>4168177226.1124401</v>
          </cell>
          <cell r="J1457">
            <v>4168177226.1124401</v>
          </cell>
        </row>
        <row r="1458">
          <cell r="A1458" t="str">
            <v>이          윤</v>
          </cell>
          <cell r="C1458">
            <v>1</v>
          </cell>
          <cell r="D1458" t="str">
            <v>식</v>
          </cell>
          <cell r="F1458">
            <v>0</v>
          </cell>
          <cell r="H1458">
            <v>0</v>
          </cell>
          <cell r="I1458">
            <v>9484656432.5041847</v>
          </cell>
          <cell r="J1458">
            <v>9484656432.5041847</v>
          </cell>
        </row>
        <row r="1459">
          <cell r="A1459" t="str">
            <v>공 사 보 험 료</v>
          </cell>
          <cell r="C1459">
            <v>1</v>
          </cell>
          <cell r="D1459" t="str">
            <v>식</v>
          </cell>
          <cell r="F1459">
            <v>0</v>
          </cell>
          <cell r="H1459">
            <v>0</v>
          </cell>
          <cell r="I1459">
            <v>9701637818</v>
          </cell>
          <cell r="J1459">
            <v>9701637818</v>
          </cell>
        </row>
        <row r="1460">
          <cell r="A1460" t="str">
            <v>부 가 가 치 세</v>
          </cell>
          <cell r="C1460">
            <v>1</v>
          </cell>
          <cell r="D1460" t="str">
            <v>식</v>
          </cell>
          <cell r="F1460">
            <v>0</v>
          </cell>
          <cell r="H1460">
            <v>0</v>
          </cell>
          <cell r="J1460">
            <v>106718015998.86543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"/>
      <sheetName val="부대내역"/>
      <sheetName val="해평견적"/>
    </sheetNames>
    <sheetDataSet>
      <sheetData sheetId="0">
        <row r="21">
          <cell r="C21">
            <v>380</v>
          </cell>
        </row>
      </sheetData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"/>
      <sheetName val="원,하갑지"/>
      <sheetName val="원하대비"/>
      <sheetName val="계획금액"/>
      <sheetName val="대비2"/>
      <sheetName val="목차"/>
      <sheetName val="일위산출"/>
      <sheetName val="원가계산서"/>
      <sheetName val="용역비내역-진짜"/>
    </sheetNames>
    <sheetDataSet>
      <sheetData sheetId="0" refreshError="1">
        <row r="18">
          <cell r="B18">
            <v>2.8E-3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용노임대장"/>
      <sheetName val="월별노임합계표"/>
      <sheetName val="공종노임합계표"/>
      <sheetName val="환경관리비내역"/>
      <sheetName val="환경관리비내역 (2)"/>
      <sheetName val="환경관리비내역 (3)"/>
      <sheetName val="환경관리비내역 (4)"/>
      <sheetName val="11월"/>
      <sheetName val="10월"/>
      <sheetName val="09월"/>
      <sheetName val="08월"/>
      <sheetName val="07월"/>
      <sheetName val="06월"/>
      <sheetName val="05월"/>
      <sheetName val="04월"/>
      <sheetName val="03월"/>
      <sheetName val="02월"/>
      <sheetName val="01월"/>
      <sheetName val="근로자자료입력"/>
      <sheetName val="영수증작성"/>
      <sheetName val="화폐단위계산"/>
      <sheetName val="화폐계산(십만)"/>
      <sheetName val="화폐계산(백만)"/>
      <sheetName val="참고사항"/>
      <sheetName val="도움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6">
          <cell r="A6" t="str">
            <v>삭제금지</v>
          </cell>
        </row>
        <row r="7">
          <cell r="A7" t="str">
            <v>가가가</v>
          </cell>
        </row>
        <row r="8">
          <cell r="A8" t="str">
            <v>박득웅</v>
          </cell>
        </row>
        <row r="9">
          <cell r="A9" t="str">
            <v>정순자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>
        <row r="2">
          <cell r="B2">
            <v>35431</v>
          </cell>
          <cell r="E2" t="str">
            <v>적용</v>
          </cell>
          <cell r="F2" t="str">
            <v>강구조물</v>
          </cell>
          <cell r="G2" t="str">
            <v>갱부</v>
          </cell>
        </row>
        <row r="3">
          <cell r="B3">
            <v>35462</v>
          </cell>
          <cell r="E3" t="str">
            <v>비적용</v>
          </cell>
          <cell r="F3" t="str">
            <v>건축물조립</v>
          </cell>
          <cell r="G3" t="str">
            <v>건설기계운전사</v>
          </cell>
        </row>
        <row r="4">
          <cell r="B4">
            <v>35490</v>
          </cell>
          <cell r="F4" t="str">
            <v>도장</v>
          </cell>
          <cell r="G4" t="str">
            <v>건설기계운전조수</v>
          </cell>
        </row>
        <row r="5">
          <cell r="B5">
            <v>35521</v>
          </cell>
          <cell r="F5" t="str">
            <v>미장방수</v>
          </cell>
          <cell r="G5" t="str">
            <v>건설기계조장</v>
          </cell>
        </row>
        <row r="6">
          <cell r="B6">
            <v>35551</v>
          </cell>
          <cell r="F6" t="str">
            <v>보링</v>
          </cell>
          <cell r="G6" t="str">
            <v>건축목공</v>
          </cell>
        </row>
        <row r="7">
          <cell r="B7">
            <v>35582</v>
          </cell>
          <cell r="F7" t="str">
            <v>비계</v>
          </cell>
          <cell r="G7" t="str">
            <v>견출공</v>
          </cell>
        </row>
        <row r="8">
          <cell r="B8">
            <v>35612</v>
          </cell>
          <cell r="F8" t="str">
            <v>상하수도</v>
          </cell>
          <cell r="G8" t="str">
            <v>계장공</v>
          </cell>
        </row>
        <row r="9">
          <cell r="B9">
            <v>35643</v>
          </cell>
          <cell r="F9" t="str">
            <v>석공</v>
          </cell>
          <cell r="G9" t="str">
            <v>고급선원</v>
          </cell>
        </row>
        <row r="10">
          <cell r="B10">
            <v>35674</v>
          </cell>
          <cell r="F10" t="str">
            <v>수중</v>
          </cell>
          <cell r="G10" t="str">
            <v>고압케이블전공</v>
          </cell>
        </row>
        <row r="11">
          <cell r="B11">
            <v>35704</v>
          </cell>
          <cell r="F11" t="str">
            <v>승강기</v>
          </cell>
          <cell r="G11" t="str">
            <v>궤도공</v>
          </cell>
        </row>
        <row r="12">
          <cell r="B12">
            <v>35735</v>
          </cell>
          <cell r="F12" t="str">
            <v>시설물유지</v>
          </cell>
          <cell r="G12" t="str">
            <v>기계공</v>
          </cell>
        </row>
        <row r="13">
          <cell r="B13">
            <v>35765</v>
          </cell>
          <cell r="F13" t="str">
            <v>실내건축</v>
          </cell>
          <cell r="G13" t="str">
            <v>기계설치공</v>
          </cell>
        </row>
        <row r="14">
          <cell r="B14">
            <v>35796</v>
          </cell>
          <cell r="F14" t="str">
            <v>온실</v>
          </cell>
          <cell r="G14" t="str">
            <v>내선전공</v>
          </cell>
        </row>
        <row r="15">
          <cell r="B15">
            <v>35827</v>
          </cell>
          <cell r="F15" t="str">
            <v>조경시설물</v>
          </cell>
          <cell r="G15" t="str">
            <v>내장공</v>
          </cell>
        </row>
        <row r="16">
          <cell r="B16">
            <v>35855</v>
          </cell>
          <cell r="F16" t="str">
            <v>조경식재</v>
          </cell>
          <cell r="G16" t="str">
            <v>닥트공</v>
          </cell>
        </row>
        <row r="17">
          <cell r="B17">
            <v>35886</v>
          </cell>
          <cell r="F17" t="str">
            <v>조적</v>
          </cell>
          <cell r="G17" t="str">
            <v>도배공</v>
          </cell>
        </row>
        <row r="18">
          <cell r="B18">
            <v>35916</v>
          </cell>
          <cell r="F18" t="str">
            <v>지붕</v>
          </cell>
          <cell r="G18" t="str">
            <v>도장공</v>
          </cell>
        </row>
        <row r="19">
          <cell r="B19">
            <v>35947</v>
          </cell>
          <cell r="F19" t="str">
            <v>창호</v>
          </cell>
          <cell r="G19" t="str">
            <v>목도</v>
          </cell>
        </row>
        <row r="20">
          <cell r="B20">
            <v>35977</v>
          </cell>
          <cell r="F20" t="str">
            <v>철도궤도</v>
          </cell>
          <cell r="G20" t="str">
            <v>무선안테나공</v>
          </cell>
        </row>
        <row r="21">
          <cell r="B21">
            <v>36008</v>
          </cell>
          <cell r="F21" t="str">
            <v>철물</v>
          </cell>
          <cell r="G21" t="str">
            <v>미장공</v>
          </cell>
        </row>
        <row r="22">
          <cell r="B22">
            <v>36039</v>
          </cell>
          <cell r="F22" t="str">
            <v>철콘</v>
          </cell>
          <cell r="G22" t="str">
            <v>방수공</v>
          </cell>
        </row>
        <row r="23">
          <cell r="B23">
            <v>36069</v>
          </cell>
          <cell r="F23" t="str">
            <v>토공</v>
          </cell>
          <cell r="G23" t="str">
            <v>배관공</v>
          </cell>
        </row>
        <row r="24">
          <cell r="B24">
            <v>36100</v>
          </cell>
          <cell r="F24" t="str">
            <v>포장</v>
          </cell>
          <cell r="G24" t="str">
            <v>배전전공</v>
          </cell>
        </row>
        <row r="25">
          <cell r="B25">
            <v>36130</v>
          </cell>
          <cell r="G25" t="str">
            <v>배전활선전공</v>
          </cell>
        </row>
        <row r="26">
          <cell r="B26">
            <v>36161</v>
          </cell>
          <cell r="G26" t="str">
            <v>벌목부</v>
          </cell>
        </row>
        <row r="27">
          <cell r="B27">
            <v>36192</v>
          </cell>
          <cell r="G27" t="str">
            <v>벽돌제작공</v>
          </cell>
        </row>
        <row r="28">
          <cell r="B28">
            <v>36220</v>
          </cell>
          <cell r="G28" t="str">
            <v>보링공</v>
          </cell>
        </row>
        <row r="29">
          <cell r="B29">
            <v>36251</v>
          </cell>
          <cell r="G29" t="str">
            <v>보안공</v>
          </cell>
        </row>
        <row r="30">
          <cell r="B30">
            <v>36281</v>
          </cell>
          <cell r="G30" t="str">
            <v>보온공</v>
          </cell>
        </row>
        <row r="31">
          <cell r="B31">
            <v>36312</v>
          </cell>
          <cell r="G31" t="str">
            <v>보일러공</v>
          </cell>
        </row>
        <row r="32">
          <cell r="B32">
            <v>36342</v>
          </cell>
          <cell r="G32" t="str">
            <v>보통선원</v>
          </cell>
        </row>
        <row r="33">
          <cell r="B33">
            <v>36373</v>
          </cell>
          <cell r="G33" t="str">
            <v>보통인부</v>
          </cell>
        </row>
        <row r="34">
          <cell r="B34">
            <v>36404</v>
          </cell>
          <cell r="G34" t="str">
            <v>비계공</v>
          </cell>
        </row>
        <row r="35">
          <cell r="B35">
            <v>36434</v>
          </cell>
          <cell r="G35" t="str">
            <v>샷시공</v>
          </cell>
        </row>
        <row r="36">
          <cell r="B36">
            <v>36465</v>
          </cell>
          <cell r="G36" t="str">
            <v>석공</v>
          </cell>
        </row>
        <row r="37">
          <cell r="B37">
            <v>36495</v>
          </cell>
          <cell r="G37" t="str">
            <v>선부</v>
          </cell>
        </row>
        <row r="38">
          <cell r="B38">
            <v>36526</v>
          </cell>
          <cell r="G38" t="str">
            <v>송전전공</v>
          </cell>
        </row>
        <row r="39">
          <cell r="B39">
            <v>36557</v>
          </cell>
          <cell r="G39" t="str">
            <v>송전활선전공</v>
          </cell>
        </row>
        <row r="40">
          <cell r="B40">
            <v>36586</v>
          </cell>
          <cell r="G40" t="str">
            <v>시공측량사</v>
          </cell>
        </row>
        <row r="41">
          <cell r="B41">
            <v>36617</v>
          </cell>
          <cell r="G41" t="str">
            <v>시공측량사조수</v>
          </cell>
        </row>
        <row r="42">
          <cell r="B42">
            <v>36647</v>
          </cell>
          <cell r="G42" t="str">
            <v>시험보조수</v>
          </cell>
        </row>
        <row r="43">
          <cell r="B43">
            <v>36678</v>
          </cell>
          <cell r="G43" t="str">
            <v>시험사1급</v>
          </cell>
        </row>
        <row r="44">
          <cell r="B44">
            <v>36708</v>
          </cell>
          <cell r="G44" t="str">
            <v>시험사2급</v>
          </cell>
        </row>
        <row r="45">
          <cell r="B45">
            <v>36739</v>
          </cell>
          <cell r="G45" t="str">
            <v>연마공</v>
          </cell>
        </row>
        <row r="46">
          <cell r="B46">
            <v>36770</v>
          </cell>
          <cell r="G46" t="str">
            <v>용접공</v>
          </cell>
        </row>
        <row r="47">
          <cell r="B47">
            <v>36800</v>
          </cell>
          <cell r="G47" t="str">
            <v>용접공(일반)</v>
          </cell>
        </row>
        <row r="48">
          <cell r="B48">
            <v>36831</v>
          </cell>
          <cell r="G48" t="str">
            <v>운전사(기계)</v>
          </cell>
        </row>
        <row r="49">
          <cell r="B49">
            <v>36861</v>
          </cell>
          <cell r="G49" t="str">
            <v>운전사(운반차)</v>
          </cell>
        </row>
        <row r="50">
          <cell r="B50">
            <v>36892</v>
          </cell>
          <cell r="G50" t="str">
            <v>위생공</v>
          </cell>
        </row>
        <row r="51">
          <cell r="B51">
            <v>36923</v>
          </cell>
          <cell r="G51" t="str">
            <v>유리공</v>
          </cell>
        </row>
        <row r="52">
          <cell r="B52">
            <v>36951</v>
          </cell>
          <cell r="G52" t="str">
            <v>작업반장</v>
          </cell>
        </row>
        <row r="53">
          <cell r="B53">
            <v>36982</v>
          </cell>
          <cell r="G53" t="str">
            <v>잠수부</v>
          </cell>
        </row>
        <row r="54">
          <cell r="B54">
            <v>37012</v>
          </cell>
          <cell r="G54" t="str">
            <v>저압케이블전공</v>
          </cell>
        </row>
        <row r="55">
          <cell r="B55">
            <v>37043</v>
          </cell>
          <cell r="G55" t="str">
            <v>절단공</v>
          </cell>
        </row>
        <row r="56">
          <cell r="B56">
            <v>37073</v>
          </cell>
          <cell r="G56" t="str">
            <v>제도사</v>
          </cell>
        </row>
        <row r="57">
          <cell r="B57">
            <v>37104</v>
          </cell>
          <cell r="G57" t="str">
            <v>제철축로공</v>
          </cell>
        </row>
        <row r="58">
          <cell r="B58">
            <v>37135</v>
          </cell>
          <cell r="G58" t="str">
            <v>조경공</v>
          </cell>
        </row>
        <row r="59">
          <cell r="B59">
            <v>37165</v>
          </cell>
          <cell r="G59" t="str">
            <v>조력공</v>
          </cell>
        </row>
        <row r="60">
          <cell r="B60">
            <v>37196</v>
          </cell>
          <cell r="G60" t="str">
            <v>조림인부</v>
          </cell>
        </row>
        <row r="61">
          <cell r="B61">
            <v>37226</v>
          </cell>
          <cell r="G61" t="str">
            <v>조적공</v>
          </cell>
        </row>
        <row r="62">
          <cell r="B62">
            <v>37257</v>
          </cell>
          <cell r="G62" t="str">
            <v>준설선기관사</v>
          </cell>
        </row>
        <row r="63">
          <cell r="B63">
            <v>37288</v>
          </cell>
          <cell r="G63" t="str">
            <v>준설선기관장</v>
          </cell>
        </row>
        <row r="64">
          <cell r="B64">
            <v>37316</v>
          </cell>
          <cell r="G64" t="str">
            <v>준설선기사</v>
          </cell>
        </row>
        <row r="65">
          <cell r="B65">
            <v>37347</v>
          </cell>
          <cell r="G65" t="str">
            <v>준설선선장</v>
          </cell>
        </row>
        <row r="66">
          <cell r="B66">
            <v>37377</v>
          </cell>
          <cell r="G66" t="str">
            <v>준설선운전사</v>
          </cell>
        </row>
        <row r="67">
          <cell r="B67">
            <v>37408</v>
          </cell>
          <cell r="G67" t="str">
            <v>줄눈공</v>
          </cell>
        </row>
        <row r="68">
          <cell r="B68">
            <v>37438</v>
          </cell>
          <cell r="G68" t="str">
            <v>지붕잇기공</v>
          </cell>
        </row>
        <row r="69">
          <cell r="B69">
            <v>37469</v>
          </cell>
          <cell r="G69" t="str">
            <v>지적기능사2급</v>
          </cell>
        </row>
        <row r="70">
          <cell r="B70">
            <v>37500</v>
          </cell>
          <cell r="G70" t="str">
            <v>지적기사1급</v>
          </cell>
        </row>
        <row r="71">
          <cell r="B71">
            <v>37530</v>
          </cell>
          <cell r="G71" t="str">
            <v>지적기사2급</v>
          </cell>
        </row>
        <row r="72">
          <cell r="B72">
            <v>37561</v>
          </cell>
          <cell r="G72" t="str">
            <v>지적지능사1급</v>
          </cell>
        </row>
        <row r="73">
          <cell r="B73">
            <v>37591</v>
          </cell>
          <cell r="G73" t="str">
            <v>착암공</v>
          </cell>
        </row>
        <row r="74">
          <cell r="B74">
            <v>37622</v>
          </cell>
          <cell r="G74" t="str">
            <v>창호목공</v>
          </cell>
        </row>
        <row r="75">
          <cell r="B75">
            <v>37653</v>
          </cell>
          <cell r="G75" t="str">
            <v>철골공</v>
          </cell>
        </row>
        <row r="76">
          <cell r="B76">
            <v>37681</v>
          </cell>
          <cell r="G76" t="str">
            <v>철공</v>
          </cell>
        </row>
        <row r="77">
          <cell r="B77">
            <v>37712</v>
          </cell>
          <cell r="G77" t="str">
            <v>철근공</v>
          </cell>
        </row>
        <row r="78">
          <cell r="B78">
            <v>37742</v>
          </cell>
          <cell r="G78" t="str">
            <v>철도신호공</v>
          </cell>
        </row>
        <row r="79">
          <cell r="B79">
            <v>37773</v>
          </cell>
          <cell r="G79" t="str">
            <v>철판공</v>
          </cell>
        </row>
        <row r="80">
          <cell r="B80">
            <v>37803</v>
          </cell>
          <cell r="G80" t="str">
            <v>측부</v>
          </cell>
        </row>
        <row r="81">
          <cell r="B81">
            <v>37834</v>
          </cell>
          <cell r="G81" t="str">
            <v>치장벽돌공</v>
          </cell>
        </row>
        <row r="82">
          <cell r="B82">
            <v>37865</v>
          </cell>
          <cell r="G82" t="str">
            <v>콘크리트공</v>
          </cell>
        </row>
        <row r="83">
          <cell r="B83">
            <v>37895</v>
          </cell>
          <cell r="G83" t="str">
            <v>타일공</v>
          </cell>
        </row>
        <row r="84">
          <cell r="B84">
            <v>37926</v>
          </cell>
          <cell r="G84" t="str">
            <v>터널동발공</v>
          </cell>
        </row>
        <row r="85">
          <cell r="B85">
            <v>37956</v>
          </cell>
          <cell r="G85" t="str">
            <v>통신내선공</v>
          </cell>
        </row>
        <row r="86">
          <cell r="B86">
            <v>37987</v>
          </cell>
          <cell r="G86" t="str">
            <v>통신설비공</v>
          </cell>
        </row>
        <row r="87">
          <cell r="B87">
            <v>38018</v>
          </cell>
          <cell r="G87" t="str">
            <v>통신외선공</v>
          </cell>
        </row>
        <row r="88">
          <cell r="B88">
            <v>38047</v>
          </cell>
          <cell r="G88" t="str">
            <v>통신케이블공</v>
          </cell>
        </row>
        <row r="89">
          <cell r="B89">
            <v>38078</v>
          </cell>
          <cell r="G89" t="str">
            <v>특고압케이블전공</v>
          </cell>
        </row>
        <row r="90">
          <cell r="B90">
            <v>38108</v>
          </cell>
          <cell r="G90" t="str">
            <v>특별인부</v>
          </cell>
        </row>
        <row r="91">
          <cell r="B91">
            <v>38139</v>
          </cell>
          <cell r="G91" t="str">
            <v>특수비계공</v>
          </cell>
        </row>
        <row r="92">
          <cell r="B92">
            <v>38169</v>
          </cell>
          <cell r="G92" t="str">
            <v>판넬조립공</v>
          </cell>
        </row>
        <row r="93">
          <cell r="B93">
            <v>38200</v>
          </cell>
          <cell r="G93" t="str">
            <v>포설공</v>
          </cell>
        </row>
        <row r="94">
          <cell r="B94">
            <v>38231</v>
          </cell>
          <cell r="G94" t="str">
            <v>포장공</v>
          </cell>
        </row>
        <row r="95">
          <cell r="B95">
            <v>38261</v>
          </cell>
          <cell r="G95" t="str">
            <v>플랜트기계설치공</v>
          </cell>
        </row>
        <row r="96">
          <cell r="B96">
            <v>38292</v>
          </cell>
          <cell r="G96" t="str">
            <v>플랜트배관공</v>
          </cell>
        </row>
        <row r="97">
          <cell r="B97">
            <v>38322</v>
          </cell>
          <cell r="G97" t="str">
            <v>플랜트용접공</v>
          </cell>
        </row>
        <row r="98">
          <cell r="B98">
            <v>38353</v>
          </cell>
          <cell r="G98" t="str">
            <v>플랜트전공</v>
          </cell>
        </row>
        <row r="99">
          <cell r="B99">
            <v>38384</v>
          </cell>
          <cell r="G99" t="str">
            <v>플랜트제관공</v>
          </cell>
        </row>
        <row r="100">
          <cell r="B100">
            <v>38412</v>
          </cell>
          <cell r="G100" t="str">
            <v>플랜트특수용접공</v>
          </cell>
        </row>
        <row r="101">
          <cell r="B101">
            <v>38443</v>
          </cell>
          <cell r="G101" t="str">
            <v>할석공</v>
          </cell>
        </row>
        <row r="102">
          <cell r="B102">
            <v>38473</v>
          </cell>
          <cell r="G102" t="str">
            <v>함석공</v>
          </cell>
        </row>
        <row r="103">
          <cell r="B103">
            <v>38504</v>
          </cell>
          <cell r="G103" t="str">
            <v>현도사</v>
          </cell>
        </row>
        <row r="104">
          <cell r="B104">
            <v>38534</v>
          </cell>
          <cell r="G104" t="str">
            <v>형틀목공</v>
          </cell>
        </row>
        <row r="105">
          <cell r="B105">
            <v>38565</v>
          </cell>
          <cell r="G105" t="str">
            <v>화약취급공</v>
          </cell>
        </row>
        <row r="106">
          <cell r="B106">
            <v>38596</v>
          </cell>
        </row>
        <row r="107">
          <cell r="B107">
            <v>38626</v>
          </cell>
        </row>
        <row r="108">
          <cell r="B108">
            <v>38657</v>
          </cell>
        </row>
        <row r="109">
          <cell r="B109">
            <v>38687</v>
          </cell>
        </row>
        <row r="110">
          <cell r="B110">
            <v>38718</v>
          </cell>
        </row>
        <row r="111">
          <cell r="B111">
            <v>38749</v>
          </cell>
        </row>
        <row r="112">
          <cell r="B112">
            <v>38777</v>
          </cell>
        </row>
        <row r="113">
          <cell r="B113">
            <v>38808</v>
          </cell>
        </row>
        <row r="114">
          <cell r="B114">
            <v>38838</v>
          </cell>
        </row>
        <row r="115">
          <cell r="B115">
            <v>38869</v>
          </cell>
        </row>
        <row r="116">
          <cell r="B116">
            <v>38899</v>
          </cell>
        </row>
        <row r="117">
          <cell r="B117">
            <v>38930</v>
          </cell>
        </row>
        <row r="118">
          <cell r="B118">
            <v>38961</v>
          </cell>
        </row>
        <row r="119">
          <cell r="B119">
            <v>38991</v>
          </cell>
        </row>
        <row r="120">
          <cell r="B120">
            <v>39022</v>
          </cell>
        </row>
        <row r="121">
          <cell r="B121">
            <v>39052</v>
          </cell>
        </row>
        <row r="122">
          <cell r="B122">
            <v>39083</v>
          </cell>
        </row>
        <row r="123">
          <cell r="B123">
            <v>39114</v>
          </cell>
        </row>
        <row r="124">
          <cell r="B124">
            <v>39142</v>
          </cell>
        </row>
        <row r="125">
          <cell r="B125">
            <v>39173</v>
          </cell>
        </row>
        <row r="126">
          <cell r="B126">
            <v>39203</v>
          </cell>
        </row>
        <row r="127">
          <cell r="B127">
            <v>39234</v>
          </cell>
        </row>
        <row r="128">
          <cell r="B128">
            <v>39264</v>
          </cell>
        </row>
        <row r="129">
          <cell r="B129">
            <v>39295</v>
          </cell>
        </row>
        <row r="130">
          <cell r="B130">
            <v>39326</v>
          </cell>
        </row>
        <row r="131">
          <cell r="B131">
            <v>39356</v>
          </cell>
        </row>
        <row r="132">
          <cell r="B132">
            <v>39387</v>
          </cell>
        </row>
        <row r="133">
          <cell r="B133">
            <v>39417</v>
          </cell>
        </row>
        <row r="134">
          <cell r="B134">
            <v>39448</v>
          </cell>
        </row>
        <row r="135">
          <cell r="B135">
            <v>39479</v>
          </cell>
        </row>
        <row r="136">
          <cell r="B136">
            <v>39508</v>
          </cell>
        </row>
        <row r="137">
          <cell r="B137">
            <v>39539</v>
          </cell>
        </row>
        <row r="138">
          <cell r="B138">
            <v>39569</v>
          </cell>
        </row>
        <row r="139">
          <cell r="B139">
            <v>39600</v>
          </cell>
        </row>
        <row r="140">
          <cell r="B140">
            <v>39630</v>
          </cell>
        </row>
        <row r="141">
          <cell r="B141">
            <v>39661</v>
          </cell>
        </row>
        <row r="142">
          <cell r="B142">
            <v>39692</v>
          </cell>
        </row>
        <row r="143">
          <cell r="B143">
            <v>39722</v>
          </cell>
        </row>
        <row r="144">
          <cell r="B144">
            <v>39753</v>
          </cell>
        </row>
        <row r="145">
          <cell r="B145">
            <v>39783</v>
          </cell>
        </row>
        <row r="146">
          <cell r="B146">
            <v>39814</v>
          </cell>
        </row>
        <row r="147">
          <cell r="B147">
            <v>39845</v>
          </cell>
        </row>
        <row r="148">
          <cell r="B148">
            <v>39873</v>
          </cell>
        </row>
        <row r="149">
          <cell r="B149">
            <v>39904</v>
          </cell>
        </row>
        <row r="150">
          <cell r="B150">
            <v>39934</v>
          </cell>
        </row>
      </sheetData>
      <sheetData sheetId="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실행대비"/>
      <sheetName val="공사개요"/>
      <sheetName val="G.R300경비"/>
      <sheetName val="CONCRETE"/>
      <sheetName val="도급내역"/>
      <sheetName val="#REF"/>
      <sheetName val="재노경"/>
      <sheetName val="토공(우물통,기타) "/>
      <sheetName val="현장경비"/>
      <sheetName val="9902"/>
      <sheetName val="청천내"/>
      <sheetName val="대비"/>
      <sheetName val="SG"/>
      <sheetName val="건축"/>
      <sheetName val="인건비 "/>
      <sheetName val="입찰"/>
      <sheetName val="현경"/>
      <sheetName val="평가데이터"/>
      <sheetName val="단가"/>
      <sheetName val="계수시트"/>
      <sheetName val="PRESS공사(을)"/>
      <sheetName val="내역서"/>
      <sheetName val="지질조사"/>
      <sheetName val="BOM"/>
      <sheetName val="TOTAL_BOQ"/>
      <sheetName val="신표지1"/>
      <sheetName val="총괄-1"/>
      <sheetName val="Y-WORK"/>
      <sheetName val="용소리교"/>
      <sheetName val="기계경비(시간당)"/>
      <sheetName val="램머"/>
      <sheetName val="2@ BOX"/>
      <sheetName val="배수내역"/>
      <sheetName val="슬래브"/>
      <sheetName val="01"/>
      <sheetName val="하도급총ꔄ표 (2)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FACTOR"/>
      <sheetName val="2000년1차"/>
      <sheetName val="A1"/>
      <sheetName val="골재"/>
      <sheetName val="요율"/>
      <sheetName val="자재대"/>
      <sheetName val="AS포장복구 "/>
      <sheetName val="산출금액내역"/>
      <sheetName val="자재단가"/>
      <sheetName val="관리,공감"/>
      <sheetName val="다곡2교"/>
      <sheetName val="관로토공"/>
      <sheetName val="공통비총괄표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기초작업"/>
      <sheetName val="간접"/>
      <sheetName val="토사(PE)"/>
      <sheetName val="내역"/>
      <sheetName val="현장관리비"/>
      <sheetName val="별표 "/>
      <sheetName val="총괄표"/>
      <sheetName val="설계서(토목)"/>
      <sheetName val="2호맨홀공제수량"/>
      <sheetName val="9509"/>
      <sheetName val="경비2내역"/>
      <sheetName val="1호인버트수량"/>
      <sheetName val="맨홀수량산출"/>
      <sheetName val="3.공통공사대비"/>
      <sheetName val="하수처리장(토목)"/>
      <sheetName val="마감사양"/>
      <sheetName val="Total"/>
      <sheetName val="국내조달(통합-1)"/>
      <sheetName val="6호기"/>
      <sheetName val="정부노임단가"/>
      <sheetName val="내역서 제출"/>
      <sheetName val="가설개략"/>
      <sheetName val="을지"/>
      <sheetName val="도급내역5+800"/>
      <sheetName val="도급금액"/>
      <sheetName val="CODE"/>
      <sheetName val="소방"/>
      <sheetName val="조명시설"/>
      <sheetName val="원가계산서"/>
      <sheetName val="지수980731이후"/>
      <sheetName val="BID"/>
      <sheetName val="토공계산서(부체도로)"/>
      <sheetName val="예가표"/>
      <sheetName val="토공단위당"/>
      <sheetName val="수토공단위당"/>
      <sheetName val="총괄"/>
      <sheetName val="진천방향"/>
      <sheetName val="기준액"/>
      <sheetName val="일위대가목차"/>
      <sheetName val="1"/>
      <sheetName val="일반부표"/>
      <sheetName val="단가조사"/>
      <sheetName val="석축설면"/>
      <sheetName val="법면단"/>
      <sheetName val="맨홀수량"/>
      <sheetName val="CTEMCOST"/>
      <sheetName val="광산내역"/>
      <sheetName val="장비비"/>
      <sheetName val="실행간접비용"/>
      <sheetName val="가격조사서"/>
      <sheetName val="DATA"/>
      <sheetName val="해평견적"/>
      <sheetName val="부안일위"/>
      <sheetName val="효성CB 1P기초"/>
      <sheetName val="설계명세서"/>
      <sheetName val="예산명세서"/>
      <sheetName val="자료입력"/>
      <sheetName val="유림골조"/>
      <sheetName val="비교1"/>
      <sheetName val="구조물공집계"/>
      <sheetName val="hvac(제어동)"/>
      <sheetName val="코드"/>
      <sheetName val="데이타"/>
      <sheetName val="개요"/>
      <sheetName val="첨"/>
      <sheetName val="남평내역"/>
      <sheetName val="C1.공사개요"/>
      <sheetName val="실행(1)"/>
      <sheetName val="A1.스케쥴"/>
      <sheetName val="설치공사비"/>
      <sheetName val="TB"/>
      <sheetName val="설계예산서"/>
      <sheetName val="설계서(7)"/>
      <sheetName val="부대투찰토공7Ƞ(2)"/>
      <sheetName val="집계표"/>
      <sheetName val="원가계산"/>
      <sheetName val="단가표"/>
      <sheetName val="동원인원"/>
      <sheetName val="부대tu"/>
      <sheetName val="Baby일위대가"/>
      <sheetName val="노임"/>
      <sheetName val="시점교대"/>
      <sheetName val="2. 공원조도"/>
      <sheetName val="안정성검토"/>
      <sheetName val="하중계산"/>
      <sheetName val="설계기준"/>
      <sheetName val="부대공"/>
      <sheetName val="터널전기"/>
      <sheetName val="포장공"/>
      <sheetName val="2.3 교각강성"/>
      <sheetName val="설계방향"/>
      <sheetName val="2.지진하중계산"/>
      <sheetName val="산근"/>
      <sheetName val="오수토공"/>
      <sheetName val="품의서"/>
      <sheetName val="CON'C"/>
      <sheetName val="공사명입력"/>
      <sheetName val="근로자자료입력"/>
      <sheetName val="참고자료"/>
      <sheetName val="수량집계"/>
      <sheetName val="증감내역서"/>
      <sheetName val="관급자재"/>
      <sheetName val="토공사"/>
      <sheetName val="총사업비명세"/>
      <sheetName val="총투자비산정"/>
      <sheetName val="세부내역"/>
      <sheetName val="강교(Sub)"/>
      <sheetName val="기별(종합)"/>
      <sheetName val="관현간선토공총"/>
      <sheetName val="내역서01"/>
      <sheetName val="70%"/>
      <sheetName val="wall"/>
      <sheetName val="입찰안"/>
      <sheetName val="98지급계획"/>
      <sheetName val="견"/>
      <sheetName val="일위목록"/>
      <sheetName val="정산설계내역서"/>
      <sheetName val="전력구구조물산근"/>
      <sheetName val="적점"/>
      <sheetName val="구조물공"/>
      <sheetName val="현장경상비"/>
      <sheetName val="노임단가"/>
      <sheetName val="부대내역"/>
      <sheetName val="식재인부"/>
      <sheetName val="설계내역"/>
      <sheetName val="진주방향"/>
      <sheetName val="내역_FILE"/>
      <sheetName val="연습장소"/>
      <sheetName val="전통건설"/>
      <sheetName val="6PILE  (돌출)"/>
      <sheetName val="공통가설"/>
      <sheetName val="배수공 내역서 적용수량"/>
      <sheetName val="견적의뢰"/>
      <sheetName val="2공구하도급내역서"/>
      <sheetName val="일위대가"/>
      <sheetName val="cp1"/>
      <sheetName val="빌딩 안내"/>
      <sheetName val="입력"/>
      <sheetName val="경산"/>
      <sheetName val="단가산출서(기계)"/>
      <sheetName val="산출근거"/>
      <sheetName val="상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1 (5)"/>
      <sheetName val="표지"/>
      <sheetName val="Sheet2"/>
      <sheetName val="Sheet2 (2)"/>
      <sheetName val="변경사유"/>
      <sheetName val="집계표"/>
      <sheetName val="내역"/>
      <sheetName val="전체K치(당초)"/>
      <sheetName val="수량산출(1)"/>
      <sheetName val="수량산출(2)"/>
      <sheetName val="수량산출(3)"/>
      <sheetName val="수량산출(4)"/>
      <sheetName val="수량산출(5)"/>
      <sheetName val="수량산출(6)"/>
      <sheetName val="수량산출(7)"/>
      <sheetName val="수량산출(8)"/>
      <sheetName val="수량산출(9)"/>
      <sheetName val="보강철근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</sheetNames>
    <sheetDataSet>
      <sheetData sheetId="0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7">
          <cell r="E7">
            <v>37911</v>
          </cell>
        </row>
        <row r="8">
          <cell r="E8">
            <v>37911</v>
          </cell>
          <cell r="G8">
            <v>10</v>
          </cell>
        </row>
        <row r="9">
          <cell r="E9">
            <v>83000</v>
          </cell>
        </row>
        <row r="10">
          <cell r="E10">
            <v>83000</v>
          </cell>
        </row>
        <row r="15">
          <cell r="E15">
            <v>15800</v>
          </cell>
        </row>
        <row r="16">
          <cell r="E16">
            <v>15800</v>
          </cell>
        </row>
        <row r="17">
          <cell r="E17">
            <v>13517</v>
          </cell>
        </row>
        <row r="18">
          <cell r="E18">
            <v>13517</v>
          </cell>
          <cell r="G18">
            <v>4</v>
          </cell>
        </row>
        <row r="21">
          <cell r="E21">
            <v>1110</v>
          </cell>
        </row>
        <row r="22">
          <cell r="E22">
            <v>1110</v>
          </cell>
        </row>
        <row r="23">
          <cell r="E23">
            <v>1029</v>
          </cell>
        </row>
        <row r="24">
          <cell r="E24">
            <v>1029</v>
          </cell>
          <cell r="G24">
            <v>27</v>
          </cell>
        </row>
        <row r="25">
          <cell r="E25">
            <v>1860</v>
          </cell>
          <cell r="G25">
            <v>738</v>
          </cell>
        </row>
        <row r="26">
          <cell r="E26">
            <v>1860</v>
          </cell>
          <cell r="G26">
            <v>695</v>
          </cell>
        </row>
        <row r="29">
          <cell r="E29">
            <v>90</v>
          </cell>
          <cell r="G29">
            <v>91944</v>
          </cell>
        </row>
        <row r="30">
          <cell r="E30">
            <v>90</v>
          </cell>
          <cell r="G30">
            <v>98112</v>
          </cell>
        </row>
        <row r="33">
          <cell r="E33">
            <v>420</v>
          </cell>
          <cell r="G33">
            <v>297506</v>
          </cell>
        </row>
        <row r="34">
          <cell r="E34">
            <v>420</v>
          </cell>
          <cell r="G34">
            <v>297506</v>
          </cell>
        </row>
        <row r="35">
          <cell r="E35">
            <v>790</v>
          </cell>
          <cell r="G35">
            <v>150980</v>
          </cell>
        </row>
        <row r="36">
          <cell r="E36">
            <v>790</v>
          </cell>
          <cell r="G36">
            <v>150980</v>
          </cell>
        </row>
        <row r="39">
          <cell r="E39">
            <v>7500</v>
          </cell>
          <cell r="G39">
            <v>16364</v>
          </cell>
        </row>
        <row r="40">
          <cell r="E40">
            <v>7500</v>
          </cell>
          <cell r="G40">
            <v>16364</v>
          </cell>
        </row>
        <row r="57">
          <cell r="E57">
            <v>0</v>
          </cell>
          <cell r="G57">
            <v>99401</v>
          </cell>
        </row>
        <row r="58">
          <cell r="G58">
            <v>108305</v>
          </cell>
        </row>
        <row r="59">
          <cell r="E59">
            <v>320</v>
          </cell>
          <cell r="G59">
            <v>17504</v>
          </cell>
        </row>
        <row r="60">
          <cell r="E60">
            <v>320</v>
          </cell>
          <cell r="G60">
            <v>17504</v>
          </cell>
        </row>
        <row r="61">
          <cell r="E61">
            <v>1160</v>
          </cell>
          <cell r="G61">
            <v>236611</v>
          </cell>
        </row>
        <row r="62">
          <cell r="E62">
            <v>1160</v>
          </cell>
          <cell r="G62">
            <v>236611</v>
          </cell>
        </row>
        <row r="65">
          <cell r="G65">
            <v>5257</v>
          </cell>
        </row>
        <row r="66">
          <cell r="G66">
            <v>4017</v>
          </cell>
        </row>
        <row r="67">
          <cell r="E67">
            <v>560</v>
          </cell>
          <cell r="G67">
            <v>4696</v>
          </cell>
        </row>
        <row r="68">
          <cell r="E68">
            <v>560</v>
          </cell>
          <cell r="G68">
            <v>4696</v>
          </cell>
        </row>
        <row r="69">
          <cell r="E69">
            <v>2180</v>
          </cell>
          <cell r="G69">
            <v>143823</v>
          </cell>
        </row>
        <row r="70">
          <cell r="E70">
            <v>2180</v>
          </cell>
          <cell r="G70">
            <v>143823</v>
          </cell>
        </row>
        <row r="73">
          <cell r="G73">
            <v>805</v>
          </cell>
        </row>
        <row r="74">
          <cell r="G74">
            <v>804</v>
          </cell>
        </row>
        <row r="75">
          <cell r="E75">
            <v>840</v>
          </cell>
          <cell r="G75">
            <v>314</v>
          </cell>
        </row>
        <row r="76">
          <cell r="E76">
            <v>840</v>
          </cell>
          <cell r="G76">
            <v>314</v>
          </cell>
        </row>
        <row r="77">
          <cell r="E77">
            <v>4000</v>
          </cell>
          <cell r="G77">
            <v>23422</v>
          </cell>
        </row>
        <row r="78">
          <cell r="E78">
            <v>4000</v>
          </cell>
          <cell r="G78">
            <v>7090</v>
          </cell>
        </row>
        <row r="97">
          <cell r="E97">
            <v>520</v>
          </cell>
          <cell r="G97">
            <v>425392</v>
          </cell>
        </row>
        <row r="98">
          <cell r="E98">
            <v>520</v>
          </cell>
          <cell r="G98">
            <v>417100</v>
          </cell>
        </row>
        <row r="99">
          <cell r="G99">
            <v>29055</v>
          </cell>
        </row>
        <row r="100">
          <cell r="G100">
            <v>27894</v>
          </cell>
        </row>
        <row r="103">
          <cell r="G103">
            <v>32122</v>
          </cell>
        </row>
        <row r="104">
          <cell r="E104">
            <v>0</v>
          </cell>
          <cell r="G104">
            <v>28930</v>
          </cell>
        </row>
        <row r="105">
          <cell r="G105">
            <v>6492</v>
          </cell>
        </row>
        <row r="113">
          <cell r="G113">
            <v>2672</v>
          </cell>
        </row>
        <row r="114">
          <cell r="G114">
            <v>2672</v>
          </cell>
        </row>
        <row r="115">
          <cell r="G115">
            <v>5700</v>
          </cell>
        </row>
        <row r="116">
          <cell r="G116">
            <v>5700</v>
          </cell>
        </row>
        <row r="124">
          <cell r="G124">
            <v>6215</v>
          </cell>
        </row>
        <row r="126">
          <cell r="G126">
            <v>5501</v>
          </cell>
        </row>
        <row r="128">
          <cell r="G128">
            <v>11234</v>
          </cell>
        </row>
        <row r="131">
          <cell r="E131">
            <v>5800</v>
          </cell>
          <cell r="G131">
            <v>35</v>
          </cell>
        </row>
        <row r="132">
          <cell r="E132">
            <v>5800</v>
          </cell>
        </row>
      </sheetData>
      <sheetData sheetId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9">
          <cell r="E9">
            <v>3300</v>
          </cell>
          <cell r="G9">
            <v>10938</v>
          </cell>
        </row>
        <row r="10">
          <cell r="E10">
            <v>3300</v>
          </cell>
          <cell r="G10">
            <v>9362</v>
          </cell>
        </row>
        <row r="19">
          <cell r="E19">
            <v>2110</v>
          </cell>
          <cell r="G19">
            <v>9929</v>
          </cell>
        </row>
        <row r="20">
          <cell r="E20">
            <v>2110</v>
          </cell>
          <cell r="G20">
            <v>12382</v>
          </cell>
        </row>
        <row r="21">
          <cell r="E21">
            <v>3200</v>
          </cell>
          <cell r="G21">
            <v>1168</v>
          </cell>
        </row>
        <row r="22">
          <cell r="E22">
            <v>3200</v>
          </cell>
          <cell r="G22">
            <v>1168</v>
          </cell>
        </row>
        <row r="25">
          <cell r="G25">
            <v>34</v>
          </cell>
        </row>
        <row r="29">
          <cell r="E29">
            <v>6000</v>
          </cell>
          <cell r="G29">
            <v>4899</v>
          </cell>
        </row>
        <row r="30">
          <cell r="E30">
            <v>6000</v>
          </cell>
          <cell r="G30">
            <v>5061</v>
          </cell>
        </row>
        <row r="61">
          <cell r="G61">
            <v>2575</v>
          </cell>
        </row>
        <row r="62">
          <cell r="G62">
            <v>1875</v>
          </cell>
        </row>
        <row r="91">
          <cell r="E91">
            <v>162000</v>
          </cell>
          <cell r="G91">
            <v>399</v>
          </cell>
        </row>
        <row r="92">
          <cell r="E92">
            <v>162000</v>
          </cell>
          <cell r="G92">
            <v>235</v>
          </cell>
        </row>
        <row r="93">
          <cell r="E93">
            <v>262000</v>
          </cell>
          <cell r="G93">
            <v>109</v>
          </cell>
        </row>
        <row r="94">
          <cell r="E94">
            <v>262000</v>
          </cell>
          <cell r="G94">
            <v>47</v>
          </cell>
        </row>
        <row r="95">
          <cell r="E95">
            <v>340000</v>
          </cell>
          <cell r="G95">
            <v>112</v>
          </cell>
        </row>
        <row r="96">
          <cell r="E96">
            <v>340000</v>
          </cell>
          <cell r="G96">
            <v>208</v>
          </cell>
        </row>
        <row r="99">
          <cell r="E99">
            <v>173000</v>
          </cell>
          <cell r="G99">
            <v>439</v>
          </cell>
        </row>
        <row r="100">
          <cell r="E100">
            <v>173000</v>
          </cell>
          <cell r="G100">
            <v>493</v>
          </cell>
        </row>
        <row r="103">
          <cell r="E103">
            <v>350000</v>
          </cell>
          <cell r="G103">
            <v>17</v>
          </cell>
        </row>
        <row r="104">
          <cell r="E104">
            <v>350000</v>
          </cell>
          <cell r="G104">
            <v>17</v>
          </cell>
        </row>
        <row r="125">
          <cell r="E125">
            <v>14000</v>
          </cell>
          <cell r="G125">
            <v>271</v>
          </cell>
        </row>
        <row r="126">
          <cell r="E126">
            <v>14000</v>
          </cell>
          <cell r="G126">
            <v>231</v>
          </cell>
        </row>
        <row r="128">
          <cell r="G128">
            <v>0</v>
          </cell>
        </row>
        <row r="129">
          <cell r="E129">
            <v>53000</v>
          </cell>
          <cell r="G129">
            <v>61</v>
          </cell>
        </row>
        <row r="130">
          <cell r="E130">
            <v>53000</v>
          </cell>
          <cell r="G130">
            <v>55</v>
          </cell>
        </row>
        <row r="134">
          <cell r="G134">
            <v>299</v>
          </cell>
        </row>
        <row r="136">
          <cell r="G136">
            <v>33</v>
          </cell>
        </row>
        <row r="138">
          <cell r="G138">
            <v>2.3E-2</v>
          </cell>
        </row>
        <row r="144">
          <cell r="G144">
            <v>1</v>
          </cell>
        </row>
        <row r="147">
          <cell r="G147">
            <v>3</v>
          </cell>
        </row>
        <row r="157">
          <cell r="E157">
            <v>14000</v>
          </cell>
          <cell r="G157">
            <v>12255</v>
          </cell>
        </row>
        <row r="158">
          <cell r="E158">
            <v>14000</v>
          </cell>
          <cell r="G158">
            <v>11559</v>
          </cell>
        </row>
        <row r="159">
          <cell r="E159">
            <v>12000</v>
          </cell>
          <cell r="G159">
            <v>1233</v>
          </cell>
        </row>
        <row r="160">
          <cell r="E160">
            <v>12000</v>
          </cell>
          <cell r="G160">
            <v>1084</v>
          </cell>
        </row>
        <row r="163">
          <cell r="E163">
            <v>19100</v>
          </cell>
          <cell r="G163">
            <v>4672</v>
          </cell>
        </row>
        <row r="164">
          <cell r="E164">
            <v>19100</v>
          </cell>
          <cell r="G164">
            <v>4395</v>
          </cell>
        </row>
        <row r="165">
          <cell r="E165">
            <v>53000</v>
          </cell>
          <cell r="G165">
            <v>190</v>
          </cell>
        </row>
        <row r="166">
          <cell r="E166">
            <v>53000</v>
          </cell>
          <cell r="G166">
            <v>178</v>
          </cell>
        </row>
        <row r="167">
          <cell r="E167">
            <v>48000</v>
          </cell>
          <cell r="G167">
            <v>325</v>
          </cell>
        </row>
        <row r="168">
          <cell r="E168">
            <v>48000</v>
          </cell>
          <cell r="G168">
            <v>305</v>
          </cell>
        </row>
        <row r="169">
          <cell r="E169">
            <v>380000</v>
          </cell>
          <cell r="G169">
            <v>505.60199999999998</v>
          </cell>
        </row>
        <row r="170">
          <cell r="E170">
            <v>380000</v>
          </cell>
          <cell r="G170">
            <v>476.221</v>
          </cell>
        </row>
        <row r="173">
          <cell r="G173">
            <v>74</v>
          </cell>
        </row>
        <row r="174">
          <cell r="G174">
            <v>38</v>
          </cell>
        </row>
        <row r="175">
          <cell r="E175">
            <v>1377</v>
          </cell>
          <cell r="G175">
            <v>159</v>
          </cell>
        </row>
        <row r="176">
          <cell r="E176">
            <v>1377</v>
          </cell>
          <cell r="G176">
            <v>207</v>
          </cell>
        </row>
        <row r="177">
          <cell r="E177">
            <v>7700</v>
          </cell>
          <cell r="G177">
            <v>265</v>
          </cell>
        </row>
        <row r="178">
          <cell r="E178">
            <v>7700</v>
          </cell>
          <cell r="G178">
            <v>229</v>
          </cell>
        </row>
        <row r="179">
          <cell r="E179">
            <v>33000</v>
          </cell>
          <cell r="G179">
            <v>516</v>
          </cell>
        </row>
        <row r="180">
          <cell r="E180">
            <v>33000</v>
          </cell>
          <cell r="G180">
            <v>472</v>
          </cell>
        </row>
        <row r="181">
          <cell r="E181">
            <v>3600</v>
          </cell>
          <cell r="G181">
            <v>5842</v>
          </cell>
        </row>
        <row r="182">
          <cell r="E182">
            <v>3600</v>
          </cell>
          <cell r="G182">
            <v>4283</v>
          </cell>
        </row>
        <row r="183">
          <cell r="E183">
            <v>8878</v>
          </cell>
          <cell r="G183">
            <v>58</v>
          </cell>
        </row>
        <row r="184">
          <cell r="E184">
            <v>8878</v>
          </cell>
          <cell r="G184">
            <v>69</v>
          </cell>
        </row>
        <row r="185">
          <cell r="E185">
            <v>2500</v>
          </cell>
          <cell r="G185">
            <v>51</v>
          </cell>
        </row>
        <row r="186">
          <cell r="E186">
            <v>2500</v>
          </cell>
          <cell r="G186">
            <v>51</v>
          </cell>
        </row>
        <row r="187">
          <cell r="E187">
            <v>7000</v>
          </cell>
          <cell r="G187">
            <v>6416</v>
          </cell>
        </row>
        <row r="188">
          <cell r="E188">
            <v>7000</v>
          </cell>
          <cell r="G188">
            <v>5913</v>
          </cell>
        </row>
        <row r="193">
          <cell r="E193">
            <v>5700</v>
          </cell>
          <cell r="G193">
            <v>6294</v>
          </cell>
        </row>
        <row r="194">
          <cell r="E194">
            <v>5700</v>
          </cell>
          <cell r="G194">
            <v>5729</v>
          </cell>
        </row>
        <row r="289">
          <cell r="E289">
            <v>14000</v>
          </cell>
          <cell r="G289">
            <v>814</v>
          </cell>
        </row>
        <row r="290">
          <cell r="E290">
            <v>14000</v>
          </cell>
          <cell r="G290">
            <v>814</v>
          </cell>
        </row>
        <row r="295">
          <cell r="E295">
            <v>217000</v>
          </cell>
          <cell r="G295">
            <v>14.145</v>
          </cell>
        </row>
        <row r="296">
          <cell r="E296">
            <v>217000</v>
          </cell>
          <cell r="G296">
            <v>14.145</v>
          </cell>
        </row>
        <row r="301">
          <cell r="E301">
            <v>19100</v>
          </cell>
          <cell r="G301">
            <v>164</v>
          </cell>
        </row>
        <row r="302">
          <cell r="E302">
            <v>19100</v>
          </cell>
          <cell r="G302">
            <v>163</v>
          </cell>
        </row>
        <row r="303">
          <cell r="E303">
            <v>48000</v>
          </cell>
          <cell r="G303">
            <v>13</v>
          </cell>
        </row>
        <row r="304">
          <cell r="E304">
            <v>48000</v>
          </cell>
          <cell r="G304">
            <v>13</v>
          </cell>
        </row>
        <row r="305">
          <cell r="E305">
            <v>7700</v>
          </cell>
          <cell r="G305">
            <v>40</v>
          </cell>
        </row>
        <row r="306">
          <cell r="E306">
            <v>7700</v>
          </cell>
          <cell r="G306">
            <v>40</v>
          </cell>
        </row>
        <row r="314">
          <cell r="G314">
            <v>1</v>
          </cell>
        </row>
      </sheetData>
      <sheetData sheetId="2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1">
          <cell r="E11">
            <v>2110</v>
          </cell>
          <cell r="G11">
            <v>19021</v>
          </cell>
        </row>
        <row r="12">
          <cell r="E12">
            <v>2110</v>
          </cell>
          <cell r="G12">
            <v>19319</v>
          </cell>
        </row>
        <row r="13">
          <cell r="G13">
            <v>232</v>
          </cell>
        </row>
        <row r="14">
          <cell r="G14">
            <v>272</v>
          </cell>
        </row>
        <row r="17">
          <cell r="E17">
            <v>3200</v>
          </cell>
          <cell r="G17">
            <v>8444</v>
          </cell>
        </row>
        <row r="18">
          <cell r="E18">
            <v>3200</v>
          </cell>
          <cell r="G18">
            <v>3658</v>
          </cell>
        </row>
        <row r="23">
          <cell r="E23">
            <v>0</v>
          </cell>
          <cell r="G23">
            <v>1465</v>
          </cell>
        </row>
        <row r="24">
          <cell r="G24">
            <v>942</v>
          </cell>
        </row>
        <row r="29">
          <cell r="E29">
            <v>66000</v>
          </cell>
          <cell r="G29">
            <v>2432</v>
          </cell>
        </row>
        <row r="30">
          <cell r="E30">
            <v>66000</v>
          </cell>
          <cell r="G30">
            <v>1173</v>
          </cell>
        </row>
        <row r="32">
          <cell r="G32">
            <v>139</v>
          </cell>
        </row>
        <row r="35">
          <cell r="G35">
            <v>43</v>
          </cell>
        </row>
        <row r="36">
          <cell r="G36">
            <v>43</v>
          </cell>
        </row>
        <row r="39">
          <cell r="G39">
            <v>126</v>
          </cell>
        </row>
        <row r="40">
          <cell r="G40">
            <v>126</v>
          </cell>
        </row>
        <row r="43">
          <cell r="E43">
            <v>114000</v>
          </cell>
          <cell r="G43">
            <v>14</v>
          </cell>
        </row>
        <row r="44">
          <cell r="E44">
            <v>114000</v>
          </cell>
          <cell r="G44">
            <v>14</v>
          </cell>
        </row>
        <row r="47">
          <cell r="E47">
            <v>30000</v>
          </cell>
        </row>
        <row r="48">
          <cell r="E48">
            <v>30000</v>
          </cell>
        </row>
        <row r="49">
          <cell r="E49">
            <v>5735</v>
          </cell>
          <cell r="G49">
            <v>25046</v>
          </cell>
        </row>
        <row r="50">
          <cell r="E50">
            <v>5735</v>
          </cell>
          <cell r="G50">
            <v>17328</v>
          </cell>
        </row>
        <row r="53">
          <cell r="E53">
            <v>744887</v>
          </cell>
          <cell r="G53">
            <v>58.331000000000003</v>
          </cell>
        </row>
        <row r="54">
          <cell r="E54">
            <v>744887</v>
          </cell>
          <cell r="G54">
            <v>91.406000000000006</v>
          </cell>
        </row>
        <row r="55">
          <cell r="E55">
            <v>23520</v>
          </cell>
          <cell r="G55">
            <v>568</v>
          </cell>
        </row>
        <row r="56">
          <cell r="E56">
            <v>23520</v>
          </cell>
          <cell r="G56">
            <v>881</v>
          </cell>
        </row>
        <row r="57">
          <cell r="E57">
            <v>512821</v>
          </cell>
          <cell r="G57">
            <v>149</v>
          </cell>
        </row>
        <row r="58">
          <cell r="E58">
            <v>512821</v>
          </cell>
          <cell r="G58">
            <v>216</v>
          </cell>
        </row>
        <row r="59">
          <cell r="E59">
            <v>98300</v>
          </cell>
          <cell r="G59">
            <v>159</v>
          </cell>
        </row>
        <row r="60">
          <cell r="E60">
            <v>98300</v>
          </cell>
          <cell r="G60">
            <v>236</v>
          </cell>
        </row>
        <row r="63">
          <cell r="E63">
            <v>16192</v>
          </cell>
          <cell r="G63">
            <v>544</v>
          </cell>
        </row>
        <row r="64">
          <cell r="E64">
            <v>16192</v>
          </cell>
          <cell r="G64">
            <v>707</v>
          </cell>
        </row>
        <row r="65">
          <cell r="E65">
            <v>36879</v>
          </cell>
        </row>
        <row r="66">
          <cell r="E66">
            <v>36879</v>
          </cell>
          <cell r="G66">
            <v>149</v>
          </cell>
        </row>
        <row r="68">
          <cell r="G68">
            <v>45</v>
          </cell>
        </row>
        <row r="71">
          <cell r="E71">
            <v>16303</v>
          </cell>
          <cell r="G71">
            <v>1340</v>
          </cell>
        </row>
        <row r="72">
          <cell r="E72">
            <v>16303</v>
          </cell>
          <cell r="G72">
            <v>1101</v>
          </cell>
        </row>
        <row r="73">
          <cell r="E73">
            <v>153739</v>
          </cell>
          <cell r="G73">
            <v>165</v>
          </cell>
        </row>
        <row r="74">
          <cell r="E74">
            <v>153739</v>
          </cell>
          <cell r="G74">
            <v>136</v>
          </cell>
        </row>
        <row r="75">
          <cell r="E75">
            <v>104684</v>
          </cell>
          <cell r="G75">
            <v>7</v>
          </cell>
        </row>
        <row r="76">
          <cell r="E76">
            <v>104684</v>
          </cell>
          <cell r="G76">
            <v>6</v>
          </cell>
        </row>
        <row r="77">
          <cell r="E77">
            <v>2025</v>
          </cell>
          <cell r="G77">
            <v>1399</v>
          </cell>
        </row>
        <row r="78">
          <cell r="E78">
            <v>2025</v>
          </cell>
          <cell r="G78">
            <v>1150</v>
          </cell>
        </row>
        <row r="79">
          <cell r="E79">
            <v>113495</v>
          </cell>
          <cell r="G79">
            <v>3</v>
          </cell>
        </row>
        <row r="80">
          <cell r="E80">
            <v>113495</v>
          </cell>
          <cell r="G80">
            <v>3</v>
          </cell>
        </row>
        <row r="81">
          <cell r="E81">
            <v>814220</v>
          </cell>
          <cell r="G81">
            <v>1</v>
          </cell>
        </row>
        <row r="82">
          <cell r="E82">
            <v>814220</v>
          </cell>
          <cell r="G82">
            <v>1</v>
          </cell>
        </row>
        <row r="91">
          <cell r="E91">
            <v>73738</v>
          </cell>
          <cell r="G91">
            <v>271</v>
          </cell>
        </row>
        <row r="92">
          <cell r="E92">
            <v>73738</v>
          </cell>
          <cell r="G92">
            <v>267</v>
          </cell>
        </row>
        <row r="101">
          <cell r="E101">
            <v>7125</v>
          </cell>
          <cell r="G101">
            <v>193</v>
          </cell>
        </row>
        <row r="102">
          <cell r="E102">
            <v>7125</v>
          </cell>
          <cell r="G102">
            <v>199</v>
          </cell>
        </row>
        <row r="107">
          <cell r="E107">
            <v>8194</v>
          </cell>
          <cell r="G107">
            <v>71</v>
          </cell>
        </row>
        <row r="108">
          <cell r="E108">
            <v>8194</v>
          </cell>
          <cell r="G108">
            <v>61</v>
          </cell>
        </row>
        <row r="119">
          <cell r="E119">
            <v>352888</v>
          </cell>
        </row>
        <row r="120">
          <cell r="E120">
            <v>352888</v>
          </cell>
        </row>
        <row r="127">
          <cell r="E127">
            <v>21153</v>
          </cell>
        </row>
        <row r="128">
          <cell r="E128">
            <v>21153</v>
          </cell>
        </row>
        <row r="135">
          <cell r="E135">
            <v>12000</v>
          </cell>
          <cell r="G135">
            <v>2145</v>
          </cell>
        </row>
        <row r="136">
          <cell r="E136">
            <v>12000</v>
          </cell>
          <cell r="G136">
            <v>1554</v>
          </cell>
        </row>
        <row r="137">
          <cell r="E137">
            <v>9000</v>
          </cell>
          <cell r="G137">
            <v>17</v>
          </cell>
        </row>
        <row r="138">
          <cell r="E138">
            <v>9000</v>
          </cell>
          <cell r="G138">
            <v>68</v>
          </cell>
        </row>
        <row r="141">
          <cell r="E141">
            <v>2700</v>
          </cell>
          <cell r="G141">
            <v>8704</v>
          </cell>
        </row>
        <row r="142">
          <cell r="E142">
            <v>2700</v>
          </cell>
          <cell r="G142">
            <v>10457</v>
          </cell>
        </row>
        <row r="143">
          <cell r="E143">
            <v>11300</v>
          </cell>
          <cell r="G143">
            <v>9062</v>
          </cell>
        </row>
        <row r="144">
          <cell r="E144">
            <v>11300</v>
          </cell>
          <cell r="G144">
            <v>10739</v>
          </cell>
        </row>
        <row r="147">
          <cell r="E147">
            <v>3800</v>
          </cell>
          <cell r="G147">
            <v>2734</v>
          </cell>
        </row>
        <row r="148">
          <cell r="E148">
            <v>3800</v>
          </cell>
          <cell r="G148">
            <v>1041</v>
          </cell>
        </row>
        <row r="149">
          <cell r="E149">
            <v>26000</v>
          </cell>
          <cell r="G149">
            <v>2962</v>
          </cell>
        </row>
        <row r="150">
          <cell r="E150">
            <v>26000</v>
          </cell>
          <cell r="G150">
            <v>1050</v>
          </cell>
        </row>
        <row r="155">
          <cell r="E155">
            <v>5253</v>
          </cell>
          <cell r="G155">
            <v>1343</v>
          </cell>
        </row>
        <row r="156">
          <cell r="E156">
            <v>5253</v>
          </cell>
          <cell r="G156">
            <v>1301</v>
          </cell>
        </row>
        <row r="158">
          <cell r="G158">
            <v>0</v>
          </cell>
        </row>
        <row r="161">
          <cell r="E161">
            <v>7300</v>
          </cell>
          <cell r="G161">
            <v>10571</v>
          </cell>
        </row>
        <row r="162">
          <cell r="E162">
            <v>7300</v>
          </cell>
          <cell r="G162">
            <v>9548</v>
          </cell>
        </row>
        <row r="173">
          <cell r="E173">
            <v>15000</v>
          </cell>
          <cell r="G173">
            <v>3108</v>
          </cell>
        </row>
        <row r="174">
          <cell r="E174">
            <v>15000</v>
          </cell>
          <cell r="G174">
            <v>2391</v>
          </cell>
        </row>
        <row r="179">
          <cell r="E179">
            <v>1150</v>
          </cell>
          <cell r="G179">
            <v>93</v>
          </cell>
        </row>
        <row r="180">
          <cell r="E180">
            <v>1150</v>
          </cell>
          <cell r="G180">
            <v>93</v>
          </cell>
        </row>
        <row r="183">
          <cell r="E183">
            <v>2500</v>
          </cell>
          <cell r="G183">
            <v>374</v>
          </cell>
        </row>
        <row r="184">
          <cell r="E184">
            <v>2500</v>
          </cell>
          <cell r="G184">
            <v>174</v>
          </cell>
        </row>
        <row r="189">
          <cell r="E189">
            <v>300000</v>
          </cell>
          <cell r="G189">
            <v>243.41800000000001</v>
          </cell>
        </row>
        <row r="190">
          <cell r="E190">
            <v>300000</v>
          </cell>
          <cell r="G190">
            <v>229.99600000000001</v>
          </cell>
        </row>
        <row r="191">
          <cell r="E191">
            <v>380000</v>
          </cell>
          <cell r="G191">
            <v>1251.7449999999999</v>
          </cell>
        </row>
        <row r="192">
          <cell r="E192">
            <v>380000</v>
          </cell>
          <cell r="G192">
            <v>1240.289</v>
          </cell>
        </row>
        <row r="193">
          <cell r="G193">
            <v>1120</v>
          </cell>
        </row>
        <row r="194">
          <cell r="G194">
            <v>1927</v>
          </cell>
        </row>
        <row r="195">
          <cell r="G195">
            <v>249.21</v>
          </cell>
        </row>
        <row r="196">
          <cell r="G196">
            <v>152.69800000000001</v>
          </cell>
        </row>
        <row r="201">
          <cell r="E201">
            <v>15400</v>
          </cell>
          <cell r="G201">
            <v>30</v>
          </cell>
        </row>
        <row r="202">
          <cell r="E202">
            <v>15400</v>
          </cell>
          <cell r="G202">
            <v>133</v>
          </cell>
        </row>
        <row r="203">
          <cell r="E203">
            <v>15400</v>
          </cell>
          <cell r="G203">
            <v>343</v>
          </cell>
        </row>
        <row r="204">
          <cell r="E204">
            <v>15400</v>
          </cell>
          <cell r="G204">
            <v>244</v>
          </cell>
        </row>
        <row r="207">
          <cell r="E207">
            <v>9100</v>
          </cell>
          <cell r="G207">
            <v>9080</v>
          </cell>
        </row>
        <row r="208">
          <cell r="E208">
            <v>9100</v>
          </cell>
          <cell r="G208">
            <v>9815</v>
          </cell>
        </row>
        <row r="237">
          <cell r="G237">
            <v>2</v>
          </cell>
        </row>
        <row r="238">
          <cell r="G238">
            <v>2</v>
          </cell>
        </row>
        <row r="245">
          <cell r="G245">
            <v>4</v>
          </cell>
        </row>
        <row r="246">
          <cell r="G246">
            <v>4</v>
          </cell>
        </row>
        <row r="247">
          <cell r="G247">
            <v>8</v>
          </cell>
        </row>
        <row r="248">
          <cell r="G248">
            <v>8</v>
          </cell>
        </row>
        <row r="255">
          <cell r="G255">
            <v>12</v>
          </cell>
        </row>
        <row r="256">
          <cell r="G256">
            <v>12</v>
          </cell>
        </row>
        <row r="257">
          <cell r="G257">
            <v>6</v>
          </cell>
        </row>
        <row r="258">
          <cell r="G258">
            <v>6</v>
          </cell>
        </row>
        <row r="265">
          <cell r="G265">
            <v>6</v>
          </cell>
        </row>
        <row r="266">
          <cell r="G266">
            <v>6</v>
          </cell>
        </row>
        <row r="269">
          <cell r="G269">
            <v>54</v>
          </cell>
        </row>
        <row r="270">
          <cell r="G270">
            <v>54</v>
          </cell>
        </row>
        <row r="273">
          <cell r="G273">
            <v>120</v>
          </cell>
        </row>
        <row r="274">
          <cell r="G274">
            <v>120</v>
          </cell>
        </row>
        <row r="303">
          <cell r="G303">
            <v>345</v>
          </cell>
        </row>
        <row r="304">
          <cell r="E304">
            <v>0</v>
          </cell>
          <cell r="G304">
            <v>345</v>
          </cell>
        </row>
        <row r="307">
          <cell r="G307">
            <v>8.9559999999999995</v>
          </cell>
        </row>
        <row r="308">
          <cell r="G308">
            <v>8</v>
          </cell>
        </row>
        <row r="341">
          <cell r="G341">
            <v>9868</v>
          </cell>
        </row>
        <row r="342">
          <cell r="E342">
            <v>0</v>
          </cell>
          <cell r="G342">
            <v>9822</v>
          </cell>
        </row>
        <row r="349">
          <cell r="G349">
            <v>252</v>
          </cell>
        </row>
        <row r="350">
          <cell r="G350">
            <v>252</v>
          </cell>
        </row>
        <row r="355">
          <cell r="G355">
            <v>2157</v>
          </cell>
        </row>
        <row r="356">
          <cell r="G356">
            <v>2157</v>
          </cell>
        </row>
        <row r="358">
          <cell r="G358">
            <v>438</v>
          </cell>
        </row>
        <row r="359">
          <cell r="E359">
            <v>5300</v>
          </cell>
          <cell r="G359">
            <v>8732</v>
          </cell>
        </row>
        <row r="360">
          <cell r="E360">
            <v>5300</v>
          </cell>
          <cell r="G360">
            <v>7420</v>
          </cell>
        </row>
        <row r="361">
          <cell r="E361">
            <v>37000</v>
          </cell>
          <cell r="G361">
            <v>5</v>
          </cell>
        </row>
        <row r="362">
          <cell r="E362">
            <v>37000</v>
          </cell>
          <cell r="G362">
            <v>110</v>
          </cell>
        </row>
        <row r="363">
          <cell r="E363">
            <v>34000</v>
          </cell>
          <cell r="G363">
            <v>375</v>
          </cell>
        </row>
        <row r="364">
          <cell r="E364">
            <v>34000</v>
          </cell>
          <cell r="G364">
            <v>274</v>
          </cell>
        </row>
        <row r="365">
          <cell r="E365">
            <v>4400</v>
          </cell>
          <cell r="G365">
            <v>11270</v>
          </cell>
        </row>
        <row r="366">
          <cell r="E366">
            <v>4400</v>
          </cell>
          <cell r="G366">
            <v>10401</v>
          </cell>
        </row>
        <row r="369">
          <cell r="G369">
            <v>1</v>
          </cell>
        </row>
        <row r="370">
          <cell r="G370">
            <v>1</v>
          </cell>
        </row>
        <row r="413">
          <cell r="G413">
            <v>90</v>
          </cell>
        </row>
        <row r="414">
          <cell r="G414">
            <v>90</v>
          </cell>
        </row>
        <row r="417">
          <cell r="G417">
            <v>90</v>
          </cell>
        </row>
        <row r="418">
          <cell r="G418">
            <v>90</v>
          </cell>
        </row>
        <row r="423">
          <cell r="G423">
            <v>872.51700000000005</v>
          </cell>
        </row>
        <row r="424">
          <cell r="G424">
            <v>865.10299999999995</v>
          </cell>
        </row>
        <row r="425">
          <cell r="G425">
            <v>872.51700000000005</v>
          </cell>
        </row>
        <row r="431">
          <cell r="G431">
            <v>7058</v>
          </cell>
        </row>
        <row r="435">
          <cell r="G435">
            <v>1122</v>
          </cell>
        </row>
        <row r="445">
          <cell r="G445">
            <v>5699</v>
          </cell>
        </row>
        <row r="453">
          <cell r="G453">
            <v>1255</v>
          </cell>
        </row>
        <row r="467">
          <cell r="G467">
            <v>17</v>
          </cell>
        </row>
        <row r="469">
          <cell r="E469">
            <v>3442</v>
          </cell>
          <cell r="G469">
            <v>122</v>
          </cell>
        </row>
        <row r="470">
          <cell r="E470">
            <v>3442</v>
          </cell>
          <cell r="G470">
            <v>119</v>
          </cell>
        </row>
        <row r="471">
          <cell r="E471">
            <v>34000</v>
          </cell>
          <cell r="G471">
            <v>184</v>
          </cell>
        </row>
        <row r="472">
          <cell r="E472">
            <v>34000</v>
          </cell>
          <cell r="G472">
            <v>173</v>
          </cell>
        </row>
        <row r="473">
          <cell r="E473">
            <v>9300</v>
          </cell>
          <cell r="G473">
            <v>828</v>
          </cell>
        </row>
        <row r="474">
          <cell r="E474">
            <v>9300</v>
          </cell>
          <cell r="G474">
            <v>780</v>
          </cell>
        </row>
        <row r="483">
          <cell r="G483">
            <v>103</v>
          </cell>
        </row>
        <row r="484">
          <cell r="G484">
            <v>103</v>
          </cell>
        </row>
        <row r="485">
          <cell r="E485">
            <v>1074</v>
          </cell>
          <cell r="G485">
            <v>138</v>
          </cell>
        </row>
        <row r="486">
          <cell r="E486">
            <v>1074</v>
          </cell>
          <cell r="G486">
            <v>138</v>
          </cell>
        </row>
        <row r="487">
          <cell r="G487">
            <v>96</v>
          </cell>
        </row>
        <row r="488">
          <cell r="G488">
            <v>96</v>
          </cell>
        </row>
        <row r="505">
          <cell r="G505">
            <v>489</v>
          </cell>
        </row>
        <row r="506">
          <cell r="G506">
            <v>489</v>
          </cell>
        </row>
        <row r="507">
          <cell r="G507">
            <v>1885</v>
          </cell>
        </row>
        <row r="508">
          <cell r="G508">
            <v>1885</v>
          </cell>
        </row>
        <row r="509">
          <cell r="G509">
            <v>634</v>
          </cell>
        </row>
        <row r="510">
          <cell r="G510">
            <v>634</v>
          </cell>
        </row>
        <row r="511">
          <cell r="G511">
            <v>169</v>
          </cell>
        </row>
        <row r="512">
          <cell r="G512">
            <v>169</v>
          </cell>
        </row>
        <row r="513">
          <cell r="G513">
            <v>3984</v>
          </cell>
        </row>
        <row r="514">
          <cell r="G514">
            <v>3984</v>
          </cell>
        </row>
        <row r="515">
          <cell r="G515">
            <v>2803</v>
          </cell>
        </row>
        <row r="516">
          <cell r="G516">
            <v>2803</v>
          </cell>
        </row>
        <row r="523">
          <cell r="G523">
            <v>54</v>
          </cell>
        </row>
        <row r="524">
          <cell r="G524">
            <v>54</v>
          </cell>
        </row>
        <row r="527">
          <cell r="G527">
            <v>66</v>
          </cell>
        </row>
        <row r="528">
          <cell r="G528">
            <v>66</v>
          </cell>
        </row>
        <row r="529">
          <cell r="G529">
            <v>66</v>
          </cell>
        </row>
        <row r="530">
          <cell r="G530">
            <v>66</v>
          </cell>
        </row>
        <row r="531">
          <cell r="G531">
            <v>156</v>
          </cell>
        </row>
        <row r="532">
          <cell r="G532">
            <v>156</v>
          </cell>
        </row>
      </sheetData>
      <sheetData sheetId="3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59">
          <cell r="G59">
            <v>13</v>
          </cell>
        </row>
        <row r="60">
          <cell r="G60">
            <v>24</v>
          </cell>
        </row>
        <row r="61">
          <cell r="G61">
            <v>6</v>
          </cell>
        </row>
        <row r="62">
          <cell r="G62">
            <v>6</v>
          </cell>
        </row>
        <row r="152">
          <cell r="G152">
            <v>214</v>
          </cell>
        </row>
        <row r="154">
          <cell r="G154">
            <v>110</v>
          </cell>
        </row>
        <row r="156">
          <cell r="G156">
            <v>97</v>
          </cell>
        </row>
        <row r="158">
          <cell r="G158">
            <v>34</v>
          </cell>
        </row>
        <row r="160">
          <cell r="G160">
            <v>9</v>
          </cell>
        </row>
        <row r="161">
          <cell r="G161">
            <v>0</v>
          </cell>
        </row>
        <row r="162">
          <cell r="G162">
            <v>7</v>
          </cell>
        </row>
        <row r="164">
          <cell r="G164">
            <v>84</v>
          </cell>
        </row>
        <row r="170">
          <cell r="G170">
            <v>840</v>
          </cell>
        </row>
        <row r="183">
          <cell r="E183">
            <v>13514800</v>
          </cell>
          <cell r="G183">
            <v>1</v>
          </cell>
        </row>
        <row r="184">
          <cell r="E184">
            <v>13514800</v>
          </cell>
          <cell r="G184">
            <v>1</v>
          </cell>
        </row>
        <row r="185">
          <cell r="E185">
            <v>14232400</v>
          </cell>
          <cell r="G185">
            <v>1</v>
          </cell>
        </row>
        <row r="186">
          <cell r="E186">
            <v>14232400</v>
          </cell>
          <cell r="G186">
            <v>1</v>
          </cell>
        </row>
        <row r="187">
          <cell r="E187">
            <v>1076400</v>
          </cell>
          <cell r="G187">
            <v>1</v>
          </cell>
        </row>
        <row r="188">
          <cell r="E188">
            <v>1076400</v>
          </cell>
          <cell r="G188">
            <v>1</v>
          </cell>
        </row>
        <row r="189">
          <cell r="E189">
            <v>3410000</v>
          </cell>
          <cell r="G189">
            <v>10</v>
          </cell>
        </row>
        <row r="190">
          <cell r="E190">
            <v>3410000</v>
          </cell>
          <cell r="G190">
            <v>10</v>
          </cell>
        </row>
        <row r="195">
          <cell r="E195">
            <v>2150</v>
          </cell>
          <cell r="G195">
            <v>48221</v>
          </cell>
        </row>
        <row r="196">
          <cell r="E196">
            <v>2150</v>
          </cell>
          <cell r="G196">
            <v>48221</v>
          </cell>
        </row>
        <row r="197">
          <cell r="E197">
            <v>21800</v>
          </cell>
        </row>
        <row r="198">
          <cell r="E198">
            <v>21800</v>
          </cell>
        </row>
        <row r="199">
          <cell r="E199">
            <v>98000</v>
          </cell>
          <cell r="G199">
            <v>377</v>
          </cell>
        </row>
        <row r="200">
          <cell r="E200">
            <v>98000</v>
          </cell>
          <cell r="G200">
            <v>377</v>
          </cell>
        </row>
        <row r="202">
          <cell r="G202">
            <v>1</v>
          </cell>
        </row>
        <row r="203">
          <cell r="E203">
            <v>9089600</v>
          </cell>
          <cell r="G203">
            <v>1</v>
          </cell>
        </row>
        <row r="204">
          <cell r="E204">
            <v>9089600</v>
          </cell>
          <cell r="G204">
            <v>1</v>
          </cell>
        </row>
        <row r="207">
          <cell r="E207">
            <v>956800</v>
          </cell>
          <cell r="G207">
            <v>1</v>
          </cell>
        </row>
        <row r="208">
          <cell r="E208">
            <v>956800</v>
          </cell>
          <cell r="G208">
            <v>1</v>
          </cell>
        </row>
        <row r="224">
          <cell r="G224">
            <v>1577</v>
          </cell>
        </row>
        <row r="227">
          <cell r="E227">
            <v>219260</v>
          </cell>
          <cell r="G227">
            <v>1</v>
          </cell>
        </row>
        <row r="228">
          <cell r="E228">
            <v>219260</v>
          </cell>
          <cell r="G228">
            <v>1</v>
          </cell>
        </row>
        <row r="229">
          <cell r="E229">
            <v>21647600</v>
          </cell>
          <cell r="G229">
            <v>1</v>
          </cell>
        </row>
        <row r="230">
          <cell r="E230">
            <v>21647600</v>
          </cell>
          <cell r="G230">
            <v>1</v>
          </cell>
        </row>
        <row r="235">
          <cell r="E235">
            <v>271000</v>
          </cell>
          <cell r="G235">
            <v>7.4089999999999998</v>
          </cell>
        </row>
        <row r="236">
          <cell r="E236">
            <v>271000</v>
          </cell>
          <cell r="G236">
            <v>2.31</v>
          </cell>
        </row>
        <row r="237">
          <cell r="E237">
            <v>268000</v>
          </cell>
          <cell r="G237">
            <v>164.76599999999999</v>
          </cell>
        </row>
        <row r="238">
          <cell r="E238">
            <v>268000</v>
          </cell>
          <cell r="G238">
            <v>66.174999999999997</v>
          </cell>
        </row>
        <row r="239">
          <cell r="E239">
            <v>264000</v>
          </cell>
          <cell r="G239">
            <v>314.916</v>
          </cell>
        </row>
        <row r="240">
          <cell r="E240">
            <v>264000</v>
          </cell>
          <cell r="G240">
            <v>1000</v>
          </cell>
        </row>
        <row r="249">
          <cell r="E249">
            <v>55000</v>
          </cell>
          <cell r="G249">
            <v>4984.1989999999996</v>
          </cell>
        </row>
        <row r="250">
          <cell r="E250">
            <v>55000</v>
          </cell>
          <cell r="G250">
            <v>5899.85</v>
          </cell>
        </row>
        <row r="253">
          <cell r="E253">
            <v>20500</v>
          </cell>
          <cell r="G253">
            <v>78.578999999999994</v>
          </cell>
        </row>
        <row r="254">
          <cell r="E254">
            <v>20500</v>
          </cell>
          <cell r="G254">
            <v>83.876999999999995</v>
          </cell>
        </row>
        <row r="257">
          <cell r="G257">
            <v>1</v>
          </cell>
        </row>
        <row r="258">
          <cell r="G258">
            <v>1</v>
          </cell>
        </row>
        <row r="261">
          <cell r="G261">
            <v>75</v>
          </cell>
        </row>
        <row r="262">
          <cell r="G262">
            <v>75</v>
          </cell>
        </row>
        <row r="265">
          <cell r="G265">
            <v>828</v>
          </cell>
        </row>
        <row r="266">
          <cell r="G266">
            <v>828</v>
          </cell>
        </row>
        <row r="267">
          <cell r="G267">
            <v>225</v>
          </cell>
        </row>
        <row r="268">
          <cell r="G268">
            <v>225</v>
          </cell>
        </row>
        <row r="269">
          <cell r="G269">
            <v>34</v>
          </cell>
        </row>
        <row r="270">
          <cell r="G270">
            <v>34</v>
          </cell>
        </row>
        <row r="273">
          <cell r="G273">
            <v>108</v>
          </cell>
        </row>
        <row r="274">
          <cell r="G274">
            <v>108</v>
          </cell>
        </row>
        <row r="275">
          <cell r="G275">
            <v>63</v>
          </cell>
        </row>
        <row r="276">
          <cell r="G276">
            <v>63</v>
          </cell>
        </row>
        <row r="279">
          <cell r="G279">
            <v>394</v>
          </cell>
        </row>
        <row r="280">
          <cell r="G280">
            <v>394</v>
          </cell>
        </row>
        <row r="281">
          <cell r="G281">
            <v>2</v>
          </cell>
        </row>
        <row r="282">
          <cell r="G282">
            <v>2</v>
          </cell>
        </row>
        <row r="283">
          <cell r="G283">
            <v>1</v>
          </cell>
        </row>
        <row r="284">
          <cell r="G284">
            <v>1</v>
          </cell>
        </row>
        <row r="286">
          <cell r="G286">
            <v>1</v>
          </cell>
        </row>
        <row r="290">
          <cell r="G290">
            <v>1</v>
          </cell>
        </row>
        <row r="293">
          <cell r="E293">
            <v>132556000</v>
          </cell>
        </row>
        <row r="294">
          <cell r="E294">
            <v>132556000</v>
          </cell>
        </row>
        <row r="295">
          <cell r="G295">
            <v>1</v>
          </cell>
        </row>
        <row r="296">
          <cell r="G296">
            <v>1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량하부공"/>
      <sheetName val="99발주"/>
      <sheetName val="교량분류공사비"/>
      <sheetName val="토공분개"/>
      <sheetName val="표지"/>
      <sheetName val="표지 (2)"/>
      <sheetName val="표지 (3)"/>
      <sheetName val="내역 (2)"/>
      <sheetName val="laroux"/>
      <sheetName val="내역서"/>
      <sheetName val="내역"/>
      <sheetName val="부대tu"/>
      <sheetName val="부대내역"/>
    </sheetNames>
    <sheetDataSet>
      <sheetData sheetId="0" refreshError="1">
        <row r="239">
          <cell r="B239" t="str">
            <v>구  조  물  공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대비(-1.25)"/>
      <sheetName val="입찰대비(-1.00)"/>
      <sheetName val="제경비"/>
      <sheetName val="표지"/>
      <sheetName val="총괄집계"/>
      <sheetName val="토목총괄"/>
      <sheetName val="토목"/>
      <sheetName val="차집총괄"/>
      <sheetName val="차집관로"/>
      <sheetName val="건축총괄"/>
      <sheetName val="건축"/>
      <sheetName val="기계총괄"/>
      <sheetName val="기계"/>
      <sheetName val="전기총괄"/>
      <sheetName val="전기.계장공사"/>
      <sheetName val="설계변경"/>
      <sheetName val="최종"/>
      <sheetName val="전기 집계"/>
      <sheetName val="계장 집계"/>
      <sheetName val="00"/>
      <sheetName val="중계펌프장"/>
      <sheetName val="98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</sheetNames>
    <sheetDataSet>
      <sheetData sheetId="0"/>
      <sheetData sheetId="1"/>
      <sheetData sheetId="2"/>
      <sheetData sheetId="3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6.시멘트 콘크리트 배합 설계표"/>
      <sheetName val="7.아스팔트 콘크리트 배합설계표"/>
      <sheetName val="COPY1"/>
      <sheetName val="8.∼11."/>
      <sheetName val="설계내역서표지"/>
      <sheetName val="내역서"/>
      <sheetName val="갑지"/>
      <sheetName val="목차"/>
      <sheetName val="변경개요"/>
      <sheetName val="공사비 집계표 "/>
      <sheetName val="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6.시멘트 콘크리트 배합 설계표"/>
      <sheetName val="7.아스팔트 콘크리트 배합설계표"/>
      <sheetName val="COPY1"/>
      <sheetName val="8.∼11."/>
      <sheetName val="설계내역서표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집계표"/>
      <sheetName val="내역"/>
      <sheetName val="설명"/>
      <sheetName val="터파기"/>
      <sheetName val="Sheet1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전체K치"/>
    </sheetNames>
    <sheetDataSet>
      <sheetData sheetId="0"/>
      <sheetData sheetId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전체K치"/>
    </sheetNames>
    <sheetDataSet>
      <sheetData sheetId="0"/>
      <sheetData sheetId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</sheetNames>
    <sheetDataSet>
      <sheetData sheetId="0"/>
      <sheetData sheetId="1"/>
      <sheetData sheetId="2"/>
      <sheetData sheetId="3"/>
      <sheetData sheetId="4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"/>
      <sheetName val="내역서"/>
    </sheetNames>
    <sheetDataSet>
      <sheetData sheetId="0" refreshError="1"/>
      <sheetData sheetId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개"/>
      <sheetName val="품의"/>
      <sheetName val="현경"/>
      <sheetName val="실행"/>
      <sheetName val="☜사⊥발☞"/>
      <sheetName val="하총"/>
      <sheetName val="하사"/>
      <sheetName val="하내"/>
      <sheetName val="토공"/>
      <sheetName val="토견"/>
      <sheetName val="구조물"/>
      <sheetName val="구자"/>
      <sheetName val="구견"/>
      <sheetName val="☜발⊥검☞"/>
      <sheetName val="입찰"/>
    </sheetNames>
    <sheetDataSet>
      <sheetData sheetId="0" refreshError="1"/>
      <sheetData sheetId="1" refreshError="1"/>
      <sheetData sheetId="2" refreshError="1">
        <row r="39">
          <cell r="F39">
            <v>13305871442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G9">
            <v>56790017223</v>
          </cell>
        </row>
        <row r="12">
          <cell r="G12">
            <v>551453000</v>
          </cell>
        </row>
        <row r="17">
          <cell r="G17">
            <v>123536000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5.1지급자재 명세서"/>
      <sheetName val="5.2지급자재 명세서(가) "/>
      <sheetName val="5.2지급자재 명세서 (나)"/>
      <sheetName val="6.시멘트 콘크리트 배합 설계표"/>
      <sheetName val="8.∼11."/>
      <sheetName val="8.∼11.(2)"/>
      <sheetName val="8.∼11.(3)"/>
      <sheetName val="설계내역서표지"/>
      <sheetName val="토공표지"/>
      <sheetName val="배수공표지"/>
      <sheetName val="구조물공표지"/>
      <sheetName val="포장공표지"/>
      <sheetName val="부대공표지"/>
      <sheetName val="집계표"/>
      <sheetName val="내역서"/>
      <sheetName val="전체K치"/>
      <sheetName val="98K치"/>
      <sheetName val="7.아스팔트 콘크리트 배합설계표"/>
      <sheetName val="지급자재표지"/>
      <sheetName val="지급자재내역"/>
      <sheetName val="지급자재내역(2)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정부노임단가"/>
    </sheetNames>
    <sheetDataSet>
      <sheetData sheetId="0">
        <row r="10">
          <cell r="G10" t="str">
            <v>재료비</v>
          </cell>
          <cell r="H10" t="str">
            <v>노무비</v>
          </cell>
          <cell r="I10" t="str">
            <v>경비</v>
          </cell>
        </row>
        <row r="11">
          <cell r="C11" t="str">
            <v>옥내간선공사</v>
          </cell>
        </row>
        <row r="12">
          <cell r="C12" t="str">
            <v>*  펌프실 급수공사</v>
          </cell>
        </row>
        <row r="13">
          <cell r="A13" t="str">
            <v>0</v>
          </cell>
          <cell r="B13" t="str">
            <v>MGF11251</v>
          </cell>
          <cell r="C13" t="str">
            <v>행가지지봉</v>
          </cell>
          <cell r="D13" t="str">
            <v>9MM(3/8")</v>
          </cell>
          <cell r="E13" t="str">
            <v>M</v>
          </cell>
          <cell r="F13">
            <v>13</v>
          </cell>
          <cell r="G13">
            <v>225</v>
          </cell>
          <cell r="H13">
            <v>0</v>
          </cell>
          <cell r="I13">
            <v>0</v>
          </cell>
        </row>
        <row r="14">
          <cell r="A14" t="str">
            <v>0</v>
          </cell>
          <cell r="B14" t="str">
            <v>MGF11512</v>
          </cell>
          <cell r="C14" t="str">
            <v>U볼 트(D15)</v>
          </cell>
          <cell r="D14" t="str">
            <v>M200</v>
          </cell>
          <cell r="E14" t="str">
            <v>개</v>
          </cell>
          <cell r="F14">
            <v>4</v>
          </cell>
          <cell r="G14">
            <v>531</v>
          </cell>
          <cell r="H14">
            <v>0</v>
          </cell>
          <cell r="I14">
            <v>0</v>
          </cell>
        </row>
        <row r="15">
          <cell r="A15" t="str">
            <v>0</v>
          </cell>
          <cell r="B15" t="str">
            <v>MGF11543</v>
          </cell>
          <cell r="C15" t="str">
            <v>절연U볼트</v>
          </cell>
          <cell r="D15" t="str">
            <v>D 15</v>
          </cell>
          <cell r="E15" t="str">
            <v>개</v>
          </cell>
          <cell r="F15">
            <v>1</v>
          </cell>
          <cell r="G15">
            <v>216</v>
          </cell>
          <cell r="H15">
            <v>0</v>
          </cell>
          <cell r="I15">
            <v>0</v>
          </cell>
        </row>
        <row r="16">
          <cell r="A16" t="str">
            <v>0</v>
          </cell>
          <cell r="B16" t="str">
            <v>MGF11544</v>
          </cell>
          <cell r="C16" t="str">
            <v>절연U볼트</v>
          </cell>
          <cell r="D16" t="str">
            <v>D 20</v>
          </cell>
          <cell r="E16" t="str">
            <v>개</v>
          </cell>
          <cell r="F16">
            <v>2</v>
          </cell>
          <cell r="G16">
            <v>252</v>
          </cell>
          <cell r="H16">
            <v>0</v>
          </cell>
          <cell r="I16">
            <v>0</v>
          </cell>
        </row>
        <row r="17">
          <cell r="A17" t="str">
            <v>0</v>
          </cell>
          <cell r="B17" t="str">
            <v>MGF11549</v>
          </cell>
          <cell r="C17" t="str">
            <v>절연U볼트</v>
          </cell>
          <cell r="D17" t="str">
            <v>D 65</v>
          </cell>
          <cell r="E17" t="str">
            <v>개</v>
          </cell>
          <cell r="F17">
            <v>1</v>
          </cell>
          <cell r="G17">
            <v>504</v>
          </cell>
          <cell r="H17">
            <v>0</v>
          </cell>
          <cell r="I17">
            <v>0</v>
          </cell>
        </row>
        <row r="18">
          <cell r="A18" t="str">
            <v>0</v>
          </cell>
          <cell r="B18" t="str">
            <v>MGF11552</v>
          </cell>
          <cell r="C18" t="str">
            <v>절연U볼트</v>
          </cell>
          <cell r="D18" t="str">
            <v>D125</v>
          </cell>
          <cell r="E18" t="str">
            <v>개</v>
          </cell>
          <cell r="F18">
            <v>18</v>
          </cell>
          <cell r="G18">
            <v>1332</v>
          </cell>
          <cell r="H18">
            <v>0</v>
          </cell>
          <cell r="I18">
            <v>0</v>
          </cell>
        </row>
        <row r="19">
          <cell r="A19" t="str">
            <v>0</v>
          </cell>
          <cell r="B19" t="str">
            <v>MGF11553</v>
          </cell>
          <cell r="C19" t="str">
            <v>절연U볼트</v>
          </cell>
          <cell r="D19" t="str">
            <v>D150</v>
          </cell>
          <cell r="E19" t="str">
            <v>개</v>
          </cell>
          <cell r="F19">
            <v>7</v>
          </cell>
          <cell r="G19">
            <v>1584</v>
          </cell>
          <cell r="H19">
            <v>0</v>
          </cell>
          <cell r="I19">
            <v>0</v>
          </cell>
        </row>
        <row r="20">
          <cell r="A20" t="str">
            <v>0</v>
          </cell>
          <cell r="B20" t="str">
            <v>MGF11554</v>
          </cell>
          <cell r="C20" t="str">
            <v>절연U볼트</v>
          </cell>
          <cell r="D20" t="str">
            <v>D200</v>
          </cell>
          <cell r="E20" t="str">
            <v>개</v>
          </cell>
          <cell r="F20">
            <v>36</v>
          </cell>
          <cell r="G20">
            <v>2052</v>
          </cell>
          <cell r="H20">
            <v>0</v>
          </cell>
          <cell r="I20">
            <v>0</v>
          </cell>
        </row>
        <row r="21">
          <cell r="A21" t="str">
            <v>0</v>
          </cell>
          <cell r="B21" t="str">
            <v>MGF12018</v>
          </cell>
          <cell r="C21" t="str">
            <v>앙카볼트</v>
          </cell>
          <cell r="D21" t="str">
            <v>12X150</v>
          </cell>
          <cell r="E21" t="str">
            <v>개</v>
          </cell>
          <cell r="F21">
            <v>12</v>
          </cell>
          <cell r="G21">
            <v>122</v>
          </cell>
          <cell r="H21">
            <v>0</v>
          </cell>
          <cell r="I21">
            <v>0</v>
          </cell>
        </row>
        <row r="22">
          <cell r="A22" t="str">
            <v>0</v>
          </cell>
          <cell r="B22" t="str">
            <v>MGF30505</v>
          </cell>
          <cell r="C22" t="str">
            <v>인서트</v>
          </cell>
          <cell r="D22" t="str">
            <v>D9</v>
          </cell>
          <cell r="E22" t="str">
            <v>개</v>
          </cell>
          <cell r="F22">
            <v>13</v>
          </cell>
          <cell r="G22">
            <v>26</v>
          </cell>
          <cell r="H22">
            <v>0</v>
          </cell>
          <cell r="I22">
            <v>0</v>
          </cell>
        </row>
        <row r="23">
          <cell r="A23" t="str">
            <v>0</v>
          </cell>
          <cell r="B23" t="str">
            <v>MMA50422</v>
          </cell>
          <cell r="C23" t="str">
            <v>수도용 닥타일 주철직관(KP식 2종)</v>
          </cell>
          <cell r="D23" t="str">
            <v>D200X6,000 (시멘트 라이닝)공장도</v>
          </cell>
          <cell r="E23" t="str">
            <v>본</v>
          </cell>
          <cell r="F23">
            <v>2</v>
          </cell>
          <cell r="G23">
            <v>105349</v>
          </cell>
          <cell r="H23">
            <v>0</v>
          </cell>
          <cell r="I23">
            <v>0</v>
          </cell>
        </row>
        <row r="24">
          <cell r="A24" t="str">
            <v>0</v>
          </cell>
          <cell r="B24" t="str">
            <v>MMB26622</v>
          </cell>
          <cell r="C24" t="str">
            <v>막힘후렌지 (10KG/CM2)</v>
          </cell>
          <cell r="D24" t="str">
            <v>D200 MM</v>
          </cell>
          <cell r="E24" t="str">
            <v>개</v>
          </cell>
          <cell r="F24">
            <v>2</v>
          </cell>
          <cell r="G24">
            <v>11671</v>
          </cell>
          <cell r="H24">
            <v>0</v>
          </cell>
          <cell r="I24">
            <v>0</v>
          </cell>
        </row>
        <row r="25">
          <cell r="A25" t="str">
            <v>0</v>
          </cell>
          <cell r="B25" t="str">
            <v>MMB40105</v>
          </cell>
          <cell r="C25" t="str">
            <v>동 엘보</v>
          </cell>
          <cell r="D25" t="str">
            <v>D15 MM</v>
          </cell>
          <cell r="E25" t="str">
            <v>개</v>
          </cell>
          <cell r="F25">
            <v>9</v>
          </cell>
          <cell r="G25">
            <v>112</v>
          </cell>
          <cell r="H25">
            <v>0</v>
          </cell>
          <cell r="I25">
            <v>0</v>
          </cell>
        </row>
        <row r="26">
          <cell r="A26" t="str">
            <v>0</v>
          </cell>
          <cell r="B26" t="str">
            <v>MMB40107</v>
          </cell>
          <cell r="C26" t="str">
            <v>동 엘보</v>
          </cell>
          <cell r="D26" t="str">
            <v>D20 MM</v>
          </cell>
          <cell r="E26" t="str">
            <v>개</v>
          </cell>
          <cell r="F26">
            <v>8</v>
          </cell>
          <cell r="G26">
            <v>228</v>
          </cell>
          <cell r="H26">
            <v>0</v>
          </cell>
          <cell r="I26">
            <v>0</v>
          </cell>
        </row>
        <row r="27">
          <cell r="A27" t="str">
            <v>0</v>
          </cell>
          <cell r="B27" t="str">
            <v>MMB40113</v>
          </cell>
          <cell r="C27" t="str">
            <v>동 엘보</v>
          </cell>
          <cell r="D27" t="str">
            <v>D50 MM</v>
          </cell>
          <cell r="E27" t="str">
            <v>개</v>
          </cell>
          <cell r="F27">
            <v>4</v>
          </cell>
          <cell r="G27">
            <v>2056</v>
          </cell>
          <cell r="H27">
            <v>0</v>
          </cell>
          <cell r="I27">
            <v>0</v>
          </cell>
        </row>
        <row r="28">
          <cell r="A28" t="str">
            <v>0</v>
          </cell>
          <cell r="B28" t="str">
            <v>MMB40120</v>
          </cell>
          <cell r="C28" t="str">
            <v>동 엘보</v>
          </cell>
          <cell r="D28" t="str">
            <v>D125 MM</v>
          </cell>
          <cell r="E28" t="str">
            <v>개</v>
          </cell>
          <cell r="F28">
            <v>37</v>
          </cell>
          <cell r="G28">
            <v>29096</v>
          </cell>
          <cell r="H28">
            <v>0</v>
          </cell>
          <cell r="I28">
            <v>0</v>
          </cell>
        </row>
        <row r="29">
          <cell r="A29" t="str">
            <v>0</v>
          </cell>
          <cell r="B29" t="str">
            <v>MMB40121</v>
          </cell>
          <cell r="C29" t="str">
            <v>동 엘보</v>
          </cell>
          <cell r="D29" t="str">
            <v>D150 MM</v>
          </cell>
          <cell r="E29" t="str">
            <v>개</v>
          </cell>
          <cell r="F29">
            <v>14</v>
          </cell>
          <cell r="G29">
            <v>43398</v>
          </cell>
          <cell r="H29">
            <v>0</v>
          </cell>
          <cell r="I29">
            <v>0</v>
          </cell>
        </row>
        <row r="30">
          <cell r="A30" t="str">
            <v>0</v>
          </cell>
          <cell r="B30" t="str">
            <v>MMB40122</v>
          </cell>
          <cell r="C30" t="str">
            <v>동 엘보</v>
          </cell>
          <cell r="D30" t="str">
            <v>D200 MM</v>
          </cell>
          <cell r="E30" t="str">
            <v>개</v>
          </cell>
          <cell r="F30">
            <v>11</v>
          </cell>
          <cell r="G30">
            <v>82099</v>
          </cell>
          <cell r="H30">
            <v>0</v>
          </cell>
          <cell r="I30">
            <v>0</v>
          </cell>
        </row>
        <row r="31">
          <cell r="A31" t="str">
            <v>0</v>
          </cell>
          <cell r="B31" t="str">
            <v>MMB40205</v>
          </cell>
          <cell r="C31" t="str">
            <v>동 티</v>
          </cell>
          <cell r="D31" t="str">
            <v>D15 MM</v>
          </cell>
          <cell r="E31" t="str">
            <v>개</v>
          </cell>
          <cell r="F31">
            <v>2</v>
          </cell>
          <cell r="G31">
            <v>243</v>
          </cell>
          <cell r="H31">
            <v>0</v>
          </cell>
          <cell r="I31">
            <v>0</v>
          </cell>
        </row>
        <row r="32">
          <cell r="A32" t="str">
            <v>0</v>
          </cell>
          <cell r="B32" t="str">
            <v>MMB40220</v>
          </cell>
          <cell r="C32" t="str">
            <v>동 티</v>
          </cell>
          <cell r="D32" t="str">
            <v>D125 MM</v>
          </cell>
          <cell r="E32" t="str">
            <v>개</v>
          </cell>
          <cell r="F32">
            <v>12</v>
          </cell>
          <cell r="G32">
            <v>44388</v>
          </cell>
          <cell r="H32">
            <v>0</v>
          </cell>
          <cell r="I32">
            <v>0</v>
          </cell>
        </row>
        <row r="33">
          <cell r="A33" t="str">
            <v>0</v>
          </cell>
          <cell r="B33" t="str">
            <v>MMB40221</v>
          </cell>
          <cell r="C33" t="str">
            <v>동 티</v>
          </cell>
          <cell r="D33" t="str">
            <v>D150 MM</v>
          </cell>
          <cell r="E33" t="str">
            <v>개</v>
          </cell>
          <cell r="F33">
            <v>6</v>
          </cell>
          <cell r="G33">
            <v>61962</v>
          </cell>
          <cell r="H33">
            <v>0</v>
          </cell>
          <cell r="I33">
            <v>0</v>
          </cell>
        </row>
        <row r="34">
          <cell r="A34" t="str">
            <v>0</v>
          </cell>
          <cell r="B34" t="str">
            <v>MMB40222</v>
          </cell>
          <cell r="C34" t="str">
            <v>동 티</v>
          </cell>
          <cell r="D34" t="str">
            <v>D200 MM</v>
          </cell>
          <cell r="E34" t="str">
            <v>개</v>
          </cell>
          <cell r="F34">
            <v>11</v>
          </cell>
          <cell r="G34">
            <v>98400</v>
          </cell>
          <cell r="H34">
            <v>0</v>
          </cell>
          <cell r="I34">
            <v>0</v>
          </cell>
        </row>
        <row r="35">
          <cell r="A35" t="str">
            <v>0</v>
          </cell>
          <cell r="B35" t="str">
            <v>MMB40308</v>
          </cell>
          <cell r="C35" t="str">
            <v>동 레듀샤</v>
          </cell>
          <cell r="D35" t="str">
            <v>D25 MM</v>
          </cell>
          <cell r="E35" t="str">
            <v>개</v>
          </cell>
          <cell r="F35">
            <v>8</v>
          </cell>
          <cell r="G35">
            <v>212</v>
          </cell>
          <cell r="H35">
            <v>0</v>
          </cell>
          <cell r="I35">
            <v>0</v>
          </cell>
        </row>
        <row r="36">
          <cell r="A36" t="str">
            <v>0</v>
          </cell>
          <cell r="B36" t="str">
            <v>MMB40315</v>
          </cell>
          <cell r="C36" t="str">
            <v>동 레듀샤</v>
          </cell>
          <cell r="D36" t="str">
            <v>D65 MM</v>
          </cell>
          <cell r="E36" t="str">
            <v>개</v>
          </cell>
          <cell r="F36">
            <v>6</v>
          </cell>
          <cell r="G36">
            <v>1626</v>
          </cell>
          <cell r="H36">
            <v>0</v>
          </cell>
          <cell r="I36">
            <v>0</v>
          </cell>
        </row>
        <row r="37">
          <cell r="A37" t="str">
            <v>0</v>
          </cell>
          <cell r="B37" t="str">
            <v>MMB40320</v>
          </cell>
          <cell r="C37" t="str">
            <v>동 레듀샤</v>
          </cell>
          <cell r="D37" t="str">
            <v>D125 MM</v>
          </cell>
          <cell r="E37" t="str">
            <v>개</v>
          </cell>
          <cell r="F37">
            <v>9</v>
          </cell>
          <cell r="G37">
            <v>18896</v>
          </cell>
          <cell r="H37">
            <v>0</v>
          </cell>
          <cell r="I37">
            <v>0</v>
          </cell>
        </row>
        <row r="38">
          <cell r="A38" t="str">
            <v>0</v>
          </cell>
          <cell r="B38" t="str">
            <v>MMB40322</v>
          </cell>
          <cell r="C38" t="str">
            <v>동 레듀샤</v>
          </cell>
          <cell r="D38" t="str">
            <v>D200 MM</v>
          </cell>
          <cell r="E38" t="str">
            <v>개</v>
          </cell>
          <cell r="F38">
            <v>8</v>
          </cell>
          <cell r="G38">
            <v>42747</v>
          </cell>
          <cell r="H38">
            <v>0</v>
          </cell>
          <cell r="I38">
            <v>0</v>
          </cell>
        </row>
        <row r="39">
          <cell r="A39" t="str">
            <v>0</v>
          </cell>
          <cell r="B39" t="str">
            <v>MMB40408</v>
          </cell>
          <cell r="C39" t="str">
            <v>동 소켓</v>
          </cell>
          <cell r="D39" t="str">
            <v>D25 MM</v>
          </cell>
          <cell r="E39" t="str">
            <v>개</v>
          </cell>
          <cell r="F39">
            <v>8</v>
          </cell>
          <cell r="G39">
            <v>166</v>
          </cell>
          <cell r="H39">
            <v>0</v>
          </cell>
          <cell r="I39">
            <v>0</v>
          </cell>
        </row>
        <row r="40">
          <cell r="A40" t="str">
            <v>0</v>
          </cell>
          <cell r="B40" t="str">
            <v>MMB40413</v>
          </cell>
          <cell r="C40" t="str">
            <v>동 소켓</v>
          </cell>
          <cell r="D40" t="str">
            <v>D50 MM</v>
          </cell>
          <cell r="E40" t="str">
            <v>개</v>
          </cell>
          <cell r="F40">
            <v>6</v>
          </cell>
          <cell r="G40">
            <v>544</v>
          </cell>
          <cell r="H40">
            <v>0</v>
          </cell>
          <cell r="I40">
            <v>0</v>
          </cell>
        </row>
        <row r="41">
          <cell r="A41" t="str">
            <v>0</v>
          </cell>
          <cell r="B41" t="str">
            <v>MMB40421</v>
          </cell>
          <cell r="C41" t="str">
            <v>동 소켓</v>
          </cell>
          <cell r="D41" t="str">
            <v>D150 MM</v>
          </cell>
          <cell r="E41" t="str">
            <v>개</v>
          </cell>
          <cell r="F41">
            <v>2</v>
          </cell>
          <cell r="G41">
            <v>12388</v>
          </cell>
          <cell r="H41">
            <v>0</v>
          </cell>
          <cell r="I41">
            <v>0</v>
          </cell>
        </row>
        <row r="42">
          <cell r="A42" t="str">
            <v>0</v>
          </cell>
          <cell r="B42" t="str">
            <v>MMB40422</v>
          </cell>
          <cell r="C42" t="str">
            <v>동 소켓</v>
          </cell>
          <cell r="D42" t="str">
            <v>D200 MM</v>
          </cell>
          <cell r="E42" t="str">
            <v>개</v>
          </cell>
          <cell r="F42">
            <v>16</v>
          </cell>
          <cell r="G42">
            <v>24981</v>
          </cell>
          <cell r="H42">
            <v>0</v>
          </cell>
          <cell r="I42">
            <v>0</v>
          </cell>
        </row>
        <row r="43">
          <cell r="A43" t="str">
            <v>0</v>
          </cell>
          <cell r="B43" t="str">
            <v>MMB41315</v>
          </cell>
          <cell r="C43" t="str">
            <v>절연후렌지</v>
          </cell>
          <cell r="D43" t="str">
            <v>D65 MM(10K)</v>
          </cell>
          <cell r="E43" t="str">
            <v>개</v>
          </cell>
          <cell r="F43">
            <v>6</v>
          </cell>
          <cell r="G43">
            <v>7017</v>
          </cell>
          <cell r="H43">
            <v>0</v>
          </cell>
          <cell r="I43">
            <v>0</v>
          </cell>
        </row>
        <row r="44">
          <cell r="A44" t="str">
            <v>0</v>
          </cell>
          <cell r="B44" t="str">
            <v>MMB41319</v>
          </cell>
          <cell r="C44" t="str">
            <v>절연후렌지</v>
          </cell>
          <cell r="D44" t="str">
            <v>D100 MM(10K)</v>
          </cell>
          <cell r="E44" t="str">
            <v>개</v>
          </cell>
          <cell r="F44">
            <v>8</v>
          </cell>
          <cell r="G44">
            <v>11696</v>
          </cell>
          <cell r="H44">
            <v>0</v>
          </cell>
          <cell r="I44">
            <v>0</v>
          </cell>
        </row>
        <row r="45">
          <cell r="A45" t="str">
            <v>0</v>
          </cell>
          <cell r="B45" t="str">
            <v>MMB41320</v>
          </cell>
          <cell r="C45" t="str">
            <v>절연후렌지</v>
          </cell>
          <cell r="D45" t="str">
            <v>D125 MM(10K)</v>
          </cell>
          <cell r="E45" t="str">
            <v>개</v>
          </cell>
          <cell r="F45">
            <v>38</v>
          </cell>
          <cell r="G45">
            <v>14623</v>
          </cell>
          <cell r="H45">
            <v>0</v>
          </cell>
          <cell r="I45">
            <v>0</v>
          </cell>
        </row>
        <row r="46">
          <cell r="A46" t="str">
            <v>0</v>
          </cell>
          <cell r="B46" t="str">
            <v>MMB41321</v>
          </cell>
          <cell r="C46" t="str">
            <v>절연후렌지</v>
          </cell>
          <cell r="D46" t="str">
            <v>D150 MM(10K)</v>
          </cell>
          <cell r="E46" t="str">
            <v>개</v>
          </cell>
          <cell r="F46">
            <v>26</v>
          </cell>
          <cell r="G46">
            <v>19750</v>
          </cell>
          <cell r="H46">
            <v>0</v>
          </cell>
          <cell r="I46">
            <v>0</v>
          </cell>
        </row>
        <row r="47">
          <cell r="A47" t="str">
            <v>0</v>
          </cell>
          <cell r="B47" t="str">
            <v>MMB41322</v>
          </cell>
          <cell r="C47" t="str">
            <v>절연후렌지</v>
          </cell>
          <cell r="D47" t="str">
            <v>D200 MM(10K)</v>
          </cell>
          <cell r="E47" t="str">
            <v>개</v>
          </cell>
          <cell r="F47">
            <v>28</v>
          </cell>
          <cell r="G47">
            <v>30987</v>
          </cell>
          <cell r="H47">
            <v>0</v>
          </cell>
          <cell r="I47">
            <v>0</v>
          </cell>
        </row>
        <row r="48">
          <cell r="A48" t="str">
            <v>0</v>
          </cell>
          <cell r="B48" t="str">
            <v>MMB41415</v>
          </cell>
          <cell r="C48" t="str">
            <v>절연후렌지</v>
          </cell>
          <cell r="D48" t="str">
            <v>D65 MM(20K)</v>
          </cell>
          <cell r="E48" t="str">
            <v>개</v>
          </cell>
          <cell r="F48">
            <v>2</v>
          </cell>
          <cell r="G48">
            <v>9824</v>
          </cell>
          <cell r="H48">
            <v>0</v>
          </cell>
          <cell r="I48">
            <v>0</v>
          </cell>
        </row>
        <row r="49">
          <cell r="A49" t="str">
            <v>0</v>
          </cell>
          <cell r="B49" t="str">
            <v>MMB41420</v>
          </cell>
          <cell r="C49" t="str">
            <v>절연후렌지</v>
          </cell>
          <cell r="D49" t="str">
            <v>D125 MM(20K)</v>
          </cell>
          <cell r="E49" t="str">
            <v>개</v>
          </cell>
          <cell r="F49">
            <v>18</v>
          </cell>
          <cell r="G49">
            <v>20473</v>
          </cell>
          <cell r="H49">
            <v>0</v>
          </cell>
          <cell r="I49">
            <v>0</v>
          </cell>
        </row>
        <row r="50">
          <cell r="A50" t="str">
            <v>0</v>
          </cell>
          <cell r="B50" t="str">
            <v>MMB41421</v>
          </cell>
          <cell r="C50" t="str">
            <v>절연후렌지</v>
          </cell>
          <cell r="D50" t="str">
            <v>D150 MM(20K)</v>
          </cell>
          <cell r="E50" t="str">
            <v>개</v>
          </cell>
          <cell r="F50">
            <v>4</v>
          </cell>
          <cell r="G50">
            <v>28658</v>
          </cell>
          <cell r="H50">
            <v>0</v>
          </cell>
          <cell r="I50">
            <v>0</v>
          </cell>
        </row>
        <row r="51">
          <cell r="A51" t="str">
            <v>0</v>
          </cell>
          <cell r="B51" t="str">
            <v>MMB50105</v>
          </cell>
          <cell r="C51" t="str">
            <v>CM아답타</v>
          </cell>
          <cell r="D51" t="str">
            <v>D15 MM</v>
          </cell>
          <cell r="E51" t="str">
            <v>개</v>
          </cell>
          <cell r="F51">
            <v>10</v>
          </cell>
          <cell r="G51">
            <v>176</v>
          </cell>
          <cell r="H51">
            <v>0</v>
          </cell>
          <cell r="I51">
            <v>0</v>
          </cell>
        </row>
        <row r="52">
          <cell r="A52" t="str">
            <v>0</v>
          </cell>
          <cell r="B52" t="str">
            <v>MMB50107</v>
          </cell>
          <cell r="C52" t="str">
            <v>CM아답타</v>
          </cell>
          <cell r="D52" t="str">
            <v>D20 MM</v>
          </cell>
          <cell r="E52" t="str">
            <v>개</v>
          </cell>
          <cell r="F52">
            <v>20</v>
          </cell>
          <cell r="G52">
            <v>351</v>
          </cell>
          <cell r="H52">
            <v>0</v>
          </cell>
          <cell r="I52">
            <v>0</v>
          </cell>
        </row>
        <row r="53">
          <cell r="A53" t="str">
            <v>0</v>
          </cell>
          <cell r="B53" t="str">
            <v>MMB50113</v>
          </cell>
          <cell r="C53" t="str">
            <v>CM아답타</v>
          </cell>
          <cell r="D53" t="str">
            <v>D50 MM</v>
          </cell>
          <cell r="E53" t="str">
            <v>개</v>
          </cell>
          <cell r="F53">
            <v>10</v>
          </cell>
          <cell r="G53">
            <v>2321</v>
          </cell>
          <cell r="H53">
            <v>0</v>
          </cell>
          <cell r="I53">
            <v>0</v>
          </cell>
        </row>
        <row r="54">
          <cell r="A54" t="str">
            <v>0</v>
          </cell>
          <cell r="B54" t="str">
            <v>MMB50205</v>
          </cell>
          <cell r="C54" t="str">
            <v>CF아답타</v>
          </cell>
          <cell r="D54" t="str">
            <v>D15 MM</v>
          </cell>
          <cell r="E54" t="str">
            <v>개</v>
          </cell>
          <cell r="F54">
            <v>4</v>
          </cell>
          <cell r="G54">
            <v>246</v>
          </cell>
          <cell r="H54">
            <v>0</v>
          </cell>
          <cell r="I54">
            <v>0</v>
          </cell>
        </row>
        <row r="55">
          <cell r="A55" t="str">
            <v>0</v>
          </cell>
          <cell r="B55" t="str">
            <v>MMB50208</v>
          </cell>
          <cell r="C55" t="str">
            <v>CF아답타</v>
          </cell>
          <cell r="D55" t="str">
            <v>D25 MM</v>
          </cell>
          <cell r="E55" t="str">
            <v>개</v>
          </cell>
          <cell r="F55">
            <v>1</v>
          </cell>
          <cell r="G55">
            <v>1105</v>
          </cell>
          <cell r="H55">
            <v>0</v>
          </cell>
          <cell r="I55">
            <v>0</v>
          </cell>
        </row>
        <row r="56">
          <cell r="A56" t="str">
            <v>0</v>
          </cell>
          <cell r="B56" t="str">
            <v>MMB50505</v>
          </cell>
          <cell r="C56" t="str">
            <v>CM유니온</v>
          </cell>
          <cell r="D56" t="str">
            <v>D15 MM</v>
          </cell>
          <cell r="E56" t="str">
            <v>개</v>
          </cell>
          <cell r="F56">
            <v>4</v>
          </cell>
          <cell r="G56">
            <v>712</v>
          </cell>
          <cell r="H56">
            <v>0</v>
          </cell>
          <cell r="I56">
            <v>0</v>
          </cell>
        </row>
        <row r="57">
          <cell r="A57" t="str">
            <v>0</v>
          </cell>
          <cell r="B57" t="str">
            <v>MMB50513</v>
          </cell>
          <cell r="C57" t="str">
            <v>CM유니온</v>
          </cell>
          <cell r="D57" t="str">
            <v>D50 MM</v>
          </cell>
          <cell r="E57" t="str">
            <v>개</v>
          </cell>
          <cell r="F57">
            <v>2</v>
          </cell>
          <cell r="G57">
            <v>6460</v>
          </cell>
          <cell r="H57">
            <v>0</v>
          </cell>
          <cell r="I57">
            <v>0</v>
          </cell>
        </row>
        <row r="58">
          <cell r="A58" t="str">
            <v>0</v>
          </cell>
          <cell r="B58" t="str">
            <v>MMB51613</v>
          </cell>
          <cell r="C58" t="str">
            <v>황동 닛플(PT닛플)</v>
          </cell>
          <cell r="D58" t="str">
            <v>D50 MM</v>
          </cell>
          <cell r="E58" t="str">
            <v>개</v>
          </cell>
          <cell r="F58">
            <v>4</v>
          </cell>
          <cell r="G58">
            <v>2480</v>
          </cell>
          <cell r="H58">
            <v>0</v>
          </cell>
          <cell r="I58">
            <v>0</v>
          </cell>
        </row>
        <row r="59">
          <cell r="A59" t="str">
            <v>0</v>
          </cell>
          <cell r="B59" t="str">
            <v>MMC11122</v>
          </cell>
          <cell r="C59" t="str">
            <v>플랜지소켓관(KP식)</v>
          </cell>
          <cell r="D59" t="str">
            <v>D200 MM</v>
          </cell>
          <cell r="E59" t="str">
            <v>개</v>
          </cell>
          <cell r="F59">
            <v>2</v>
          </cell>
          <cell r="G59">
            <v>20412</v>
          </cell>
          <cell r="H59">
            <v>0</v>
          </cell>
          <cell r="I59">
            <v>0</v>
          </cell>
        </row>
        <row r="60">
          <cell r="A60" t="str">
            <v>0</v>
          </cell>
          <cell r="B60" t="str">
            <v>MMF10528</v>
          </cell>
          <cell r="C60" t="str">
            <v>가압급수펌프설치(3대1조)(설치도)</v>
          </cell>
          <cell r="D60" t="str">
            <v>250LPM이하 X 71~  80M</v>
          </cell>
          <cell r="E60" t="str">
            <v>조</v>
          </cell>
          <cell r="F60">
            <v>1</v>
          </cell>
          <cell r="G60">
            <v>9331920</v>
          </cell>
          <cell r="H60">
            <v>0</v>
          </cell>
          <cell r="I60">
            <v>0</v>
          </cell>
        </row>
        <row r="61">
          <cell r="A61" t="str">
            <v>0</v>
          </cell>
          <cell r="B61" t="str">
            <v>MMF10529</v>
          </cell>
          <cell r="C61" t="str">
            <v>가압급수펌프설치(3대1조)(설치도)</v>
          </cell>
          <cell r="D61" t="str">
            <v>250LPM이하 X 81~  90M</v>
          </cell>
          <cell r="E61" t="str">
            <v>조</v>
          </cell>
          <cell r="F61">
            <v>1</v>
          </cell>
          <cell r="G61">
            <v>9830160</v>
          </cell>
          <cell r="H61">
            <v>0</v>
          </cell>
          <cell r="I61">
            <v>0</v>
          </cell>
        </row>
        <row r="62">
          <cell r="A62" t="str">
            <v>0</v>
          </cell>
          <cell r="B62" t="str">
            <v>MMF10537</v>
          </cell>
          <cell r="C62" t="str">
            <v>가압급수펌프설치(3대1조)(설치도)</v>
          </cell>
          <cell r="D62" t="str">
            <v>300LPM이하 X 61~  70M</v>
          </cell>
          <cell r="E62" t="str">
            <v>조</v>
          </cell>
          <cell r="F62">
            <v>1</v>
          </cell>
          <cell r="G62">
            <v>8989920</v>
          </cell>
          <cell r="H62">
            <v>0</v>
          </cell>
          <cell r="I62">
            <v>0</v>
          </cell>
        </row>
        <row r="63">
          <cell r="A63" t="str">
            <v>0</v>
          </cell>
          <cell r="B63" t="str">
            <v>MMF10546</v>
          </cell>
          <cell r="C63" t="str">
            <v>가압급수펌프설치(3대1조)(설치도)</v>
          </cell>
          <cell r="D63" t="str">
            <v>450LPM이하 X 51~  60M</v>
          </cell>
          <cell r="E63" t="str">
            <v>조</v>
          </cell>
          <cell r="F63">
            <v>1</v>
          </cell>
          <cell r="G63">
            <v>9575280</v>
          </cell>
          <cell r="H63">
            <v>0</v>
          </cell>
          <cell r="I63">
            <v>0</v>
          </cell>
        </row>
        <row r="64">
          <cell r="A64" t="str">
            <v>0</v>
          </cell>
          <cell r="B64" t="str">
            <v>MMO10113</v>
          </cell>
          <cell r="C64" t="str">
            <v>파이프 행가</v>
          </cell>
          <cell r="D64" t="str">
            <v>D50 MM</v>
          </cell>
          <cell r="E64" t="str">
            <v>개</v>
          </cell>
          <cell r="F64">
            <v>2</v>
          </cell>
          <cell r="G64">
            <v>288</v>
          </cell>
          <cell r="H64">
            <v>0</v>
          </cell>
          <cell r="I64">
            <v>0</v>
          </cell>
        </row>
        <row r="65">
          <cell r="A65" t="str">
            <v>0</v>
          </cell>
          <cell r="B65" t="str">
            <v>MMO10505</v>
          </cell>
          <cell r="C65" t="str">
            <v>절연 행가</v>
          </cell>
          <cell r="D65" t="str">
            <v>D15 MM</v>
          </cell>
          <cell r="E65" t="str">
            <v>개</v>
          </cell>
          <cell r="F65">
            <v>9</v>
          </cell>
          <cell r="G65">
            <v>360</v>
          </cell>
          <cell r="H65">
            <v>0</v>
          </cell>
          <cell r="I65">
            <v>0</v>
          </cell>
        </row>
        <row r="66">
          <cell r="A66" t="str">
            <v>0</v>
          </cell>
          <cell r="B66" t="str">
            <v>MMO10507</v>
          </cell>
          <cell r="C66" t="str">
            <v>절연 행가</v>
          </cell>
          <cell r="D66" t="str">
            <v>D20 MM</v>
          </cell>
          <cell r="E66" t="str">
            <v>개</v>
          </cell>
          <cell r="F66">
            <v>2</v>
          </cell>
          <cell r="G66">
            <v>396</v>
          </cell>
          <cell r="H66">
            <v>0</v>
          </cell>
          <cell r="I66">
            <v>0</v>
          </cell>
        </row>
        <row r="67">
          <cell r="A67" t="str">
            <v>0</v>
          </cell>
          <cell r="B67" t="str">
            <v>MMZ20121</v>
          </cell>
          <cell r="C67" t="str">
            <v>알루미늄 사다리</v>
          </cell>
          <cell r="D67" t="str">
            <v>3,000H</v>
          </cell>
          <cell r="E67" t="str">
            <v>대</v>
          </cell>
          <cell r="F67">
            <v>2</v>
          </cell>
          <cell r="G67">
            <v>51840</v>
          </cell>
          <cell r="H67">
            <v>0</v>
          </cell>
          <cell r="I67">
            <v>0</v>
          </cell>
        </row>
        <row r="68">
          <cell r="A68" t="str">
            <v>0</v>
          </cell>
          <cell r="B68" t="str">
            <v>MMZ52110</v>
          </cell>
          <cell r="C68" t="str">
            <v>화살표식(PE필름)</v>
          </cell>
          <cell r="D68" t="str">
            <v>50X110</v>
          </cell>
          <cell r="E68" t="str">
            <v>개</v>
          </cell>
          <cell r="F68">
            <v>11</v>
          </cell>
          <cell r="G68">
            <v>720</v>
          </cell>
          <cell r="H68">
            <v>0</v>
          </cell>
          <cell r="I68">
            <v>0</v>
          </cell>
        </row>
        <row r="69">
          <cell r="A69" t="str">
            <v>0</v>
          </cell>
          <cell r="B69" t="str">
            <v>MMZ52112</v>
          </cell>
          <cell r="C69" t="str">
            <v>밸브인식표</v>
          </cell>
          <cell r="D69" t="str">
            <v>60X100X3T</v>
          </cell>
          <cell r="E69" t="str">
            <v>개</v>
          </cell>
          <cell r="F69">
            <v>66</v>
          </cell>
          <cell r="G69">
            <v>1080</v>
          </cell>
          <cell r="H69">
            <v>0</v>
          </cell>
          <cell r="I69">
            <v>0</v>
          </cell>
        </row>
        <row r="70">
          <cell r="A70" t="str">
            <v>0</v>
          </cell>
          <cell r="B70" t="str">
            <v>MMZ52114</v>
          </cell>
          <cell r="C70" t="str">
            <v>장비표식</v>
          </cell>
          <cell r="D70" t="str">
            <v>120X200X3T</v>
          </cell>
          <cell r="E70" t="str">
            <v>개</v>
          </cell>
          <cell r="F70">
            <v>19</v>
          </cell>
          <cell r="G70">
            <v>1800</v>
          </cell>
          <cell r="H70">
            <v>0</v>
          </cell>
          <cell r="I70">
            <v>0</v>
          </cell>
        </row>
        <row r="71">
          <cell r="A71" t="str">
            <v>0</v>
          </cell>
          <cell r="B71" t="str">
            <v>UAA20710</v>
          </cell>
          <cell r="C71" t="str">
            <v>이동식 강관조립 말비계</v>
          </cell>
          <cell r="D71" t="str">
            <v>(6개월 H=2M 1단)</v>
          </cell>
          <cell r="E71" t="str">
            <v>대</v>
          </cell>
          <cell r="F71">
            <v>2</v>
          </cell>
          <cell r="G71">
            <v>11776</v>
          </cell>
          <cell r="H71">
            <v>26988</v>
          </cell>
          <cell r="I71">
            <v>0</v>
          </cell>
        </row>
        <row r="72">
          <cell r="A72" t="str">
            <v>0</v>
          </cell>
          <cell r="B72" t="str">
            <v>UMA54405</v>
          </cell>
          <cell r="C72" t="str">
            <v>동관 기계실 배관</v>
          </cell>
          <cell r="D72" t="str">
            <v>D15 MM, (L TYPE)</v>
          </cell>
          <cell r="E72" t="str">
            <v>M</v>
          </cell>
          <cell r="F72">
            <v>24.66</v>
          </cell>
          <cell r="G72">
            <v>1100</v>
          </cell>
          <cell r="H72">
            <v>1900</v>
          </cell>
          <cell r="I72">
            <v>0</v>
          </cell>
        </row>
        <row r="73">
          <cell r="A73" t="str">
            <v>0</v>
          </cell>
          <cell r="B73" t="str">
            <v>UMA54407</v>
          </cell>
          <cell r="C73" t="str">
            <v>동관 기계실 배관</v>
          </cell>
          <cell r="D73" t="str">
            <v>D20 MM, (L TYPE)</v>
          </cell>
          <cell r="E73" t="str">
            <v>M</v>
          </cell>
          <cell r="F73">
            <v>11.3</v>
          </cell>
          <cell r="G73">
            <v>1700</v>
          </cell>
          <cell r="H73">
            <v>2200</v>
          </cell>
          <cell r="I73">
            <v>0</v>
          </cell>
        </row>
        <row r="74">
          <cell r="A74" t="str">
            <v>0</v>
          </cell>
          <cell r="B74" t="str">
            <v>UMA54408</v>
          </cell>
          <cell r="C74" t="str">
            <v>동관 기계실 배관</v>
          </cell>
          <cell r="D74" t="str">
            <v>D25 MM, (L TYPE)</v>
          </cell>
          <cell r="E74" t="str">
            <v>M</v>
          </cell>
          <cell r="F74">
            <v>2</v>
          </cell>
          <cell r="G74">
            <v>2442</v>
          </cell>
          <cell r="H74">
            <v>2632</v>
          </cell>
          <cell r="I74">
            <v>53</v>
          </cell>
        </row>
        <row r="75">
          <cell r="A75" t="str">
            <v>0</v>
          </cell>
          <cell r="B75" t="str">
            <v>UMA54413</v>
          </cell>
          <cell r="C75" t="str">
            <v>동관 기계실 배관</v>
          </cell>
          <cell r="D75" t="str">
            <v>D50 MM, (L TYPE)</v>
          </cell>
          <cell r="E75" t="str">
            <v>M</v>
          </cell>
          <cell r="F75">
            <v>4.0199999999999996</v>
          </cell>
          <cell r="G75">
            <v>6500</v>
          </cell>
          <cell r="H75">
            <v>4500</v>
          </cell>
          <cell r="I75">
            <v>100</v>
          </cell>
        </row>
        <row r="76">
          <cell r="A76" t="str">
            <v>0</v>
          </cell>
          <cell r="B76" t="str">
            <v>UMA54415</v>
          </cell>
          <cell r="C76" t="str">
            <v>동관 기계실 배관</v>
          </cell>
          <cell r="D76" t="str">
            <v>D65 MM, (L TYPE)</v>
          </cell>
          <cell r="E76" t="str">
            <v>M</v>
          </cell>
          <cell r="F76">
            <v>3</v>
          </cell>
          <cell r="G76">
            <v>9273</v>
          </cell>
          <cell r="H76">
            <v>5802</v>
          </cell>
          <cell r="I76">
            <v>116</v>
          </cell>
        </row>
        <row r="77">
          <cell r="A77" t="str">
            <v>0</v>
          </cell>
          <cell r="B77" t="str">
            <v>UMA54420</v>
          </cell>
          <cell r="C77" t="str">
            <v>동관 기계실 배관</v>
          </cell>
          <cell r="D77" t="str">
            <v>D125 MM, (L TYPE)</v>
          </cell>
          <cell r="E77" t="str">
            <v>M</v>
          </cell>
          <cell r="F77">
            <v>60.04</v>
          </cell>
          <cell r="G77">
            <v>28800</v>
          </cell>
          <cell r="H77">
            <v>14700</v>
          </cell>
          <cell r="I77">
            <v>300</v>
          </cell>
        </row>
        <row r="78">
          <cell r="A78" t="str">
            <v>0</v>
          </cell>
          <cell r="B78" t="str">
            <v>UMA54421</v>
          </cell>
          <cell r="C78" t="str">
            <v>동관 기계실 배관</v>
          </cell>
          <cell r="D78" t="str">
            <v>D150 MM, (L TYPE)</v>
          </cell>
          <cell r="E78" t="str">
            <v>M</v>
          </cell>
          <cell r="F78">
            <v>22.94</v>
          </cell>
          <cell r="G78">
            <v>39400</v>
          </cell>
          <cell r="H78">
            <v>17500</v>
          </cell>
          <cell r="I78">
            <v>300</v>
          </cell>
        </row>
        <row r="79">
          <cell r="A79" t="str">
            <v>0</v>
          </cell>
          <cell r="B79" t="str">
            <v>UMA54422</v>
          </cell>
          <cell r="C79" t="str">
            <v>동관 기계실 배관</v>
          </cell>
          <cell r="D79" t="str">
            <v>D200 MM, (L TYPE)</v>
          </cell>
          <cell r="E79" t="str">
            <v>M</v>
          </cell>
          <cell r="F79">
            <v>78.05</v>
          </cell>
          <cell r="G79">
            <v>79000</v>
          </cell>
          <cell r="H79">
            <v>24400</v>
          </cell>
          <cell r="I79">
            <v>500</v>
          </cell>
        </row>
        <row r="80">
          <cell r="A80" t="str">
            <v>0</v>
          </cell>
          <cell r="B80" t="str">
            <v>UMB10108</v>
          </cell>
          <cell r="C80" t="str">
            <v>주철관KP접합 및 부설</v>
          </cell>
          <cell r="D80" t="str">
            <v>D200</v>
          </cell>
          <cell r="E80" t="str">
            <v>개소</v>
          </cell>
          <cell r="F80">
            <v>2</v>
          </cell>
          <cell r="G80">
            <v>9413</v>
          </cell>
          <cell r="H80">
            <v>30633</v>
          </cell>
          <cell r="I80">
            <v>612</v>
          </cell>
        </row>
        <row r="81">
          <cell r="A81" t="str">
            <v>0</v>
          </cell>
          <cell r="B81" t="str">
            <v>UMC15106</v>
          </cell>
          <cell r="C81" t="str">
            <v>강판 절단 (가스)(수동식)</v>
          </cell>
          <cell r="D81" t="str">
            <v>T= 6MM</v>
          </cell>
          <cell r="E81" t="str">
            <v>M</v>
          </cell>
          <cell r="F81">
            <v>8.44</v>
          </cell>
          <cell r="G81">
            <v>200</v>
          </cell>
          <cell r="H81">
            <v>300</v>
          </cell>
          <cell r="I81">
            <v>0</v>
          </cell>
        </row>
        <row r="82">
          <cell r="A82" t="str">
            <v>0</v>
          </cell>
          <cell r="B82" t="str">
            <v>UMC24108</v>
          </cell>
          <cell r="C82" t="str">
            <v>동관용접 (BRAZING)</v>
          </cell>
          <cell r="D82" t="str">
            <v>D25 MM</v>
          </cell>
          <cell r="E82" t="str">
            <v>개소</v>
          </cell>
          <cell r="F82">
            <v>25</v>
          </cell>
          <cell r="G82">
            <v>174</v>
          </cell>
          <cell r="H82">
            <v>1455</v>
          </cell>
          <cell r="I82">
            <v>29</v>
          </cell>
        </row>
        <row r="83">
          <cell r="A83" t="str">
            <v>0</v>
          </cell>
          <cell r="B83" t="str">
            <v>UMC24113</v>
          </cell>
          <cell r="C83" t="str">
            <v>동관용접 (BRAZING)</v>
          </cell>
          <cell r="D83" t="str">
            <v>D50 MM</v>
          </cell>
          <cell r="E83" t="str">
            <v>개소</v>
          </cell>
          <cell r="F83">
            <v>36</v>
          </cell>
          <cell r="G83">
            <v>444</v>
          </cell>
          <cell r="H83">
            <v>2462</v>
          </cell>
          <cell r="I83">
            <v>49</v>
          </cell>
        </row>
        <row r="84">
          <cell r="A84" t="str">
            <v>0</v>
          </cell>
          <cell r="B84" t="str">
            <v>UMC24115</v>
          </cell>
          <cell r="C84" t="str">
            <v>동관용접 (BRAZING)</v>
          </cell>
          <cell r="D84" t="str">
            <v>D65 MM</v>
          </cell>
          <cell r="E84" t="str">
            <v>개소</v>
          </cell>
          <cell r="F84">
            <v>18</v>
          </cell>
          <cell r="G84">
            <v>579</v>
          </cell>
          <cell r="H84">
            <v>3164</v>
          </cell>
          <cell r="I84">
            <v>63</v>
          </cell>
        </row>
        <row r="85">
          <cell r="A85" t="str">
            <v>0</v>
          </cell>
          <cell r="B85" t="str">
            <v>UMC24119</v>
          </cell>
          <cell r="C85" t="str">
            <v>동관용접 (BRAZING)</v>
          </cell>
          <cell r="D85" t="str">
            <v>D100 MM</v>
          </cell>
          <cell r="E85" t="str">
            <v>개소</v>
          </cell>
          <cell r="F85">
            <v>16</v>
          </cell>
          <cell r="G85">
            <v>1315</v>
          </cell>
          <cell r="H85">
            <v>5174</v>
          </cell>
          <cell r="I85">
            <v>103</v>
          </cell>
        </row>
        <row r="86">
          <cell r="A86" t="str">
            <v>0</v>
          </cell>
          <cell r="B86" t="str">
            <v>UMC24120</v>
          </cell>
          <cell r="C86" t="str">
            <v>동관용접 (BRAZING)</v>
          </cell>
          <cell r="D86" t="str">
            <v>D125 MM</v>
          </cell>
          <cell r="E86" t="str">
            <v>개소</v>
          </cell>
          <cell r="F86">
            <v>176</v>
          </cell>
          <cell r="G86">
            <v>1795</v>
          </cell>
          <cell r="H86">
            <v>6430</v>
          </cell>
          <cell r="I86">
            <v>128</v>
          </cell>
        </row>
        <row r="87">
          <cell r="A87" t="str">
            <v>0</v>
          </cell>
          <cell r="B87" t="str">
            <v>UMC24121</v>
          </cell>
          <cell r="C87" t="str">
            <v>동관용접 (BRAZING)</v>
          </cell>
          <cell r="D87" t="str">
            <v>D150 MM</v>
          </cell>
          <cell r="E87" t="str">
            <v>개소</v>
          </cell>
          <cell r="F87">
            <v>85</v>
          </cell>
          <cell r="G87">
            <v>2706</v>
          </cell>
          <cell r="H87">
            <v>9091</v>
          </cell>
          <cell r="I87">
            <v>181</v>
          </cell>
        </row>
        <row r="88">
          <cell r="A88" t="str">
            <v>0</v>
          </cell>
          <cell r="B88" t="str">
            <v>UMC24122</v>
          </cell>
          <cell r="C88" t="str">
            <v>동관용접 (BRAZING)</v>
          </cell>
          <cell r="D88" t="str">
            <v>D200 MM</v>
          </cell>
          <cell r="E88" t="str">
            <v>개소</v>
          </cell>
          <cell r="F88">
            <v>116</v>
          </cell>
          <cell r="G88">
            <v>6268</v>
          </cell>
          <cell r="H88">
            <v>15222</v>
          </cell>
          <cell r="I88">
            <v>304</v>
          </cell>
        </row>
        <row r="89">
          <cell r="A89" t="str">
            <v>0</v>
          </cell>
          <cell r="B89" t="str">
            <v>UMC24305</v>
          </cell>
          <cell r="C89" t="str">
            <v>동관용접 (SOLDERING)</v>
          </cell>
          <cell r="D89" t="str">
            <v>D15 MM</v>
          </cell>
          <cell r="E89" t="str">
            <v>개소</v>
          </cell>
          <cell r="F89">
            <v>50</v>
          </cell>
          <cell r="G89">
            <v>30</v>
          </cell>
          <cell r="H89">
            <v>960</v>
          </cell>
          <cell r="I89">
            <v>19</v>
          </cell>
        </row>
        <row r="90">
          <cell r="A90" t="str">
            <v>0</v>
          </cell>
          <cell r="B90" t="str">
            <v>UMC24307</v>
          </cell>
          <cell r="C90" t="str">
            <v>동관용접 (SOLDERING)</v>
          </cell>
          <cell r="D90" t="str">
            <v>D20 MM</v>
          </cell>
          <cell r="E90" t="str">
            <v>개소</v>
          </cell>
          <cell r="F90">
            <v>36</v>
          </cell>
          <cell r="G90">
            <v>47</v>
          </cell>
          <cell r="H90">
            <v>1108</v>
          </cell>
          <cell r="I90">
            <v>22</v>
          </cell>
        </row>
        <row r="91">
          <cell r="A91" t="str">
            <v>0</v>
          </cell>
          <cell r="B91" t="str">
            <v>UMC28106</v>
          </cell>
          <cell r="C91" t="str">
            <v>강판 전기아크용접(V형)(하향)(수동)</v>
          </cell>
          <cell r="D91" t="str">
            <v>T= 6 MM</v>
          </cell>
          <cell r="E91" t="str">
            <v>M</v>
          </cell>
          <cell r="F91">
            <v>25.42</v>
          </cell>
          <cell r="G91">
            <v>400</v>
          </cell>
          <cell r="H91">
            <v>7400</v>
          </cell>
          <cell r="I91">
            <v>100</v>
          </cell>
        </row>
        <row r="92">
          <cell r="A92" t="str">
            <v>0</v>
          </cell>
          <cell r="B92" t="str">
            <v>UMC38615</v>
          </cell>
          <cell r="C92" t="str">
            <v>절연플랜지접합 부자재</v>
          </cell>
          <cell r="D92" t="str">
            <v>D65 MM</v>
          </cell>
          <cell r="E92" t="str">
            <v>개소</v>
          </cell>
          <cell r="F92">
            <v>8</v>
          </cell>
          <cell r="G92">
            <v>3578</v>
          </cell>
          <cell r="H92">
            <v>0</v>
          </cell>
          <cell r="I92">
            <v>0</v>
          </cell>
        </row>
        <row r="93">
          <cell r="A93" t="str">
            <v>0</v>
          </cell>
          <cell r="B93" t="str">
            <v>UMC38619</v>
          </cell>
          <cell r="C93" t="str">
            <v>절연플랜지접합 부자재</v>
          </cell>
          <cell r="D93" t="str">
            <v>D100 MM</v>
          </cell>
          <cell r="E93" t="str">
            <v>개소</v>
          </cell>
          <cell r="F93">
            <v>8</v>
          </cell>
          <cell r="G93">
            <v>6516</v>
          </cell>
          <cell r="H93">
            <v>0</v>
          </cell>
          <cell r="I93">
            <v>0</v>
          </cell>
        </row>
        <row r="94">
          <cell r="A94" t="str">
            <v>0</v>
          </cell>
          <cell r="B94" t="str">
            <v>UMC38620</v>
          </cell>
          <cell r="C94" t="str">
            <v>절연플랜지접합 부자재</v>
          </cell>
          <cell r="D94" t="str">
            <v>D125 MM</v>
          </cell>
          <cell r="E94" t="str">
            <v>개소</v>
          </cell>
          <cell r="F94">
            <v>56</v>
          </cell>
          <cell r="G94">
            <v>9719</v>
          </cell>
          <cell r="H94">
            <v>0</v>
          </cell>
          <cell r="I94">
            <v>0</v>
          </cell>
        </row>
        <row r="95">
          <cell r="A95" t="str">
            <v>0</v>
          </cell>
          <cell r="B95" t="str">
            <v>UMC38621</v>
          </cell>
          <cell r="C95" t="str">
            <v>절연플랜지접합 부자재</v>
          </cell>
          <cell r="D95" t="str">
            <v>D150 MM</v>
          </cell>
          <cell r="E95" t="str">
            <v>개소</v>
          </cell>
          <cell r="F95">
            <v>30</v>
          </cell>
          <cell r="G95">
            <v>11007</v>
          </cell>
          <cell r="H95">
            <v>0</v>
          </cell>
          <cell r="I95">
            <v>0</v>
          </cell>
        </row>
        <row r="96">
          <cell r="A96" t="str">
            <v>0</v>
          </cell>
          <cell r="B96" t="str">
            <v>UMC38622</v>
          </cell>
          <cell r="C96" t="str">
            <v>절연플랜지접합 부자재</v>
          </cell>
          <cell r="D96" t="str">
            <v>D200 MM</v>
          </cell>
          <cell r="E96" t="str">
            <v>개소</v>
          </cell>
          <cell r="F96">
            <v>28</v>
          </cell>
          <cell r="G96">
            <v>16512</v>
          </cell>
          <cell r="H96">
            <v>0</v>
          </cell>
          <cell r="I96">
            <v>0</v>
          </cell>
        </row>
        <row r="97">
          <cell r="A97" t="str">
            <v>0</v>
          </cell>
          <cell r="B97" t="str">
            <v>UMC90307</v>
          </cell>
          <cell r="C97" t="str">
            <v>동관티뽑기</v>
          </cell>
          <cell r="D97" t="str">
            <v>D20 MM 이하</v>
          </cell>
          <cell r="E97" t="str">
            <v>개소</v>
          </cell>
          <cell r="F97">
            <v>11</v>
          </cell>
          <cell r="G97">
            <v>30</v>
          </cell>
          <cell r="H97">
            <v>1513</v>
          </cell>
          <cell r="I97">
            <v>49</v>
          </cell>
        </row>
        <row r="98">
          <cell r="A98" t="str">
            <v>0</v>
          </cell>
          <cell r="B98" t="str">
            <v>UMD10205</v>
          </cell>
          <cell r="C98" t="str">
            <v>게이트밸브 설치(청동제)</v>
          </cell>
          <cell r="D98" t="str">
            <v>D15 MM, (10KG/CM2)</v>
          </cell>
          <cell r="E98" t="str">
            <v>개소</v>
          </cell>
          <cell r="F98">
            <v>2</v>
          </cell>
          <cell r="G98">
            <v>2642</v>
          </cell>
          <cell r="H98">
            <v>2119</v>
          </cell>
          <cell r="I98">
            <v>42</v>
          </cell>
        </row>
        <row r="99">
          <cell r="A99" t="str">
            <v>0</v>
          </cell>
          <cell r="B99" t="str">
            <v>UMD10213</v>
          </cell>
          <cell r="C99" t="str">
            <v>게이트밸브 설치(청동제)</v>
          </cell>
          <cell r="D99" t="str">
            <v>D50 MM, (10KG/CM2)</v>
          </cell>
          <cell r="E99" t="str">
            <v>개소</v>
          </cell>
          <cell r="F99">
            <v>4</v>
          </cell>
          <cell r="G99">
            <v>17042</v>
          </cell>
          <cell r="H99">
            <v>2119</v>
          </cell>
          <cell r="I99">
            <v>42</v>
          </cell>
        </row>
        <row r="100">
          <cell r="A100" t="str">
            <v>0</v>
          </cell>
          <cell r="B100" t="str">
            <v>UMD10815</v>
          </cell>
          <cell r="C100" t="str">
            <v>에폭시도장게이트밸브 설치(주철)</v>
          </cell>
          <cell r="D100" t="str">
            <v>D65 MM, (10KG/CM2)</v>
          </cell>
          <cell r="E100" t="str">
            <v>개소</v>
          </cell>
          <cell r="F100">
            <v>2</v>
          </cell>
          <cell r="G100">
            <v>40622</v>
          </cell>
          <cell r="H100">
            <v>8808</v>
          </cell>
          <cell r="I100">
            <v>176</v>
          </cell>
        </row>
        <row r="101">
          <cell r="A101" t="str">
            <v>0</v>
          </cell>
          <cell r="B101" t="str">
            <v>UMD10820</v>
          </cell>
          <cell r="C101" t="str">
            <v>에폭시도장게이트밸브 설치(주철)</v>
          </cell>
          <cell r="D101" t="str">
            <v>D125 MM, (10KG/CM2)</v>
          </cell>
          <cell r="E101" t="str">
            <v>개소</v>
          </cell>
          <cell r="F101">
            <v>6</v>
          </cell>
          <cell r="G101">
            <v>91728</v>
          </cell>
          <cell r="H101">
            <v>22329</v>
          </cell>
          <cell r="I101">
            <v>446</v>
          </cell>
        </row>
        <row r="102">
          <cell r="A102" t="str">
            <v>0</v>
          </cell>
          <cell r="B102" t="str">
            <v>UMD10821</v>
          </cell>
          <cell r="C102" t="str">
            <v>에폭시도장게이트밸브 설치(주철)</v>
          </cell>
          <cell r="D102" t="str">
            <v>D150 MM, (10KG/CM2)</v>
          </cell>
          <cell r="E102" t="str">
            <v>개소</v>
          </cell>
          <cell r="F102">
            <v>5</v>
          </cell>
          <cell r="G102">
            <v>131040</v>
          </cell>
          <cell r="H102">
            <v>22329</v>
          </cell>
          <cell r="I102">
            <v>446</v>
          </cell>
        </row>
        <row r="103">
          <cell r="A103" t="str">
            <v>0</v>
          </cell>
          <cell r="B103" t="str">
            <v>UMD10822</v>
          </cell>
          <cell r="C103" t="str">
            <v>에폭시도장게이트밸브 설치(주철)</v>
          </cell>
          <cell r="D103" t="str">
            <v>D200 MM, (10KG/CM2)</v>
          </cell>
          <cell r="E103" t="str">
            <v>개소</v>
          </cell>
          <cell r="F103">
            <v>2</v>
          </cell>
          <cell r="G103">
            <v>216216</v>
          </cell>
          <cell r="H103">
            <v>45012</v>
          </cell>
          <cell r="I103">
            <v>900</v>
          </cell>
        </row>
        <row r="104">
          <cell r="A104" t="str">
            <v>0</v>
          </cell>
          <cell r="B104" t="str">
            <v>UMD10920</v>
          </cell>
          <cell r="C104" t="str">
            <v>에폭시도장게이트밸브 설치(주강)</v>
          </cell>
          <cell r="D104" t="str">
            <v>D125 MM, (20KG/CM2)</v>
          </cell>
          <cell r="E104" t="str">
            <v>개소</v>
          </cell>
          <cell r="F104">
            <v>2</v>
          </cell>
          <cell r="G104">
            <v>365012</v>
          </cell>
          <cell r="H104">
            <v>22329</v>
          </cell>
          <cell r="I104">
            <v>446</v>
          </cell>
        </row>
        <row r="105">
          <cell r="A105" t="str">
            <v>0</v>
          </cell>
          <cell r="B105" t="str">
            <v>UMD13519</v>
          </cell>
          <cell r="C105" t="str">
            <v>에폭시도장바깥나사게이트밸브 설치</v>
          </cell>
          <cell r="D105" t="str">
            <v>D125 MM, (10KG/CM2)</v>
          </cell>
          <cell r="E105" t="str">
            <v>개소</v>
          </cell>
          <cell r="F105">
            <v>3</v>
          </cell>
          <cell r="G105">
            <v>104832</v>
          </cell>
          <cell r="H105">
            <v>22329</v>
          </cell>
          <cell r="I105">
            <v>446</v>
          </cell>
        </row>
        <row r="106">
          <cell r="A106" t="str">
            <v>0</v>
          </cell>
          <cell r="B106" t="str">
            <v>UMD13521</v>
          </cell>
          <cell r="C106" t="str">
            <v>에폭시도장바깥나사게이트밸브 설치</v>
          </cell>
          <cell r="D106" t="str">
            <v>D150 MM, (10KG/CM2)</v>
          </cell>
          <cell r="E106" t="str">
            <v>개소</v>
          </cell>
          <cell r="F106">
            <v>1</v>
          </cell>
          <cell r="G106">
            <v>144144</v>
          </cell>
          <cell r="H106">
            <v>22329</v>
          </cell>
          <cell r="I106">
            <v>446</v>
          </cell>
        </row>
        <row r="107">
          <cell r="A107" t="str">
            <v>0</v>
          </cell>
          <cell r="B107" t="str">
            <v>UMD13557</v>
          </cell>
          <cell r="C107" t="str">
            <v>에폭시도장바깥나사게이트밸브 설치</v>
          </cell>
          <cell r="D107" t="str">
            <v>D125 MM, (20KG/CM2)</v>
          </cell>
          <cell r="E107" t="str">
            <v>개소</v>
          </cell>
          <cell r="F107">
            <v>2</v>
          </cell>
          <cell r="G107">
            <v>365011</v>
          </cell>
          <cell r="H107">
            <v>22329</v>
          </cell>
          <cell r="I107">
            <v>446</v>
          </cell>
        </row>
        <row r="108">
          <cell r="A108" t="str">
            <v>0</v>
          </cell>
          <cell r="B108" t="str">
            <v>UMD16721</v>
          </cell>
          <cell r="C108" t="str">
            <v>에폭시도장글로브밸브 설치(주철제)</v>
          </cell>
          <cell r="D108" t="str">
            <v>D150 MM, (10KG/CM2)</v>
          </cell>
          <cell r="E108" t="str">
            <v>개소</v>
          </cell>
          <cell r="F108">
            <v>2</v>
          </cell>
          <cell r="G108">
            <v>216216</v>
          </cell>
          <cell r="H108">
            <v>22329</v>
          </cell>
          <cell r="I108">
            <v>446</v>
          </cell>
        </row>
        <row r="109">
          <cell r="A109" t="str">
            <v>0</v>
          </cell>
          <cell r="B109" t="str">
            <v>UMD19122</v>
          </cell>
          <cell r="C109" t="str">
            <v>버터플라이밸브 설치(주철제)</v>
          </cell>
          <cell r="D109" t="str">
            <v>D200 MM, (10KG/CM2)</v>
          </cell>
          <cell r="E109" t="str">
            <v>개소</v>
          </cell>
          <cell r="F109">
            <v>8</v>
          </cell>
          <cell r="G109">
            <v>167184</v>
          </cell>
          <cell r="H109">
            <v>45012</v>
          </cell>
          <cell r="I109">
            <v>900</v>
          </cell>
        </row>
        <row r="110">
          <cell r="A110" t="str">
            <v>0</v>
          </cell>
          <cell r="B110" t="str">
            <v>UMD22400</v>
          </cell>
          <cell r="C110" t="str">
            <v>듀얼플레이트첵크밸브설치(충완,엑폭시)</v>
          </cell>
          <cell r="D110" t="str">
            <v>D125 MM, (20KG/CM2)</v>
          </cell>
          <cell r="E110" t="str">
            <v>개소</v>
          </cell>
          <cell r="F110">
            <v>1</v>
          </cell>
          <cell r="G110">
            <v>245808</v>
          </cell>
          <cell r="H110">
            <v>22329</v>
          </cell>
          <cell r="I110">
            <v>446</v>
          </cell>
        </row>
        <row r="111">
          <cell r="A111" t="str">
            <v>0</v>
          </cell>
          <cell r="B111" t="str">
            <v>UMD22401</v>
          </cell>
          <cell r="C111" t="str">
            <v>듀얼플레이트첵크밸브설치(충완,엑폭시)</v>
          </cell>
          <cell r="D111" t="str">
            <v>D150 MM, (20KG/CM2)</v>
          </cell>
          <cell r="E111" t="str">
            <v>개소</v>
          </cell>
          <cell r="F111">
            <v>1</v>
          </cell>
          <cell r="G111">
            <v>357264</v>
          </cell>
          <cell r="H111">
            <v>22329</v>
          </cell>
          <cell r="I111">
            <v>446</v>
          </cell>
        </row>
        <row r="112">
          <cell r="A112" t="str">
            <v>0</v>
          </cell>
          <cell r="B112" t="str">
            <v>UMD25622</v>
          </cell>
          <cell r="C112" t="str">
            <v>에폭시도장스트레이나 설치(주철제)</v>
          </cell>
          <cell r="D112" t="str">
            <v>D200,(10KG/CM2)</v>
          </cell>
          <cell r="E112" t="str">
            <v>개소</v>
          </cell>
          <cell r="F112">
            <v>2</v>
          </cell>
          <cell r="G112">
            <v>179712</v>
          </cell>
          <cell r="H112">
            <v>45012</v>
          </cell>
          <cell r="I112">
            <v>900</v>
          </cell>
        </row>
        <row r="113">
          <cell r="A113" t="str">
            <v>0</v>
          </cell>
          <cell r="B113" t="str">
            <v>UMD25815</v>
          </cell>
          <cell r="C113" t="str">
            <v>에폭시도장스트레이나일체형밸브(주철)</v>
          </cell>
          <cell r="D113" t="str">
            <v>D65,(10KG/CM2)</v>
          </cell>
          <cell r="E113" t="str">
            <v>개소</v>
          </cell>
          <cell r="F113">
            <v>2</v>
          </cell>
          <cell r="G113">
            <v>87797</v>
          </cell>
          <cell r="H113">
            <v>8808</v>
          </cell>
          <cell r="I113">
            <v>176</v>
          </cell>
        </row>
        <row r="114">
          <cell r="A114" t="str">
            <v>0</v>
          </cell>
          <cell r="B114" t="str">
            <v>UMD25820</v>
          </cell>
          <cell r="C114" t="str">
            <v>에폭시도장스트레이나일체형밸브(주철)</v>
          </cell>
          <cell r="D114" t="str">
            <v>D125,(10KG/CM2)</v>
          </cell>
          <cell r="E114" t="str">
            <v>개소</v>
          </cell>
          <cell r="F114">
            <v>5</v>
          </cell>
          <cell r="G114">
            <v>215561</v>
          </cell>
          <cell r="H114">
            <v>22329</v>
          </cell>
          <cell r="I114">
            <v>446</v>
          </cell>
        </row>
        <row r="115">
          <cell r="A115" t="str">
            <v>0</v>
          </cell>
          <cell r="B115" t="str">
            <v>UMD25821</v>
          </cell>
          <cell r="C115" t="str">
            <v>에폭시도장스트레이나일체형밸브(주철)</v>
          </cell>
          <cell r="D115" t="str">
            <v>D150,(10KG/CM2)</v>
          </cell>
          <cell r="E115" t="str">
            <v>개소</v>
          </cell>
          <cell r="F115">
            <v>1</v>
          </cell>
          <cell r="G115">
            <v>304013</v>
          </cell>
          <cell r="H115">
            <v>22329</v>
          </cell>
          <cell r="I115">
            <v>446</v>
          </cell>
        </row>
        <row r="116">
          <cell r="A116" t="str">
            <v>0</v>
          </cell>
          <cell r="B116" t="str">
            <v>UMD25920</v>
          </cell>
          <cell r="C116" t="str">
            <v>에폭시도장스트레이나일체형밸브(주강)</v>
          </cell>
          <cell r="D116" t="str">
            <v>D125,(20KG/CM2)</v>
          </cell>
          <cell r="E116" t="str">
            <v>개소</v>
          </cell>
          <cell r="F116">
            <v>2</v>
          </cell>
          <cell r="G116">
            <v>794102</v>
          </cell>
          <cell r="H116">
            <v>22329</v>
          </cell>
          <cell r="I116">
            <v>446</v>
          </cell>
        </row>
        <row r="117">
          <cell r="A117" t="str">
            <v>0</v>
          </cell>
          <cell r="B117" t="str">
            <v>UMD28705</v>
          </cell>
          <cell r="C117" t="str">
            <v>볼탑설치(청동제)(나사형)</v>
          </cell>
          <cell r="D117" t="str">
            <v>D15 MM</v>
          </cell>
          <cell r="E117" t="str">
            <v>개소</v>
          </cell>
          <cell r="F117">
            <v>4</v>
          </cell>
          <cell r="G117">
            <v>1224</v>
          </cell>
          <cell r="H117">
            <v>2119</v>
          </cell>
          <cell r="I117">
            <v>42</v>
          </cell>
        </row>
        <row r="118">
          <cell r="A118" t="str">
            <v>0</v>
          </cell>
          <cell r="B118" t="str">
            <v>UMD40113</v>
          </cell>
          <cell r="C118" t="str">
            <v>감압밸브 설치</v>
          </cell>
          <cell r="D118" t="str">
            <v>D50 MM, (10KG/CM2)</v>
          </cell>
          <cell r="E118" t="str">
            <v>개소</v>
          </cell>
          <cell r="F118">
            <v>2</v>
          </cell>
          <cell r="G118">
            <v>201600</v>
          </cell>
          <cell r="H118">
            <v>2119</v>
          </cell>
          <cell r="I118">
            <v>42</v>
          </cell>
        </row>
        <row r="119">
          <cell r="A119" t="str">
            <v>0</v>
          </cell>
          <cell r="B119" t="str">
            <v>UMD40119</v>
          </cell>
          <cell r="C119" t="str">
            <v>감압밸브 설치</v>
          </cell>
          <cell r="D119" t="str">
            <v>D100 MM, (10KG/CM2)</v>
          </cell>
          <cell r="E119" t="str">
            <v>개소</v>
          </cell>
          <cell r="F119">
            <v>4</v>
          </cell>
          <cell r="G119">
            <v>648000</v>
          </cell>
          <cell r="H119">
            <v>8808</v>
          </cell>
          <cell r="I119">
            <v>176</v>
          </cell>
        </row>
        <row r="120">
          <cell r="A120" t="str">
            <v>0</v>
          </cell>
          <cell r="B120" t="str">
            <v>UMD43208</v>
          </cell>
          <cell r="C120" t="str">
            <v>안전밸브 설치(주철제)</v>
          </cell>
          <cell r="D120" t="str">
            <v>D25 MM, (10KG/CM2)</v>
          </cell>
          <cell r="E120" t="str">
            <v>개소</v>
          </cell>
          <cell r="F120">
            <v>2</v>
          </cell>
          <cell r="G120">
            <v>36000</v>
          </cell>
          <cell r="H120">
            <v>2119</v>
          </cell>
          <cell r="I120">
            <v>42</v>
          </cell>
        </row>
        <row r="121">
          <cell r="A121" t="str">
            <v>0</v>
          </cell>
          <cell r="B121" t="str">
            <v>UMD46205</v>
          </cell>
          <cell r="C121" t="str">
            <v>황동볼밸브 설치</v>
          </cell>
          <cell r="D121" t="str">
            <v>D15 MM, (10KG/CM2)</v>
          </cell>
          <cell r="E121" t="str">
            <v>개소</v>
          </cell>
          <cell r="F121">
            <v>5</v>
          </cell>
          <cell r="G121">
            <v>1166</v>
          </cell>
          <cell r="H121">
            <v>2119</v>
          </cell>
          <cell r="I121">
            <v>42</v>
          </cell>
        </row>
        <row r="122">
          <cell r="A122" t="str">
            <v>0</v>
          </cell>
          <cell r="B122" t="str">
            <v>UMD46207</v>
          </cell>
          <cell r="C122" t="str">
            <v>황동볼밸브 설치</v>
          </cell>
          <cell r="D122" t="str">
            <v>D20 MM, (10KG/CM2)</v>
          </cell>
          <cell r="E122" t="str">
            <v>개소</v>
          </cell>
          <cell r="F122">
            <v>10</v>
          </cell>
          <cell r="G122">
            <v>1512</v>
          </cell>
          <cell r="H122">
            <v>2119</v>
          </cell>
          <cell r="I122">
            <v>42</v>
          </cell>
        </row>
        <row r="123">
          <cell r="A123" t="str">
            <v>0</v>
          </cell>
          <cell r="B123" t="str">
            <v>UME24205</v>
          </cell>
          <cell r="C123" t="str">
            <v>동관보온(아스팔트휄트,매직T/P)</v>
          </cell>
          <cell r="D123" t="str">
            <v>D=15MM, T=25MM</v>
          </cell>
          <cell r="E123" t="str">
            <v>M</v>
          </cell>
          <cell r="F123">
            <v>18.66</v>
          </cell>
          <cell r="G123">
            <v>900</v>
          </cell>
          <cell r="H123">
            <v>1400</v>
          </cell>
          <cell r="I123">
            <v>0</v>
          </cell>
        </row>
        <row r="124">
          <cell r="A124" t="str">
            <v>0</v>
          </cell>
          <cell r="B124" t="str">
            <v>UME24207</v>
          </cell>
          <cell r="C124" t="str">
            <v>동관보온(아스팔트휄트,매직T/P)</v>
          </cell>
          <cell r="D124" t="str">
            <v>D=20MM, T=25MM</v>
          </cell>
          <cell r="E124" t="str">
            <v>M</v>
          </cell>
          <cell r="F124">
            <v>4.9000000000000004</v>
          </cell>
          <cell r="G124">
            <v>1000</v>
          </cell>
          <cell r="H124">
            <v>1700</v>
          </cell>
          <cell r="I124">
            <v>0</v>
          </cell>
        </row>
        <row r="125">
          <cell r="A125" t="str">
            <v>0</v>
          </cell>
          <cell r="B125" t="str">
            <v>UME24208</v>
          </cell>
          <cell r="C125" t="str">
            <v>동관보온(아스팔트휄트,매직T/P)</v>
          </cell>
          <cell r="D125" t="str">
            <v>D=25MM, T=25MM</v>
          </cell>
          <cell r="E125" t="str">
            <v>M</v>
          </cell>
          <cell r="F125">
            <v>1.6</v>
          </cell>
          <cell r="G125">
            <v>1100</v>
          </cell>
          <cell r="H125">
            <v>2100</v>
          </cell>
          <cell r="I125">
            <v>0</v>
          </cell>
        </row>
        <row r="126">
          <cell r="A126" t="str">
            <v>0</v>
          </cell>
          <cell r="B126" t="str">
            <v>UME24213</v>
          </cell>
          <cell r="C126" t="str">
            <v>동관보온(아스팔트휄트,매직T/P)</v>
          </cell>
          <cell r="D126" t="str">
            <v>D=50MM, T=25MM</v>
          </cell>
          <cell r="E126" t="str">
            <v>M</v>
          </cell>
          <cell r="F126">
            <v>2.92</v>
          </cell>
          <cell r="G126">
            <v>1500</v>
          </cell>
          <cell r="H126">
            <v>2400</v>
          </cell>
          <cell r="I126">
            <v>0</v>
          </cell>
        </row>
        <row r="127">
          <cell r="A127" t="str">
            <v>0</v>
          </cell>
          <cell r="B127" t="str">
            <v>UME24415</v>
          </cell>
          <cell r="C127" t="str">
            <v>동관보온(아스팔트휄트,매직T/P)</v>
          </cell>
          <cell r="D127" t="str">
            <v>D=65MM, T=40MM</v>
          </cell>
          <cell r="E127" t="str">
            <v>M</v>
          </cell>
          <cell r="F127">
            <v>3</v>
          </cell>
          <cell r="G127">
            <v>2676</v>
          </cell>
          <cell r="H127">
            <v>3126</v>
          </cell>
          <cell r="I127">
            <v>62</v>
          </cell>
        </row>
        <row r="128">
          <cell r="A128" t="str">
            <v>0</v>
          </cell>
          <cell r="B128" t="str">
            <v>UME24420</v>
          </cell>
          <cell r="C128" t="str">
            <v>동관보온(아스팔트휄트,매직T/P)</v>
          </cell>
          <cell r="D128" t="str">
            <v>D=125MM, T=40MM</v>
          </cell>
          <cell r="E128" t="str">
            <v>M</v>
          </cell>
          <cell r="F128">
            <v>60.04</v>
          </cell>
          <cell r="G128">
            <v>4024</v>
          </cell>
          <cell r="H128">
            <v>7931</v>
          </cell>
          <cell r="I128">
            <v>158</v>
          </cell>
        </row>
        <row r="129">
          <cell r="A129" t="str">
            <v>0</v>
          </cell>
          <cell r="B129" t="str">
            <v>UME24421</v>
          </cell>
          <cell r="C129" t="str">
            <v>동관보온(아스팔트휄트,매직T/P)</v>
          </cell>
          <cell r="D129" t="str">
            <v>D=150MM, T=40MM</v>
          </cell>
          <cell r="E129" t="str">
            <v>M</v>
          </cell>
          <cell r="F129">
            <v>20.94</v>
          </cell>
          <cell r="G129">
            <v>4900</v>
          </cell>
          <cell r="H129">
            <v>8300</v>
          </cell>
          <cell r="I129">
            <v>200</v>
          </cell>
        </row>
        <row r="130">
          <cell r="A130" t="str">
            <v>0</v>
          </cell>
          <cell r="B130" t="str">
            <v>UME24422</v>
          </cell>
          <cell r="C130" t="str">
            <v>동관보온(아스팔트휄트,매직T/P)</v>
          </cell>
          <cell r="D130" t="str">
            <v>D=200MM, T=40MM</v>
          </cell>
          <cell r="E130" t="str">
            <v>M</v>
          </cell>
          <cell r="F130">
            <v>23.98</v>
          </cell>
          <cell r="G130">
            <v>6100</v>
          </cell>
          <cell r="H130">
            <v>9700</v>
          </cell>
          <cell r="I130">
            <v>200</v>
          </cell>
        </row>
        <row r="131">
          <cell r="A131" t="str">
            <v>0</v>
          </cell>
          <cell r="B131" t="str">
            <v>UME40213</v>
          </cell>
          <cell r="C131" t="str">
            <v>밸브 보온</v>
          </cell>
          <cell r="D131" t="str">
            <v>D=50MM, T=25MM</v>
          </cell>
          <cell r="E131" t="str">
            <v>개소</v>
          </cell>
          <cell r="F131">
            <v>8</v>
          </cell>
          <cell r="G131">
            <v>1447</v>
          </cell>
          <cell r="H131">
            <v>6937</v>
          </cell>
          <cell r="I131">
            <v>0</v>
          </cell>
        </row>
        <row r="132">
          <cell r="A132" t="str">
            <v>0</v>
          </cell>
          <cell r="B132" t="str">
            <v>UME43315</v>
          </cell>
          <cell r="C132" t="str">
            <v>밸브 함석보온(칼라함석)</v>
          </cell>
          <cell r="D132" t="str">
            <v>D65X30T이하</v>
          </cell>
          <cell r="E132" t="str">
            <v>개소</v>
          </cell>
          <cell r="F132">
            <v>4</v>
          </cell>
          <cell r="G132">
            <v>3473</v>
          </cell>
          <cell r="H132">
            <v>41657</v>
          </cell>
          <cell r="I132">
            <v>833</v>
          </cell>
        </row>
        <row r="133">
          <cell r="A133" t="str">
            <v>0</v>
          </cell>
          <cell r="B133" t="str">
            <v>UME43319</v>
          </cell>
          <cell r="C133" t="str">
            <v>밸브 함석보온(칼라함석)</v>
          </cell>
          <cell r="D133" t="str">
            <v>D100X30T이하</v>
          </cell>
          <cell r="E133" t="str">
            <v>개소</v>
          </cell>
          <cell r="F133">
            <v>4</v>
          </cell>
          <cell r="G133">
            <v>4558</v>
          </cell>
          <cell r="H133">
            <v>52762</v>
          </cell>
          <cell r="I133">
            <v>1055</v>
          </cell>
        </row>
        <row r="134">
          <cell r="A134" t="str">
            <v>0</v>
          </cell>
          <cell r="B134" t="str">
            <v>UME43420</v>
          </cell>
          <cell r="C134" t="str">
            <v>밸브 함석보온(칼라함석)</v>
          </cell>
          <cell r="D134" t="str">
            <v>D125X40T이하</v>
          </cell>
          <cell r="E134" t="str">
            <v>개소</v>
          </cell>
          <cell r="F134">
            <v>19</v>
          </cell>
          <cell r="G134">
            <v>5993</v>
          </cell>
          <cell r="H134">
            <v>58393</v>
          </cell>
          <cell r="I134">
            <v>1168</v>
          </cell>
        </row>
        <row r="135">
          <cell r="A135" t="str">
            <v>0</v>
          </cell>
          <cell r="B135" t="str">
            <v>UME43421</v>
          </cell>
          <cell r="C135" t="str">
            <v>밸브 함석보온(칼라함석)</v>
          </cell>
          <cell r="D135" t="str">
            <v>D150X40T이하</v>
          </cell>
          <cell r="E135" t="str">
            <v>개소</v>
          </cell>
          <cell r="F135">
            <v>11</v>
          </cell>
          <cell r="G135">
            <v>6934</v>
          </cell>
          <cell r="H135">
            <v>63637</v>
          </cell>
          <cell r="I135">
            <v>1272</v>
          </cell>
        </row>
        <row r="136">
          <cell r="A136" t="str">
            <v>0</v>
          </cell>
          <cell r="B136" t="str">
            <v>UME43422</v>
          </cell>
          <cell r="C136" t="str">
            <v>밸브 함석보온(칼라함석)</v>
          </cell>
          <cell r="D136" t="str">
            <v>D200X40T이하</v>
          </cell>
          <cell r="E136" t="str">
            <v>개소</v>
          </cell>
          <cell r="F136">
            <v>12</v>
          </cell>
          <cell r="G136">
            <v>9257</v>
          </cell>
          <cell r="H136">
            <v>73629</v>
          </cell>
          <cell r="I136">
            <v>1472</v>
          </cell>
        </row>
        <row r="137">
          <cell r="A137" t="str">
            <v>0</v>
          </cell>
          <cell r="B137" t="str">
            <v>UMF22016</v>
          </cell>
          <cell r="C137" t="str">
            <v>배수용수중펌프설치(배관,충격완화C.V포함)</v>
          </cell>
          <cell r="D137" t="str">
            <v>2HP-2대,D50,탈착장치有</v>
          </cell>
          <cell r="E137" t="str">
            <v>조</v>
          </cell>
          <cell r="F137">
            <v>4</v>
          </cell>
          <cell r="G137">
            <v>1110511</v>
          </cell>
          <cell r="H137">
            <v>217910</v>
          </cell>
          <cell r="I137">
            <v>4355</v>
          </cell>
        </row>
        <row r="138">
          <cell r="A138" t="str">
            <v>0</v>
          </cell>
          <cell r="B138" t="str">
            <v>UMJ30302</v>
          </cell>
          <cell r="C138" t="str">
            <v>배기휀설치(벽식)</v>
          </cell>
          <cell r="D138" t="str">
            <v>1/8HP,93W이하</v>
          </cell>
          <cell r="E138" t="str">
            <v>대</v>
          </cell>
          <cell r="F138">
            <v>2</v>
          </cell>
          <cell r="G138">
            <v>102334</v>
          </cell>
          <cell r="H138">
            <v>23376</v>
          </cell>
          <cell r="I138">
            <v>467</v>
          </cell>
        </row>
        <row r="139">
          <cell r="A139" t="str">
            <v>0</v>
          </cell>
          <cell r="B139" t="str">
            <v>UMJ30803</v>
          </cell>
          <cell r="C139" t="str">
            <v>배기휀설치(펌프실)</v>
          </cell>
          <cell r="D139" t="str">
            <v>1/8HP이하</v>
          </cell>
          <cell r="E139" t="str">
            <v>대</v>
          </cell>
          <cell r="F139">
            <v>2</v>
          </cell>
          <cell r="G139">
            <v>186029</v>
          </cell>
          <cell r="H139">
            <v>20496</v>
          </cell>
          <cell r="I139">
            <v>408</v>
          </cell>
        </row>
        <row r="140">
          <cell r="A140" t="str">
            <v>0</v>
          </cell>
          <cell r="B140" t="str">
            <v>UMN34520</v>
          </cell>
          <cell r="C140" t="str">
            <v>후렉시블죠인트 설치</v>
          </cell>
          <cell r="D140" t="str">
            <v>D125MM, (10KG/CM2)</v>
          </cell>
          <cell r="E140" t="str">
            <v>개소</v>
          </cell>
          <cell r="F140">
            <v>3</v>
          </cell>
          <cell r="G140">
            <v>26244</v>
          </cell>
          <cell r="H140">
            <v>112571</v>
          </cell>
          <cell r="I140">
            <v>2251</v>
          </cell>
        </row>
        <row r="141">
          <cell r="A141" t="str">
            <v>0</v>
          </cell>
          <cell r="B141" t="str">
            <v>UMN34521</v>
          </cell>
          <cell r="C141" t="str">
            <v>후렉시블죠인트 설치</v>
          </cell>
          <cell r="D141" t="str">
            <v>D150MM, (10KG/CM2)</v>
          </cell>
          <cell r="E141" t="str">
            <v>개소</v>
          </cell>
          <cell r="F141">
            <v>1</v>
          </cell>
          <cell r="G141">
            <v>34344</v>
          </cell>
          <cell r="H141">
            <v>154487</v>
          </cell>
          <cell r="I141">
            <v>3090</v>
          </cell>
        </row>
        <row r="142">
          <cell r="A142" t="str">
            <v>0</v>
          </cell>
          <cell r="B142" t="str">
            <v>UMN34620</v>
          </cell>
          <cell r="C142" t="str">
            <v>후렉시블죠인트 설치</v>
          </cell>
          <cell r="D142" t="str">
            <v>D125MM, (20KG/CM2)</v>
          </cell>
          <cell r="E142" t="str">
            <v>개소</v>
          </cell>
          <cell r="F142">
            <v>3</v>
          </cell>
          <cell r="G142">
            <v>44280</v>
          </cell>
          <cell r="H142">
            <v>112571</v>
          </cell>
          <cell r="I142">
            <v>2251</v>
          </cell>
        </row>
        <row r="143">
          <cell r="A143" t="str">
            <v>0</v>
          </cell>
          <cell r="B143" t="str">
            <v>UMN34621</v>
          </cell>
          <cell r="C143" t="str">
            <v>후렉시블죠인트 설치</v>
          </cell>
          <cell r="D143" t="str">
            <v>D150MM, (20KG/CM2)</v>
          </cell>
          <cell r="E143" t="str">
            <v>개소</v>
          </cell>
          <cell r="F143">
            <v>1</v>
          </cell>
          <cell r="G143">
            <v>56880</v>
          </cell>
          <cell r="H143">
            <v>154487</v>
          </cell>
          <cell r="I143">
            <v>3090</v>
          </cell>
        </row>
        <row r="144">
          <cell r="A144" t="str">
            <v>0</v>
          </cell>
          <cell r="B144" t="str">
            <v>UMO21015</v>
          </cell>
          <cell r="C144" t="str">
            <v>앵글가대제작(광명단2회)</v>
          </cell>
          <cell r="D144" t="str">
            <v>75X75X6T</v>
          </cell>
          <cell r="E144" t="str">
            <v>M</v>
          </cell>
          <cell r="F144">
            <v>7.74</v>
          </cell>
          <cell r="G144">
            <v>1900</v>
          </cell>
          <cell r="H144">
            <v>7900</v>
          </cell>
          <cell r="I144">
            <v>200</v>
          </cell>
        </row>
        <row r="145">
          <cell r="A145" t="str">
            <v>0</v>
          </cell>
          <cell r="B145" t="str">
            <v>UMO21020</v>
          </cell>
          <cell r="C145" t="str">
            <v>찬넬가대제작(광명단1,유성2회)</v>
          </cell>
          <cell r="D145" t="str">
            <v>100X50X5T</v>
          </cell>
          <cell r="E145" t="str">
            <v>M</v>
          </cell>
          <cell r="F145">
            <v>39.72</v>
          </cell>
          <cell r="G145">
            <v>3100</v>
          </cell>
          <cell r="H145">
            <v>11400</v>
          </cell>
          <cell r="I145">
            <v>200</v>
          </cell>
        </row>
        <row r="146">
          <cell r="A146" t="str">
            <v>0</v>
          </cell>
          <cell r="B146" t="str">
            <v>UMO21051</v>
          </cell>
          <cell r="C146" t="str">
            <v>감압변지지가대설치</v>
          </cell>
          <cell r="D146" t="str">
            <v>50x50x6T</v>
          </cell>
          <cell r="E146" t="str">
            <v>개소</v>
          </cell>
          <cell r="F146">
            <v>1</v>
          </cell>
          <cell r="G146">
            <v>8883</v>
          </cell>
          <cell r="H146">
            <v>51224</v>
          </cell>
          <cell r="I146">
            <v>1020</v>
          </cell>
        </row>
        <row r="147">
          <cell r="A147" t="str">
            <v>0</v>
          </cell>
          <cell r="B147" t="str">
            <v>UMO21099</v>
          </cell>
          <cell r="C147" t="str">
            <v>배수발브가대설치</v>
          </cell>
          <cell r="D147" t="str">
            <v>D15X1선</v>
          </cell>
          <cell r="E147" t="str">
            <v>개소</v>
          </cell>
          <cell r="F147">
            <v>1</v>
          </cell>
          <cell r="G147">
            <v>523</v>
          </cell>
          <cell r="H147">
            <v>2209</v>
          </cell>
          <cell r="I147">
            <v>44</v>
          </cell>
        </row>
        <row r="148">
          <cell r="A148" t="str">
            <v>0</v>
          </cell>
          <cell r="B148" t="str">
            <v>UMO21110</v>
          </cell>
          <cell r="C148" t="str">
            <v>배수발브가대설치</v>
          </cell>
          <cell r="D148" t="str">
            <v>D20X1선</v>
          </cell>
          <cell r="E148" t="str">
            <v>개소</v>
          </cell>
          <cell r="F148">
            <v>2</v>
          </cell>
          <cell r="G148">
            <v>991</v>
          </cell>
          <cell r="H148">
            <v>3432</v>
          </cell>
          <cell r="I148">
            <v>68</v>
          </cell>
        </row>
        <row r="149">
          <cell r="A149" t="str">
            <v>0</v>
          </cell>
          <cell r="B149" t="str">
            <v>UMO21202</v>
          </cell>
          <cell r="C149" t="str">
            <v>파이프가대 설치(STS)</v>
          </cell>
          <cell r="D149" t="str">
            <v>400Lx500H</v>
          </cell>
          <cell r="E149" t="str">
            <v>개소</v>
          </cell>
          <cell r="F149">
            <v>18</v>
          </cell>
          <cell r="G149">
            <v>8448</v>
          </cell>
          <cell r="H149">
            <v>7358</v>
          </cell>
          <cell r="I149">
            <v>228</v>
          </cell>
        </row>
        <row r="150">
          <cell r="A150" t="str">
            <v>0</v>
          </cell>
          <cell r="B150" t="str">
            <v>UMO21410</v>
          </cell>
          <cell r="C150" t="str">
            <v>플랫폼 제작설치</v>
          </cell>
          <cell r="D150" t="str">
            <v>(펌프실용)</v>
          </cell>
          <cell r="E150" t="str">
            <v>개</v>
          </cell>
          <cell r="F150">
            <v>2</v>
          </cell>
          <cell r="G150">
            <v>225368</v>
          </cell>
          <cell r="H150">
            <v>859470</v>
          </cell>
          <cell r="I150">
            <v>17156</v>
          </cell>
        </row>
        <row r="151">
          <cell r="A151" t="str">
            <v>0</v>
          </cell>
          <cell r="B151" t="str">
            <v>UMO28295</v>
          </cell>
          <cell r="C151" t="str">
            <v>배관받침대</v>
          </cell>
          <cell r="D151" t="str">
            <v>H=300 MM</v>
          </cell>
          <cell r="E151" t="str">
            <v>개소</v>
          </cell>
          <cell r="F151">
            <v>2</v>
          </cell>
          <cell r="G151">
            <v>985</v>
          </cell>
          <cell r="H151">
            <v>7404</v>
          </cell>
          <cell r="I151">
            <v>148</v>
          </cell>
        </row>
        <row r="152">
          <cell r="A152" t="str">
            <v>0</v>
          </cell>
          <cell r="B152" t="str">
            <v>UMO28300</v>
          </cell>
          <cell r="C152" t="str">
            <v>배관받침대</v>
          </cell>
          <cell r="D152" t="str">
            <v>H=500 MM</v>
          </cell>
          <cell r="E152" t="str">
            <v>개소</v>
          </cell>
          <cell r="F152">
            <v>6</v>
          </cell>
          <cell r="G152">
            <v>1167</v>
          </cell>
          <cell r="H152">
            <v>7484</v>
          </cell>
          <cell r="I152">
            <v>149</v>
          </cell>
        </row>
        <row r="153">
          <cell r="A153" t="str">
            <v>0</v>
          </cell>
          <cell r="B153" t="str">
            <v>UMO28305</v>
          </cell>
          <cell r="C153" t="str">
            <v>배관받침대</v>
          </cell>
          <cell r="D153" t="str">
            <v>H=1,000 MM</v>
          </cell>
          <cell r="E153" t="str">
            <v>개소</v>
          </cell>
          <cell r="F153">
            <v>4</v>
          </cell>
          <cell r="G153">
            <v>1848</v>
          </cell>
          <cell r="H153">
            <v>7687</v>
          </cell>
          <cell r="I153">
            <v>153</v>
          </cell>
        </row>
        <row r="154">
          <cell r="A154" t="str">
            <v>0</v>
          </cell>
          <cell r="B154" t="str">
            <v>UMO28503</v>
          </cell>
          <cell r="C154" t="str">
            <v>인서트플레이트(ST)</v>
          </cell>
          <cell r="D154" t="str">
            <v>200X200X9T</v>
          </cell>
          <cell r="E154" t="str">
            <v>개</v>
          </cell>
          <cell r="F154">
            <v>46</v>
          </cell>
          <cell r="G154">
            <v>2256</v>
          </cell>
          <cell r="H154">
            <v>1315</v>
          </cell>
          <cell r="I154">
            <v>26</v>
          </cell>
        </row>
        <row r="155">
          <cell r="A155" t="str">
            <v>0</v>
          </cell>
          <cell r="B155" t="str">
            <v>UMO28506</v>
          </cell>
          <cell r="C155" t="str">
            <v>인서트플레이트(STS)</v>
          </cell>
          <cell r="D155" t="str">
            <v>200X200X9T</v>
          </cell>
          <cell r="E155" t="str">
            <v>개</v>
          </cell>
          <cell r="F155">
            <v>36</v>
          </cell>
          <cell r="G155">
            <v>11160</v>
          </cell>
          <cell r="H155">
            <v>956</v>
          </cell>
          <cell r="I155">
            <v>19</v>
          </cell>
        </row>
        <row r="156">
          <cell r="A156" t="str">
            <v>0</v>
          </cell>
          <cell r="B156" t="str">
            <v>UMO31705</v>
          </cell>
          <cell r="C156" t="str">
            <v>지수판스리브강관제작</v>
          </cell>
          <cell r="D156" t="str">
            <v>D65 M/M</v>
          </cell>
          <cell r="E156" t="str">
            <v>개소</v>
          </cell>
          <cell r="F156">
            <v>4</v>
          </cell>
          <cell r="G156">
            <v>1351</v>
          </cell>
          <cell r="H156">
            <v>7499</v>
          </cell>
          <cell r="I156">
            <v>148</v>
          </cell>
        </row>
        <row r="157">
          <cell r="A157" t="str">
            <v>0</v>
          </cell>
          <cell r="B157" t="str">
            <v>UMO31711</v>
          </cell>
          <cell r="C157" t="str">
            <v>지수판스리브강관제작</v>
          </cell>
          <cell r="D157" t="str">
            <v>D250 M/M</v>
          </cell>
          <cell r="E157" t="str">
            <v>개소</v>
          </cell>
          <cell r="F157">
            <v>2</v>
          </cell>
          <cell r="G157">
            <v>6985</v>
          </cell>
          <cell r="H157">
            <v>23666</v>
          </cell>
          <cell r="I157">
            <v>471</v>
          </cell>
        </row>
        <row r="158">
          <cell r="A158" t="str">
            <v>0</v>
          </cell>
          <cell r="B158" t="str">
            <v>UMO33697</v>
          </cell>
          <cell r="C158" t="str">
            <v>동지수판설치</v>
          </cell>
          <cell r="D158" t="str">
            <v>D25 M/M</v>
          </cell>
          <cell r="E158" t="str">
            <v>개소</v>
          </cell>
          <cell r="F158">
            <v>4</v>
          </cell>
          <cell r="G158">
            <v>21564</v>
          </cell>
          <cell r="H158">
            <v>2030</v>
          </cell>
          <cell r="I158">
            <v>40</v>
          </cell>
        </row>
        <row r="159">
          <cell r="A159" t="str">
            <v>0</v>
          </cell>
          <cell r="B159" t="str">
            <v>UMO33701</v>
          </cell>
          <cell r="C159" t="str">
            <v>동지수판설치</v>
          </cell>
          <cell r="D159" t="str">
            <v>D50 M/M</v>
          </cell>
          <cell r="E159" t="str">
            <v>개소</v>
          </cell>
          <cell r="F159">
            <v>4</v>
          </cell>
          <cell r="G159">
            <v>24463</v>
          </cell>
          <cell r="H159">
            <v>3047</v>
          </cell>
          <cell r="I159">
            <v>60</v>
          </cell>
        </row>
        <row r="160">
          <cell r="A160" t="str">
            <v>0</v>
          </cell>
          <cell r="B160" t="str">
            <v>UMO33706</v>
          </cell>
          <cell r="C160" t="str">
            <v>동지수판설치</v>
          </cell>
          <cell r="D160" t="str">
            <v>D150 M/M</v>
          </cell>
          <cell r="E160" t="str">
            <v>개소</v>
          </cell>
          <cell r="F160">
            <v>2</v>
          </cell>
          <cell r="G160">
            <v>48051</v>
          </cell>
          <cell r="H160">
            <v>9767</v>
          </cell>
          <cell r="I160">
            <v>194</v>
          </cell>
        </row>
        <row r="161">
          <cell r="A161" t="str">
            <v>0</v>
          </cell>
          <cell r="B161" t="str">
            <v>UMO33707</v>
          </cell>
          <cell r="C161" t="str">
            <v>동지수판설치</v>
          </cell>
          <cell r="D161" t="str">
            <v>D200 M/M</v>
          </cell>
          <cell r="E161" t="str">
            <v>개소</v>
          </cell>
          <cell r="F161">
            <v>6</v>
          </cell>
          <cell r="G161">
            <v>77233</v>
          </cell>
          <cell r="H161">
            <v>15942</v>
          </cell>
          <cell r="I161">
            <v>317</v>
          </cell>
        </row>
        <row r="162">
          <cell r="A162" t="str">
            <v>0</v>
          </cell>
          <cell r="B162" t="str">
            <v>UMO60501</v>
          </cell>
          <cell r="C162" t="str">
            <v>MCC 설치기초(기계실 펌프실)</v>
          </cell>
          <cell r="E162" t="str">
            <v>개소</v>
          </cell>
          <cell r="F162">
            <v>2</v>
          </cell>
          <cell r="G162">
            <v>9557</v>
          </cell>
          <cell r="H162">
            <v>27977</v>
          </cell>
          <cell r="I162">
            <v>0</v>
          </cell>
        </row>
        <row r="163">
          <cell r="A163" t="str">
            <v>0</v>
          </cell>
          <cell r="B163" t="str">
            <v>UMP25400</v>
          </cell>
          <cell r="C163" t="str">
            <v>압력계 설치(동관용)</v>
          </cell>
          <cell r="D163" t="str">
            <v>2-35 KG/CM2 이상, D100 M/M</v>
          </cell>
          <cell r="E163" t="str">
            <v>개</v>
          </cell>
          <cell r="F163">
            <v>10</v>
          </cell>
          <cell r="G163">
            <v>3464</v>
          </cell>
          <cell r="H163">
            <v>3079</v>
          </cell>
          <cell r="I163">
            <v>80</v>
          </cell>
        </row>
        <row r="164">
          <cell r="A164" t="str">
            <v>0</v>
          </cell>
          <cell r="B164" t="str">
            <v>UMZ50225</v>
          </cell>
          <cell r="C164" t="str">
            <v>집수정덮개(스틸그레이팅)설치</v>
          </cell>
          <cell r="D164" t="str">
            <v>1,100 X 1,100</v>
          </cell>
          <cell r="E164" t="str">
            <v>개소</v>
          </cell>
          <cell r="F164">
            <v>4</v>
          </cell>
          <cell r="G164">
            <v>36794</v>
          </cell>
          <cell r="H164">
            <v>1831</v>
          </cell>
          <cell r="I164">
            <v>62</v>
          </cell>
        </row>
        <row r="165">
          <cell r="A165" t="str">
            <v>0</v>
          </cell>
          <cell r="B165" t="str">
            <v>UMZ50401</v>
          </cell>
          <cell r="C165" t="str">
            <v>장비반입구뚜껑</v>
          </cell>
          <cell r="D165" t="str">
            <v>1200X1200</v>
          </cell>
          <cell r="E165" t="str">
            <v>개</v>
          </cell>
          <cell r="F165">
            <v>2</v>
          </cell>
          <cell r="G165">
            <v>43423</v>
          </cell>
          <cell r="H165">
            <v>234987</v>
          </cell>
          <cell r="I165">
            <v>4693</v>
          </cell>
        </row>
        <row r="166">
          <cell r="C166" t="str">
            <v>소  계</v>
          </cell>
        </row>
        <row r="168">
          <cell r="C168" t="str">
            <v>*  공동구 급수공사</v>
          </cell>
        </row>
        <row r="169">
          <cell r="A169" t="str">
            <v>0</v>
          </cell>
          <cell r="B169" t="str">
            <v>MMB22111</v>
          </cell>
          <cell r="C169" t="str">
            <v>단열이중엘보(동관용)</v>
          </cell>
          <cell r="D169" t="str">
            <v>D15 x 90</v>
          </cell>
          <cell r="E169" t="str">
            <v>개</v>
          </cell>
          <cell r="F169">
            <v>12</v>
          </cell>
          <cell r="G169">
            <v>28800</v>
          </cell>
          <cell r="H169">
            <v>0</v>
          </cell>
          <cell r="I169">
            <v>0</v>
          </cell>
        </row>
        <row r="170">
          <cell r="A170" t="str">
            <v>0</v>
          </cell>
          <cell r="B170" t="str">
            <v>MMB40105</v>
          </cell>
          <cell r="C170" t="str">
            <v>동 엘보</v>
          </cell>
          <cell r="D170" t="str">
            <v>D15 MM</v>
          </cell>
          <cell r="E170" t="str">
            <v>개</v>
          </cell>
          <cell r="F170">
            <v>47</v>
          </cell>
          <cell r="G170">
            <v>112</v>
          </cell>
          <cell r="H170">
            <v>0</v>
          </cell>
          <cell r="I170">
            <v>0</v>
          </cell>
        </row>
        <row r="171">
          <cell r="A171" t="str">
            <v>0</v>
          </cell>
          <cell r="B171" t="str">
            <v>MMB40112</v>
          </cell>
          <cell r="C171" t="str">
            <v>동 엘보</v>
          </cell>
          <cell r="D171" t="str">
            <v>D40 MM</v>
          </cell>
          <cell r="E171" t="str">
            <v>개</v>
          </cell>
          <cell r="F171">
            <v>3</v>
          </cell>
          <cell r="G171">
            <v>919</v>
          </cell>
          <cell r="H171">
            <v>0</v>
          </cell>
          <cell r="I171">
            <v>0</v>
          </cell>
        </row>
        <row r="172">
          <cell r="A172" t="str">
            <v>0</v>
          </cell>
          <cell r="B172" t="str">
            <v>MMB40115</v>
          </cell>
          <cell r="C172" t="str">
            <v>동 엘보</v>
          </cell>
          <cell r="D172" t="str">
            <v>D65 MM</v>
          </cell>
          <cell r="E172" t="str">
            <v>개</v>
          </cell>
          <cell r="F172">
            <v>75</v>
          </cell>
          <cell r="G172">
            <v>3702</v>
          </cell>
          <cell r="H172">
            <v>0</v>
          </cell>
          <cell r="I172">
            <v>0</v>
          </cell>
        </row>
        <row r="173">
          <cell r="A173" t="str">
            <v>0</v>
          </cell>
          <cell r="B173" t="str">
            <v>MMB40117</v>
          </cell>
          <cell r="C173" t="str">
            <v>동 엘보</v>
          </cell>
          <cell r="D173" t="str">
            <v>D80 MM</v>
          </cell>
          <cell r="E173" t="str">
            <v>개</v>
          </cell>
          <cell r="F173">
            <v>33</v>
          </cell>
          <cell r="G173">
            <v>5903</v>
          </cell>
          <cell r="H173">
            <v>0</v>
          </cell>
          <cell r="I173">
            <v>0</v>
          </cell>
        </row>
        <row r="174">
          <cell r="A174" t="str">
            <v>0</v>
          </cell>
          <cell r="B174" t="str">
            <v>MMB40119</v>
          </cell>
          <cell r="C174" t="str">
            <v>동 엘보</v>
          </cell>
          <cell r="D174" t="str">
            <v>D100 MM</v>
          </cell>
          <cell r="E174" t="str">
            <v>개</v>
          </cell>
          <cell r="F174">
            <v>30</v>
          </cell>
          <cell r="G174">
            <v>13223</v>
          </cell>
          <cell r="H174">
            <v>0</v>
          </cell>
          <cell r="I174">
            <v>0</v>
          </cell>
        </row>
        <row r="175">
          <cell r="A175" t="str">
            <v>0</v>
          </cell>
          <cell r="B175" t="str">
            <v>MMB40120</v>
          </cell>
          <cell r="C175" t="str">
            <v>동 엘보</v>
          </cell>
          <cell r="D175" t="str">
            <v>D125 MM</v>
          </cell>
          <cell r="E175" t="str">
            <v>개</v>
          </cell>
          <cell r="F175">
            <v>20</v>
          </cell>
          <cell r="G175">
            <v>29096</v>
          </cell>
          <cell r="H175">
            <v>0</v>
          </cell>
          <cell r="I175">
            <v>0</v>
          </cell>
        </row>
        <row r="176">
          <cell r="A176" t="str">
            <v>0</v>
          </cell>
          <cell r="B176" t="str">
            <v>MMB40121</v>
          </cell>
          <cell r="C176" t="str">
            <v>동 엘보</v>
          </cell>
          <cell r="D176" t="str">
            <v>D150 MM</v>
          </cell>
          <cell r="E176" t="str">
            <v>개</v>
          </cell>
          <cell r="F176">
            <v>3</v>
          </cell>
          <cell r="G176">
            <v>43398</v>
          </cell>
          <cell r="H176">
            <v>0</v>
          </cell>
          <cell r="I176">
            <v>0</v>
          </cell>
        </row>
        <row r="177">
          <cell r="A177" t="str">
            <v>0</v>
          </cell>
          <cell r="B177" t="str">
            <v>MMB40215</v>
          </cell>
          <cell r="C177" t="str">
            <v>동 티</v>
          </cell>
          <cell r="D177" t="str">
            <v>D65 MM</v>
          </cell>
          <cell r="E177" t="str">
            <v>개</v>
          </cell>
          <cell r="F177">
            <v>5</v>
          </cell>
          <cell r="G177">
            <v>4175</v>
          </cell>
          <cell r="H177">
            <v>0</v>
          </cell>
          <cell r="I177">
            <v>0</v>
          </cell>
        </row>
        <row r="178">
          <cell r="A178" t="str">
            <v>0</v>
          </cell>
          <cell r="B178" t="str">
            <v>MMB40217</v>
          </cell>
          <cell r="C178" t="str">
            <v>동 티</v>
          </cell>
          <cell r="D178" t="str">
            <v>D80 MM</v>
          </cell>
          <cell r="E178" t="str">
            <v>개</v>
          </cell>
          <cell r="F178">
            <v>5</v>
          </cell>
          <cell r="G178">
            <v>8001</v>
          </cell>
          <cell r="H178">
            <v>0</v>
          </cell>
          <cell r="I178">
            <v>0</v>
          </cell>
        </row>
        <row r="179">
          <cell r="A179" t="str">
            <v>0</v>
          </cell>
          <cell r="B179" t="str">
            <v>MMB40219</v>
          </cell>
          <cell r="C179" t="str">
            <v>동 티</v>
          </cell>
          <cell r="D179" t="str">
            <v>D100 MM</v>
          </cell>
          <cell r="E179" t="str">
            <v>개</v>
          </cell>
          <cell r="F179">
            <v>5</v>
          </cell>
          <cell r="G179">
            <v>14578</v>
          </cell>
          <cell r="H179">
            <v>0</v>
          </cell>
          <cell r="I179">
            <v>0</v>
          </cell>
        </row>
        <row r="180">
          <cell r="A180" t="str">
            <v>0</v>
          </cell>
          <cell r="B180" t="str">
            <v>MMB40220</v>
          </cell>
          <cell r="C180" t="str">
            <v>동 티</v>
          </cell>
          <cell r="D180" t="str">
            <v>D125 MM</v>
          </cell>
          <cell r="E180" t="str">
            <v>개</v>
          </cell>
          <cell r="F180">
            <v>5</v>
          </cell>
          <cell r="G180">
            <v>44388</v>
          </cell>
          <cell r="H180">
            <v>0</v>
          </cell>
          <cell r="I180">
            <v>0</v>
          </cell>
        </row>
        <row r="181">
          <cell r="A181" t="str">
            <v>0</v>
          </cell>
          <cell r="B181" t="str">
            <v>MMB40221</v>
          </cell>
          <cell r="C181" t="str">
            <v>동 티</v>
          </cell>
          <cell r="D181" t="str">
            <v>D150 MM</v>
          </cell>
          <cell r="E181" t="str">
            <v>개</v>
          </cell>
          <cell r="F181">
            <v>1</v>
          </cell>
          <cell r="G181">
            <v>61962</v>
          </cell>
          <cell r="H181">
            <v>0</v>
          </cell>
          <cell r="I181">
            <v>0</v>
          </cell>
        </row>
        <row r="182">
          <cell r="A182" t="str">
            <v>0</v>
          </cell>
          <cell r="B182" t="str">
            <v>MMB40317</v>
          </cell>
          <cell r="C182" t="str">
            <v>동 레듀샤</v>
          </cell>
          <cell r="D182" t="str">
            <v>D80 MM</v>
          </cell>
          <cell r="E182" t="str">
            <v>개</v>
          </cell>
          <cell r="F182">
            <v>3</v>
          </cell>
          <cell r="G182">
            <v>2295</v>
          </cell>
          <cell r="H182">
            <v>0</v>
          </cell>
          <cell r="I182">
            <v>0</v>
          </cell>
        </row>
        <row r="183">
          <cell r="A183" t="str">
            <v>0</v>
          </cell>
          <cell r="B183" t="str">
            <v>MMB40319</v>
          </cell>
          <cell r="C183" t="str">
            <v>동 레듀샤</v>
          </cell>
          <cell r="D183" t="str">
            <v>D100 MM</v>
          </cell>
          <cell r="E183" t="str">
            <v>개</v>
          </cell>
          <cell r="F183">
            <v>3</v>
          </cell>
          <cell r="G183">
            <v>5213</v>
          </cell>
          <cell r="H183">
            <v>0</v>
          </cell>
          <cell r="I183">
            <v>0</v>
          </cell>
        </row>
        <row r="184">
          <cell r="A184" t="str">
            <v>0</v>
          </cell>
          <cell r="B184" t="str">
            <v>MMB40320</v>
          </cell>
          <cell r="C184" t="str">
            <v>동 레듀샤</v>
          </cell>
          <cell r="D184" t="str">
            <v>D125 MM</v>
          </cell>
          <cell r="E184" t="str">
            <v>개</v>
          </cell>
          <cell r="F184">
            <v>5</v>
          </cell>
          <cell r="G184">
            <v>18896</v>
          </cell>
          <cell r="H184">
            <v>0</v>
          </cell>
          <cell r="I184">
            <v>0</v>
          </cell>
        </row>
        <row r="185">
          <cell r="A185" t="str">
            <v>0</v>
          </cell>
          <cell r="B185" t="str">
            <v>MMB40321</v>
          </cell>
          <cell r="C185" t="str">
            <v>동 레듀샤</v>
          </cell>
          <cell r="D185" t="str">
            <v>D150 MM</v>
          </cell>
          <cell r="E185" t="str">
            <v>개</v>
          </cell>
          <cell r="F185">
            <v>1</v>
          </cell>
          <cell r="G185">
            <v>24487</v>
          </cell>
          <cell r="H185">
            <v>0</v>
          </cell>
          <cell r="I185">
            <v>0</v>
          </cell>
        </row>
        <row r="186">
          <cell r="A186" t="str">
            <v>0</v>
          </cell>
          <cell r="B186" t="str">
            <v>MMB40405</v>
          </cell>
          <cell r="C186" t="str">
            <v>동 소켓</v>
          </cell>
          <cell r="D186" t="str">
            <v>D15 MM</v>
          </cell>
          <cell r="E186" t="str">
            <v>개</v>
          </cell>
          <cell r="F186">
            <v>6</v>
          </cell>
          <cell r="G186">
            <v>73</v>
          </cell>
          <cell r="H186">
            <v>0</v>
          </cell>
          <cell r="I186">
            <v>0</v>
          </cell>
        </row>
        <row r="187">
          <cell r="A187" t="str">
            <v>0</v>
          </cell>
          <cell r="B187" t="str">
            <v>MMB40412</v>
          </cell>
          <cell r="C187" t="str">
            <v>동 소켓</v>
          </cell>
          <cell r="D187" t="str">
            <v>D40 MM</v>
          </cell>
          <cell r="E187" t="str">
            <v>개</v>
          </cell>
          <cell r="F187">
            <v>2</v>
          </cell>
          <cell r="G187">
            <v>304</v>
          </cell>
          <cell r="H187">
            <v>0</v>
          </cell>
          <cell r="I187">
            <v>0</v>
          </cell>
        </row>
        <row r="188">
          <cell r="A188" t="str">
            <v>0</v>
          </cell>
          <cell r="B188" t="str">
            <v>MMB40415</v>
          </cell>
          <cell r="C188" t="str">
            <v>동 소켓</v>
          </cell>
          <cell r="D188" t="str">
            <v>D65 MM</v>
          </cell>
          <cell r="E188" t="str">
            <v>개</v>
          </cell>
          <cell r="F188">
            <v>39</v>
          </cell>
          <cell r="G188">
            <v>1092</v>
          </cell>
          <cell r="H188">
            <v>0</v>
          </cell>
          <cell r="I188">
            <v>0</v>
          </cell>
        </row>
        <row r="189">
          <cell r="A189" t="str">
            <v>0</v>
          </cell>
          <cell r="B189" t="str">
            <v>MMB40417</v>
          </cell>
          <cell r="C189" t="str">
            <v>동 소켓</v>
          </cell>
          <cell r="D189" t="str">
            <v>D80 MM</v>
          </cell>
          <cell r="E189" t="str">
            <v>개</v>
          </cell>
          <cell r="F189">
            <v>59</v>
          </cell>
          <cell r="G189">
            <v>1783</v>
          </cell>
          <cell r="H189">
            <v>0</v>
          </cell>
          <cell r="I189">
            <v>0</v>
          </cell>
        </row>
        <row r="190">
          <cell r="A190" t="str">
            <v>0</v>
          </cell>
          <cell r="B190" t="str">
            <v>MMB40419</v>
          </cell>
          <cell r="C190" t="str">
            <v>동 소켓</v>
          </cell>
          <cell r="D190" t="str">
            <v>D100 MM</v>
          </cell>
          <cell r="E190" t="str">
            <v>개</v>
          </cell>
          <cell r="F190">
            <v>25</v>
          </cell>
          <cell r="G190">
            <v>4120</v>
          </cell>
          <cell r="H190">
            <v>0</v>
          </cell>
          <cell r="I190">
            <v>0</v>
          </cell>
        </row>
        <row r="191">
          <cell r="A191" t="str">
            <v>0</v>
          </cell>
          <cell r="B191" t="str">
            <v>MMB40420</v>
          </cell>
          <cell r="C191" t="str">
            <v>동 소켓</v>
          </cell>
          <cell r="D191" t="str">
            <v>D125 MM</v>
          </cell>
          <cell r="E191" t="str">
            <v>개</v>
          </cell>
          <cell r="F191">
            <v>29</v>
          </cell>
          <cell r="G191">
            <v>9937</v>
          </cell>
          <cell r="H191">
            <v>0</v>
          </cell>
          <cell r="I191">
            <v>0</v>
          </cell>
        </row>
        <row r="192">
          <cell r="A192" t="str">
            <v>0</v>
          </cell>
          <cell r="B192" t="str">
            <v>MMB40421</v>
          </cell>
          <cell r="C192" t="str">
            <v>동 소켓</v>
          </cell>
          <cell r="D192" t="str">
            <v>D150 MM</v>
          </cell>
          <cell r="E192" t="str">
            <v>개</v>
          </cell>
          <cell r="F192">
            <v>3</v>
          </cell>
          <cell r="G192">
            <v>12388</v>
          </cell>
          <cell r="H192">
            <v>0</v>
          </cell>
          <cell r="I192">
            <v>0</v>
          </cell>
        </row>
        <row r="193">
          <cell r="A193" t="str">
            <v>0</v>
          </cell>
          <cell r="B193" t="str">
            <v>MMB41317</v>
          </cell>
          <cell r="C193" t="str">
            <v>절연후렌지</v>
          </cell>
          <cell r="D193" t="str">
            <v>D80 MM(10K)</v>
          </cell>
          <cell r="E193" t="str">
            <v>개</v>
          </cell>
          <cell r="F193">
            <v>1</v>
          </cell>
          <cell r="G193">
            <v>7999</v>
          </cell>
          <cell r="H193">
            <v>0</v>
          </cell>
          <cell r="I193">
            <v>0</v>
          </cell>
        </row>
        <row r="194">
          <cell r="A194" t="str">
            <v>0</v>
          </cell>
          <cell r="B194" t="str">
            <v>MMB50105</v>
          </cell>
          <cell r="C194" t="str">
            <v>CM아답타</v>
          </cell>
          <cell r="D194" t="str">
            <v>D15 MM</v>
          </cell>
          <cell r="E194" t="str">
            <v>개</v>
          </cell>
          <cell r="F194">
            <v>32</v>
          </cell>
          <cell r="G194">
            <v>176</v>
          </cell>
          <cell r="H194">
            <v>0</v>
          </cell>
          <cell r="I194">
            <v>0</v>
          </cell>
        </row>
        <row r="195">
          <cell r="A195" t="str">
            <v>0</v>
          </cell>
          <cell r="B195" t="str">
            <v>UMA54105</v>
          </cell>
          <cell r="C195" t="str">
            <v>동관 공동구 배관</v>
          </cell>
          <cell r="D195" t="str">
            <v>D15 MM, (L TYPE)</v>
          </cell>
          <cell r="E195" t="str">
            <v>M</v>
          </cell>
          <cell r="F195">
            <v>88</v>
          </cell>
          <cell r="G195">
            <v>1089</v>
          </cell>
          <cell r="H195">
            <v>1284</v>
          </cell>
          <cell r="I195">
            <v>25</v>
          </cell>
        </row>
        <row r="196">
          <cell r="A196" t="str">
            <v>0</v>
          </cell>
          <cell r="B196" t="str">
            <v>UMA54112</v>
          </cell>
          <cell r="C196" t="str">
            <v>동관 공동구 배관</v>
          </cell>
          <cell r="D196" t="str">
            <v>D40 MM, (L TYPE)</v>
          </cell>
          <cell r="E196" t="str">
            <v>M</v>
          </cell>
          <cell r="F196">
            <v>16</v>
          </cell>
          <cell r="G196">
            <v>4231</v>
          </cell>
          <cell r="H196">
            <v>2524</v>
          </cell>
          <cell r="I196">
            <v>50</v>
          </cell>
        </row>
        <row r="197">
          <cell r="A197" t="str">
            <v>0</v>
          </cell>
          <cell r="B197" t="str">
            <v>UMA54115</v>
          </cell>
          <cell r="C197" t="str">
            <v>동관 공동구 배관</v>
          </cell>
          <cell r="D197" t="str">
            <v>D65 MM, (L TYPE)</v>
          </cell>
          <cell r="E197" t="str">
            <v>M</v>
          </cell>
          <cell r="F197">
            <v>338</v>
          </cell>
          <cell r="G197">
            <v>9273</v>
          </cell>
          <cell r="H197">
            <v>4019</v>
          </cell>
          <cell r="I197">
            <v>80</v>
          </cell>
        </row>
        <row r="198">
          <cell r="A198" t="str">
            <v>0</v>
          </cell>
          <cell r="B198" t="str">
            <v>UMA54117</v>
          </cell>
          <cell r="C198" t="str">
            <v>동관 공동구 배관</v>
          </cell>
          <cell r="D198" t="str">
            <v>D80 MM, (L TYPE)</v>
          </cell>
          <cell r="E198" t="str">
            <v>M</v>
          </cell>
          <cell r="F198">
            <v>368.5</v>
          </cell>
          <cell r="G198">
            <v>12600</v>
          </cell>
          <cell r="H198">
            <v>4700</v>
          </cell>
          <cell r="I198">
            <v>100</v>
          </cell>
        </row>
        <row r="199">
          <cell r="A199" t="str">
            <v>0</v>
          </cell>
          <cell r="B199" t="str">
            <v>UMA54119</v>
          </cell>
          <cell r="C199" t="str">
            <v>동관 공동구 배관</v>
          </cell>
          <cell r="D199" t="str">
            <v>D100 MM, (L TYPE)</v>
          </cell>
          <cell r="E199" t="str">
            <v>M</v>
          </cell>
          <cell r="F199">
            <v>163.5</v>
          </cell>
          <cell r="G199">
            <v>20400</v>
          </cell>
          <cell r="H199">
            <v>6900</v>
          </cell>
          <cell r="I199">
            <v>100</v>
          </cell>
        </row>
        <row r="200">
          <cell r="A200" t="str">
            <v>0</v>
          </cell>
          <cell r="B200" t="str">
            <v>UMA54120</v>
          </cell>
          <cell r="C200" t="str">
            <v>동관 공동구 배관</v>
          </cell>
          <cell r="D200" t="str">
            <v>D125 MM, (L TYPE)</v>
          </cell>
          <cell r="E200" t="str">
            <v>M</v>
          </cell>
          <cell r="F200">
            <v>232</v>
          </cell>
          <cell r="G200">
            <v>28833</v>
          </cell>
          <cell r="H200">
            <v>10182</v>
          </cell>
          <cell r="I200">
            <v>203</v>
          </cell>
        </row>
        <row r="201">
          <cell r="A201" t="str">
            <v>0</v>
          </cell>
          <cell r="B201" t="str">
            <v>UMA54121</v>
          </cell>
          <cell r="C201" t="str">
            <v>동관 공동구 배관</v>
          </cell>
          <cell r="D201" t="str">
            <v>D150 MM, (L TYPE)</v>
          </cell>
          <cell r="E201" t="str">
            <v>M</v>
          </cell>
          <cell r="F201">
            <v>22.5</v>
          </cell>
          <cell r="G201">
            <v>39400</v>
          </cell>
          <cell r="H201">
            <v>12100</v>
          </cell>
          <cell r="I201">
            <v>200</v>
          </cell>
        </row>
        <row r="202">
          <cell r="A202" t="str">
            <v>0</v>
          </cell>
          <cell r="B202" t="str">
            <v>UMC24112</v>
          </cell>
          <cell r="C202" t="str">
            <v>동관용접 (BRAZING)</v>
          </cell>
          <cell r="D202" t="str">
            <v>D40 MM</v>
          </cell>
          <cell r="E202" t="str">
            <v>개소</v>
          </cell>
          <cell r="F202">
            <v>13</v>
          </cell>
          <cell r="G202">
            <v>314</v>
          </cell>
          <cell r="H202">
            <v>1958</v>
          </cell>
          <cell r="I202">
            <v>39</v>
          </cell>
        </row>
        <row r="203">
          <cell r="A203" t="str">
            <v>0</v>
          </cell>
          <cell r="B203" t="str">
            <v>UMC24115</v>
          </cell>
          <cell r="C203" t="str">
            <v>동관용접 (BRAZING)</v>
          </cell>
          <cell r="D203" t="str">
            <v>D65 MM</v>
          </cell>
          <cell r="E203" t="str">
            <v>개소</v>
          </cell>
          <cell r="F203">
            <v>245</v>
          </cell>
          <cell r="G203">
            <v>579</v>
          </cell>
          <cell r="H203">
            <v>3164</v>
          </cell>
          <cell r="I203">
            <v>63</v>
          </cell>
        </row>
        <row r="204">
          <cell r="A204" t="str">
            <v>0</v>
          </cell>
          <cell r="B204" t="str">
            <v>UMC24117</v>
          </cell>
          <cell r="C204" t="str">
            <v>동관용접 (BRAZING)</v>
          </cell>
          <cell r="D204" t="str">
            <v>D80 MM</v>
          </cell>
          <cell r="E204" t="str">
            <v>개소</v>
          </cell>
          <cell r="F204">
            <v>208</v>
          </cell>
          <cell r="G204">
            <v>800</v>
          </cell>
          <cell r="H204">
            <v>3668</v>
          </cell>
          <cell r="I204">
            <v>73</v>
          </cell>
        </row>
        <row r="205">
          <cell r="A205" t="str">
            <v>0</v>
          </cell>
          <cell r="B205" t="str">
            <v>UMC24119</v>
          </cell>
          <cell r="C205" t="str">
            <v>동관용접 (BRAZING)</v>
          </cell>
          <cell r="D205" t="str">
            <v>D100 MM</v>
          </cell>
          <cell r="E205" t="str">
            <v>개소</v>
          </cell>
          <cell r="F205">
            <v>131</v>
          </cell>
          <cell r="G205">
            <v>1315</v>
          </cell>
          <cell r="H205">
            <v>5174</v>
          </cell>
          <cell r="I205">
            <v>103</v>
          </cell>
        </row>
        <row r="206">
          <cell r="A206" t="str">
            <v>0</v>
          </cell>
          <cell r="B206" t="str">
            <v>UMC24120</v>
          </cell>
          <cell r="C206" t="str">
            <v>동관용접 (BRAZING)</v>
          </cell>
          <cell r="D206" t="str">
            <v>D125 MM</v>
          </cell>
          <cell r="E206" t="str">
            <v>개소</v>
          </cell>
          <cell r="F206">
            <v>114</v>
          </cell>
          <cell r="G206">
            <v>1795</v>
          </cell>
          <cell r="H206">
            <v>6430</v>
          </cell>
          <cell r="I206">
            <v>128</v>
          </cell>
        </row>
        <row r="207">
          <cell r="A207" t="str">
            <v>0</v>
          </cell>
          <cell r="B207" t="str">
            <v>UMC24121</v>
          </cell>
          <cell r="C207" t="str">
            <v>동관용접 (BRAZING)</v>
          </cell>
          <cell r="D207" t="str">
            <v>D150 MM</v>
          </cell>
          <cell r="E207" t="str">
            <v>개소</v>
          </cell>
          <cell r="F207">
            <v>15</v>
          </cell>
          <cell r="G207">
            <v>2706</v>
          </cell>
          <cell r="H207">
            <v>9091</v>
          </cell>
          <cell r="I207">
            <v>181</v>
          </cell>
        </row>
        <row r="208">
          <cell r="A208" t="str">
            <v>0</v>
          </cell>
          <cell r="B208" t="str">
            <v>UMC24305</v>
          </cell>
          <cell r="C208" t="str">
            <v>동관용접 (SOLDERING)</v>
          </cell>
          <cell r="D208" t="str">
            <v>D15 MM</v>
          </cell>
          <cell r="E208" t="str">
            <v>개소</v>
          </cell>
          <cell r="F208">
            <v>143</v>
          </cell>
          <cell r="G208">
            <v>30</v>
          </cell>
          <cell r="H208">
            <v>960</v>
          </cell>
          <cell r="I208">
            <v>19</v>
          </cell>
        </row>
        <row r="209">
          <cell r="A209" t="str">
            <v>0</v>
          </cell>
          <cell r="B209" t="str">
            <v>UMC40235</v>
          </cell>
          <cell r="C209" t="str">
            <v>동관이중보온관 부설(관포함)</v>
          </cell>
          <cell r="D209" t="str">
            <v>D15(L)(기계부설)</v>
          </cell>
          <cell r="E209" t="str">
            <v>M</v>
          </cell>
          <cell r="F209">
            <v>124.5</v>
          </cell>
          <cell r="G209">
            <v>9200</v>
          </cell>
          <cell r="H209">
            <v>8000</v>
          </cell>
          <cell r="I209">
            <v>200</v>
          </cell>
        </row>
        <row r="210">
          <cell r="A210" t="str">
            <v>0</v>
          </cell>
          <cell r="B210" t="str">
            <v>UMC90307</v>
          </cell>
          <cell r="C210" t="str">
            <v>동관티뽑기</v>
          </cell>
          <cell r="D210" t="str">
            <v>D20 MM 이하</v>
          </cell>
          <cell r="E210" t="str">
            <v>개소</v>
          </cell>
          <cell r="F210">
            <v>11</v>
          </cell>
          <cell r="G210">
            <v>30</v>
          </cell>
          <cell r="H210">
            <v>1513</v>
          </cell>
          <cell r="I210">
            <v>49</v>
          </cell>
        </row>
        <row r="211">
          <cell r="A211" t="str">
            <v>0</v>
          </cell>
          <cell r="B211" t="str">
            <v>UMD46205</v>
          </cell>
          <cell r="C211" t="str">
            <v>황동볼밸브 설치</v>
          </cell>
          <cell r="D211" t="str">
            <v>D15 MM, (10KG/CM2)</v>
          </cell>
          <cell r="E211" t="str">
            <v>개소</v>
          </cell>
          <cell r="F211">
            <v>16</v>
          </cell>
          <cell r="G211">
            <v>1166</v>
          </cell>
          <cell r="H211">
            <v>2119</v>
          </cell>
          <cell r="I211">
            <v>42</v>
          </cell>
        </row>
        <row r="212">
          <cell r="A212" t="str">
            <v>0</v>
          </cell>
          <cell r="B212" t="str">
            <v>UME24205</v>
          </cell>
          <cell r="C212" t="str">
            <v>동관보온(아스팔트휄트,매직T/P)</v>
          </cell>
          <cell r="D212" t="str">
            <v>D=15MM, T=25MM</v>
          </cell>
          <cell r="E212" t="str">
            <v>M</v>
          </cell>
          <cell r="F212">
            <v>68.8</v>
          </cell>
          <cell r="G212">
            <v>900</v>
          </cell>
          <cell r="H212">
            <v>1400</v>
          </cell>
          <cell r="I212">
            <v>0</v>
          </cell>
        </row>
        <row r="213">
          <cell r="A213" t="str">
            <v>0</v>
          </cell>
          <cell r="B213" t="str">
            <v>UME24212</v>
          </cell>
          <cell r="C213" t="str">
            <v>동관보온(아스팔트휄트,매직T/P)</v>
          </cell>
          <cell r="D213" t="str">
            <v>D=40MM, T=25MM</v>
          </cell>
          <cell r="E213" t="str">
            <v>M</v>
          </cell>
          <cell r="F213">
            <v>16</v>
          </cell>
          <cell r="G213">
            <v>1300</v>
          </cell>
          <cell r="H213">
            <v>2440</v>
          </cell>
          <cell r="I213">
            <v>48</v>
          </cell>
        </row>
        <row r="214">
          <cell r="A214" t="str">
            <v>0</v>
          </cell>
          <cell r="B214" t="str">
            <v>UME24215</v>
          </cell>
          <cell r="C214" t="str">
            <v>동관보온(아스팔트휄트,매직T/P)</v>
          </cell>
          <cell r="D214" t="str">
            <v>D=65MM, T=25MM</v>
          </cell>
          <cell r="E214" t="str">
            <v>M</v>
          </cell>
          <cell r="F214">
            <v>338</v>
          </cell>
          <cell r="G214">
            <v>1679</v>
          </cell>
          <cell r="H214">
            <v>3126</v>
          </cell>
          <cell r="I214">
            <v>62</v>
          </cell>
        </row>
        <row r="215">
          <cell r="A215" t="str">
            <v>0</v>
          </cell>
          <cell r="B215" t="str">
            <v>UME24217</v>
          </cell>
          <cell r="C215" t="str">
            <v>동관보온(아스팔트휄트,매직T/P)</v>
          </cell>
          <cell r="D215" t="str">
            <v>D=80MM, T=25MM</v>
          </cell>
          <cell r="E215" t="str">
            <v>M</v>
          </cell>
          <cell r="F215">
            <v>368.5</v>
          </cell>
          <cell r="G215">
            <v>1900</v>
          </cell>
          <cell r="H215">
            <v>3500</v>
          </cell>
          <cell r="I215">
            <v>100</v>
          </cell>
        </row>
        <row r="216">
          <cell r="A216" t="str">
            <v>0</v>
          </cell>
          <cell r="B216" t="str">
            <v>UME24219</v>
          </cell>
          <cell r="C216" t="str">
            <v>동관보온(아스팔트휄트,매직T/P)</v>
          </cell>
          <cell r="D216" t="str">
            <v>D=100MM, T=25MM</v>
          </cell>
          <cell r="E216" t="str">
            <v>M</v>
          </cell>
          <cell r="F216">
            <v>163.5</v>
          </cell>
          <cell r="G216">
            <v>2200</v>
          </cell>
          <cell r="H216">
            <v>4500</v>
          </cell>
          <cell r="I216">
            <v>100</v>
          </cell>
        </row>
        <row r="217">
          <cell r="A217" t="str">
            <v>0</v>
          </cell>
          <cell r="B217" t="str">
            <v>UME24220</v>
          </cell>
          <cell r="C217" t="str">
            <v>동관보온(아스팔트휄트,매직T/P)</v>
          </cell>
          <cell r="D217" t="str">
            <v>D=125MM, T=25MM</v>
          </cell>
          <cell r="E217" t="str">
            <v>M</v>
          </cell>
          <cell r="F217">
            <v>23</v>
          </cell>
          <cell r="G217">
            <v>2619</v>
          </cell>
          <cell r="H217">
            <v>6520</v>
          </cell>
          <cell r="I217">
            <v>130</v>
          </cell>
        </row>
        <row r="218">
          <cell r="A218" t="str">
            <v>0</v>
          </cell>
          <cell r="B218" t="str">
            <v>UME24221</v>
          </cell>
          <cell r="C218" t="str">
            <v>동관보온(아스팔트휄트,매직T/P)</v>
          </cell>
          <cell r="D218" t="str">
            <v>D=150MM, T=25MM</v>
          </cell>
          <cell r="E218" t="str">
            <v>M</v>
          </cell>
          <cell r="F218">
            <v>22.5</v>
          </cell>
          <cell r="G218">
            <v>3000</v>
          </cell>
          <cell r="H218">
            <v>6900</v>
          </cell>
          <cell r="I218">
            <v>100</v>
          </cell>
        </row>
        <row r="219">
          <cell r="A219" t="str">
            <v>0</v>
          </cell>
          <cell r="B219" t="str">
            <v>UME24420</v>
          </cell>
          <cell r="C219" t="str">
            <v>동관보온(아스팔트휄트,매직T/P)</v>
          </cell>
          <cell r="D219" t="str">
            <v>D=125MM, T=40MM</v>
          </cell>
          <cell r="E219" t="str">
            <v>M</v>
          </cell>
          <cell r="F219">
            <v>209</v>
          </cell>
          <cell r="G219">
            <v>4024</v>
          </cell>
          <cell r="H219">
            <v>7931</v>
          </cell>
          <cell r="I219">
            <v>158</v>
          </cell>
        </row>
        <row r="220">
          <cell r="C220" t="str">
            <v>소  계</v>
          </cell>
        </row>
        <row r="222">
          <cell r="C222" t="str">
            <v>* 공동구 지지금구류공사</v>
          </cell>
        </row>
        <row r="223">
          <cell r="A223" t="str">
            <v>0</v>
          </cell>
          <cell r="B223" t="str">
            <v>MGF11251</v>
          </cell>
          <cell r="C223" t="str">
            <v>행가지지봉</v>
          </cell>
          <cell r="D223" t="str">
            <v>9MM(3/8")</v>
          </cell>
          <cell r="E223" t="str">
            <v>M</v>
          </cell>
          <cell r="F223">
            <v>20</v>
          </cell>
          <cell r="G223">
            <v>225</v>
          </cell>
          <cell r="H223">
            <v>0</v>
          </cell>
          <cell r="I223">
            <v>0</v>
          </cell>
        </row>
        <row r="224">
          <cell r="A224" t="str">
            <v>0</v>
          </cell>
          <cell r="B224" t="str">
            <v>MGF11501</v>
          </cell>
          <cell r="C224" t="str">
            <v>U볼 트(D9)</v>
          </cell>
          <cell r="D224" t="str">
            <v>M 15</v>
          </cell>
          <cell r="E224" t="str">
            <v>개</v>
          </cell>
          <cell r="F224">
            <v>8</v>
          </cell>
          <cell r="G224">
            <v>54</v>
          </cell>
          <cell r="H224">
            <v>0</v>
          </cell>
          <cell r="I224">
            <v>0</v>
          </cell>
        </row>
        <row r="225">
          <cell r="A225" t="str">
            <v>0</v>
          </cell>
          <cell r="B225" t="str">
            <v>MGF11508</v>
          </cell>
          <cell r="C225" t="str">
            <v>U볼 트(D9)</v>
          </cell>
          <cell r="D225" t="str">
            <v>M 80</v>
          </cell>
          <cell r="E225" t="str">
            <v>개</v>
          </cell>
          <cell r="F225">
            <v>84</v>
          </cell>
          <cell r="G225">
            <v>96</v>
          </cell>
          <cell r="H225">
            <v>0</v>
          </cell>
          <cell r="I225">
            <v>0</v>
          </cell>
        </row>
        <row r="226">
          <cell r="A226" t="str">
            <v>0</v>
          </cell>
          <cell r="B226" t="str">
            <v>MGF11543</v>
          </cell>
          <cell r="C226" t="str">
            <v>절연U볼트</v>
          </cell>
          <cell r="D226" t="str">
            <v>D 15</v>
          </cell>
          <cell r="E226" t="str">
            <v>개</v>
          </cell>
          <cell r="F226">
            <v>16</v>
          </cell>
          <cell r="G226">
            <v>216</v>
          </cell>
          <cell r="H226">
            <v>0</v>
          </cell>
          <cell r="I226">
            <v>0</v>
          </cell>
        </row>
        <row r="227">
          <cell r="A227" t="str">
            <v>0</v>
          </cell>
          <cell r="B227" t="str">
            <v>MGF11547</v>
          </cell>
          <cell r="C227" t="str">
            <v>절연U볼트</v>
          </cell>
          <cell r="D227" t="str">
            <v>D 40</v>
          </cell>
          <cell r="E227" t="str">
            <v>개</v>
          </cell>
          <cell r="F227">
            <v>4</v>
          </cell>
          <cell r="G227">
            <v>324</v>
          </cell>
          <cell r="H227">
            <v>0</v>
          </cell>
          <cell r="I227">
            <v>0</v>
          </cell>
        </row>
        <row r="228">
          <cell r="A228" t="str">
            <v>0</v>
          </cell>
          <cell r="B228" t="str">
            <v>MGF11549</v>
          </cell>
          <cell r="C228" t="str">
            <v>절연U볼트</v>
          </cell>
          <cell r="D228" t="str">
            <v>D 65</v>
          </cell>
          <cell r="E228" t="str">
            <v>개</v>
          </cell>
          <cell r="F228">
            <v>107</v>
          </cell>
          <cell r="G228">
            <v>504</v>
          </cell>
          <cell r="H228">
            <v>0</v>
          </cell>
          <cell r="I228">
            <v>0</v>
          </cell>
        </row>
        <row r="229">
          <cell r="A229" t="str">
            <v>0</v>
          </cell>
          <cell r="B229" t="str">
            <v>MGF11550</v>
          </cell>
          <cell r="C229" t="str">
            <v>절연U볼트</v>
          </cell>
          <cell r="D229" t="str">
            <v>D 80</v>
          </cell>
          <cell r="E229" t="str">
            <v>개</v>
          </cell>
          <cell r="F229">
            <v>121</v>
          </cell>
          <cell r="G229">
            <v>554</v>
          </cell>
          <cell r="H229">
            <v>0</v>
          </cell>
          <cell r="I229">
            <v>0</v>
          </cell>
        </row>
        <row r="230">
          <cell r="A230" t="str">
            <v>0</v>
          </cell>
          <cell r="B230" t="str">
            <v>MGF11551</v>
          </cell>
          <cell r="C230" t="str">
            <v>절연U볼트</v>
          </cell>
          <cell r="D230" t="str">
            <v>D100</v>
          </cell>
          <cell r="E230" t="str">
            <v>개</v>
          </cell>
          <cell r="F230">
            <v>53</v>
          </cell>
          <cell r="G230">
            <v>648</v>
          </cell>
          <cell r="H230">
            <v>0</v>
          </cell>
          <cell r="I230">
            <v>0</v>
          </cell>
        </row>
        <row r="231">
          <cell r="A231" t="str">
            <v>0</v>
          </cell>
          <cell r="B231" t="str">
            <v>MGF11552</v>
          </cell>
          <cell r="C231" t="str">
            <v>절연U볼트</v>
          </cell>
          <cell r="D231" t="str">
            <v>D125</v>
          </cell>
          <cell r="E231" t="str">
            <v>개</v>
          </cell>
          <cell r="F231">
            <v>75</v>
          </cell>
          <cell r="G231">
            <v>1332</v>
          </cell>
          <cell r="H231">
            <v>0</v>
          </cell>
          <cell r="I231">
            <v>0</v>
          </cell>
        </row>
        <row r="232">
          <cell r="A232" t="str">
            <v>0</v>
          </cell>
          <cell r="B232" t="str">
            <v>MGF11553</v>
          </cell>
          <cell r="C232" t="str">
            <v>절연U볼트</v>
          </cell>
          <cell r="D232" t="str">
            <v>D150</v>
          </cell>
          <cell r="E232" t="str">
            <v>개</v>
          </cell>
          <cell r="F232">
            <v>6</v>
          </cell>
          <cell r="G232">
            <v>1584</v>
          </cell>
          <cell r="H232">
            <v>0</v>
          </cell>
          <cell r="I232">
            <v>0</v>
          </cell>
        </row>
        <row r="233">
          <cell r="A233" t="str">
            <v>0</v>
          </cell>
          <cell r="B233" t="str">
            <v>MGF30505</v>
          </cell>
          <cell r="C233" t="str">
            <v>인서트</v>
          </cell>
          <cell r="D233" t="str">
            <v>D9</v>
          </cell>
          <cell r="E233" t="str">
            <v>개</v>
          </cell>
          <cell r="F233">
            <v>24</v>
          </cell>
          <cell r="G233">
            <v>26</v>
          </cell>
          <cell r="H233">
            <v>0</v>
          </cell>
          <cell r="I233">
            <v>0</v>
          </cell>
        </row>
        <row r="234">
          <cell r="A234" t="str">
            <v>0</v>
          </cell>
          <cell r="B234" t="str">
            <v>MMO10105</v>
          </cell>
          <cell r="C234" t="str">
            <v>파이프 행가</v>
          </cell>
          <cell r="D234" t="str">
            <v>D15 MM</v>
          </cell>
          <cell r="E234" t="str">
            <v>개</v>
          </cell>
          <cell r="F234">
            <v>8</v>
          </cell>
          <cell r="G234">
            <v>144</v>
          </cell>
          <cell r="H234">
            <v>0</v>
          </cell>
          <cell r="I234">
            <v>0</v>
          </cell>
        </row>
        <row r="235">
          <cell r="A235" t="str">
            <v>0</v>
          </cell>
          <cell r="B235" t="str">
            <v>MMO10505</v>
          </cell>
          <cell r="C235" t="str">
            <v>절연 행가</v>
          </cell>
          <cell r="D235" t="str">
            <v>D15 MM</v>
          </cell>
          <cell r="E235" t="str">
            <v>개</v>
          </cell>
          <cell r="F235">
            <v>12</v>
          </cell>
          <cell r="G235">
            <v>360</v>
          </cell>
          <cell r="H235">
            <v>0</v>
          </cell>
          <cell r="I235">
            <v>0</v>
          </cell>
        </row>
        <row r="236">
          <cell r="A236" t="str">
            <v>0</v>
          </cell>
          <cell r="B236" t="str">
            <v>MMO10512</v>
          </cell>
          <cell r="C236" t="str">
            <v>절연 행가</v>
          </cell>
          <cell r="D236" t="str">
            <v>D40 MM</v>
          </cell>
          <cell r="E236" t="str">
            <v>개</v>
          </cell>
          <cell r="F236">
            <v>4</v>
          </cell>
          <cell r="G236">
            <v>540</v>
          </cell>
          <cell r="H236">
            <v>0</v>
          </cell>
          <cell r="I236">
            <v>0</v>
          </cell>
        </row>
        <row r="237">
          <cell r="A237" t="str">
            <v>0</v>
          </cell>
          <cell r="B237" t="str">
            <v>MMZ52110</v>
          </cell>
          <cell r="C237" t="str">
            <v>화살표식(PE필름)</v>
          </cell>
          <cell r="D237" t="str">
            <v>50X110</v>
          </cell>
          <cell r="E237" t="str">
            <v>개</v>
          </cell>
          <cell r="F237">
            <v>111</v>
          </cell>
          <cell r="G237">
            <v>720</v>
          </cell>
          <cell r="H237">
            <v>0</v>
          </cell>
          <cell r="I237">
            <v>0</v>
          </cell>
        </row>
        <row r="238">
          <cell r="A238" t="str">
            <v>0</v>
          </cell>
          <cell r="B238" t="str">
            <v>MMZ52112</v>
          </cell>
          <cell r="C238" t="str">
            <v>밸브인식표</v>
          </cell>
          <cell r="D238" t="str">
            <v>60X100X3T</v>
          </cell>
          <cell r="E238" t="str">
            <v>개</v>
          </cell>
          <cell r="F238">
            <v>2</v>
          </cell>
          <cell r="G238">
            <v>1080</v>
          </cell>
          <cell r="H238">
            <v>0</v>
          </cell>
          <cell r="I238">
            <v>0</v>
          </cell>
        </row>
        <row r="239">
          <cell r="A239" t="str">
            <v>0</v>
          </cell>
          <cell r="B239" t="str">
            <v>UMC15106</v>
          </cell>
          <cell r="C239" t="str">
            <v>강판 절단 (가스)(수동식)</v>
          </cell>
          <cell r="D239" t="str">
            <v>T= 6MM</v>
          </cell>
          <cell r="E239" t="str">
            <v>M</v>
          </cell>
          <cell r="F239">
            <v>81.849999999999994</v>
          </cell>
          <cell r="G239">
            <v>200</v>
          </cell>
          <cell r="H239">
            <v>300</v>
          </cell>
          <cell r="I239">
            <v>0</v>
          </cell>
        </row>
        <row r="240">
          <cell r="A240" t="str">
            <v>0</v>
          </cell>
          <cell r="B240" t="str">
            <v>UMC28106</v>
          </cell>
          <cell r="C240" t="str">
            <v>강판 전기아크용접(V형)(하향)(수동)</v>
          </cell>
          <cell r="D240" t="str">
            <v>T= 6 MM</v>
          </cell>
          <cell r="E240" t="str">
            <v>M</v>
          </cell>
          <cell r="F240">
            <v>278.77</v>
          </cell>
          <cell r="G240">
            <v>400</v>
          </cell>
          <cell r="H240">
            <v>7400</v>
          </cell>
          <cell r="I240">
            <v>100</v>
          </cell>
        </row>
        <row r="241">
          <cell r="A241" t="str">
            <v>0</v>
          </cell>
          <cell r="B241" t="str">
            <v>UMD46205</v>
          </cell>
          <cell r="C241" t="str">
            <v>황동볼밸브 설치</v>
          </cell>
          <cell r="D241" t="str">
            <v>D15 MM, (10KG/CM2)</v>
          </cell>
          <cell r="E241" t="str">
            <v>개소</v>
          </cell>
          <cell r="F241">
            <v>12</v>
          </cell>
          <cell r="G241">
            <v>1166</v>
          </cell>
          <cell r="H241">
            <v>2119</v>
          </cell>
          <cell r="I241">
            <v>42</v>
          </cell>
        </row>
        <row r="242">
          <cell r="A242" t="str">
            <v>0</v>
          </cell>
          <cell r="B242" t="str">
            <v>UMO21015</v>
          </cell>
          <cell r="C242" t="str">
            <v>앵글가대제작(광명단2회)</v>
          </cell>
          <cell r="D242" t="str">
            <v>75X75X6T</v>
          </cell>
          <cell r="E242" t="str">
            <v>M</v>
          </cell>
          <cell r="F242">
            <v>185.75</v>
          </cell>
          <cell r="G242">
            <v>1900</v>
          </cell>
          <cell r="H242">
            <v>7900</v>
          </cell>
          <cell r="I242">
            <v>200</v>
          </cell>
        </row>
        <row r="243">
          <cell r="A243" t="str">
            <v>0</v>
          </cell>
          <cell r="B243" t="str">
            <v>UMO21017</v>
          </cell>
          <cell r="C243" t="str">
            <v>앵글가대제작(광명단1,유성2회)</v>
          </cell>
          <cell r="D243" t="str">
            <v>75X75X6T</v>
          </cell>
          <cell r="E243" t="str">
            <v>M</v>
          </cell>
          <cell r="F243">
            <v>167.9</v>
          </cell>
          <cell r="G243">
            <v>2000</v>
          </cell>
          <cell r="H243">
            <v>8400</v>
          </cell>
          <cell r="I243">
            <v>200</v>
          </cell>
        </row>
        <row r="244">
          <cell r="A244" t="str">
            <v>0</v>
          </cell>
          <cell r="B244" t="str">
            <v>UMO21020</v>
          </cell>
          <cell r="C244" t="str">
            <v>찬넬가대제작(광명단1,유성2회)</v>
          </cell>
          <cell r="D244" t="str">
            <v>100X50X5T</v>
          </cell>
          <cell r="E244" t="str">
            <v>M</v>
          </cell>
          <cell r="F244">
            <v>101.04</v>
          </cell>
          <cell r="G244">
            <v>3100</v>
          </cell>
          <cell r="H244">
            <v>11400</v>
          </cell>
          <cell r="I244">
            <v>200</v>
          </cell>
        </row>
        <row r="245">
          <cell r="A245" t="str">
            <v>0</v>
          </cell>
          <cell r="B245" t="str">
            <v>UMO21101</v>
          </cell>
          <cell r="C245" t="str">
            <v>배수발브가대설치</v>
          </cell>
          <cell r="D245" t="str">
            <v>D15X3선</v>
          </cell>
          <cell r="E245" t="str">
            <v>개소</v>
          </cell>
          <cell r="F245">
            <v>8</v>
          </cell>
          <cell r="G245">
            <v>1327</v>
          </cell>
          <cell r="H245">
            <v>4705</v>
          </cell>
          <cell r="I245">
            <v>94</v>
          </cell>
        </row>
        <row r="246">
          <cell r="A246" t="str">
            <v>0</v>
          </cell>
          <cell r="B246" t="str">
            <v>UMO28503</v>
          </cell>
          <cell r="C246" t="str">
            <v>인서트플레이트(ST)</v>
          </cell>
          <cell r="D246" t="str">
            <v>200X200X9T</v>
          </cell>
          <cell r="E246" t="str">
            <v>개</v>
          </cell>
          <cell r="F246">
            <v>899</v>
          </cell>
          <cell r="G246">
            <v>2256</v>
          </cell>
          <cell r="H246">
            <v>1315</v>
          </cell>
          <cell r="I246">
            <v>26</v>
          </cell>
        </row>
        <row r="247">
          <cell r="A247" t="str">
            <v>0</v>
          </cell>
          <cell r="B247" t="str">
            <v>UMZ50901</v>
          </cell>
          <cell r="C247" t="str">
            <v>공동구 현장정리</v>
          </cell>
          <cell r="D247" t="str">
            <v>공동구 면적</v>
          </cell>
          <cell r="E247" t="str">
            <v>M2</v>
          </cell>
          <cell r="F247">
            <v>580.48</v>
          </cell>
          <cell r="G247">
            <v>0</v>
          </cell>
          <cell r="H247">
            <v>1900</v>
          </cell>
          <cell r="I247">
            <v>0</v>
          </cell>
        </row>
        <row r="248">
          <cell r="C248" t="str">
            <v>소  계</v>
          </cell>
        </row>
        <row r="250">
          <cell r="C250" t="str">
            <v>*  자동제어 펌프실</v>
          </cell>
        </row>
        <row r="251">
          <cell r="A251" t="str">
            <v>0</v>
          </cell>
          <cell r="B251" t="str">
            <v>MCQ33902</v>
          </cell>
          <cell r="C251" t="str">
            <v>공포&amp;핀</v>
          </cell>
          <cell r="E251" t="str">
            <v>SET</v>
          </cell>
          <cell r="F251">
            <v>42</v>
          </cell>
          <cell r="G251">
            <v>223</v>
          </cell>
          <cell r="H251">
            <v>0</v>
          </cell>
          <cell r="I251">
            <v>0</v>
          </cell>
        </row>
        <row r="252">
          <cell r="A252" t="str">
            <v>0</v>
          </cell>
          <cell r="B252" t="str">
            <v>MEA21230</v>
          </cell>
          <cell r="C252" t="str">
            <v>노 말 벤 드</v>
          </cell>
          <cell r="D252" t="str">
            <v>철제 28</v>
          </cell>
          <cell r="E252" t="str">
            <v>개</v>
          </cell>
          <cell r="F252">
            <v>8</v>
          </cell>
          <cell r="G252">
            <v>1145</v>
          </cell>
          <cell r="H252">
            <v>0</v>
          </cell>
          <cell r="I252">
            <v>0</v>
          </cell>
        </row>
        <row r="253">
          <cell r="A253" t="str">
            <v>0</v>
          </cell>
          <cell r="B253" t="str">
            <v>MEA23200</v>
          </cell>
          <cell r="C253" t="str">
            <v>U 크램프(너트포함)</v>
          </cell>
          <cell r="D253" t="str">
            <v>D9 MM</v>
          </cell>
          <cell r="E253" t="str">
            <v>개</v>
          </cell>
          <cell r="F253">
            <v>58</v>
          </cell>
          <cell r="G253">
            <v>112</v>
          </cell>
          <cell r="H253">
            <v>0</v>
          </cell>
          <cell r="I253">
            <v>0</v>
          </cell>
        </row>
        <row r="254">
          <cell r="A254" t="str">
            <v>0</v>
          </cell>
          <cell r="B254" t="str">
            <v>MEA60010</v>
          </cell>
          <cell r="C254" t="str">
            <v>후렉시블전선관용 콘넥타</v>
          </cell>
          <cell r="D254" t="str">
            <v>16</v>
          </cell>
          <cell r="E254" t="str">
            <v>개</v>
          </cell>
          <cell r="F254">
            <v>16</v>
          </cell>
          <cell r="G254">
            <v>302</v>
          </cell>
          <cell r="H254">
            <v>0</v>
          </cell>
          <cell r="I254">
            <v>0</v>
          </cell>
        </row>
        <row r="255">
          <cell r="A255" t="str">
            <v>0</v>
          </cell>
          <cell r="B255" t="str">
            <v>MEA60020</v>
          </cell>
          <cell r="C255" t="str">
            <v>후렉시블전선관용 콘넥타</v>
          </cell>
          <cell r="D255" t="str">
            <v>22</v>
          </cell>
          <cell r="E255" t="str">
            <v>개</v>
          </cell>
          <cell r="F255">
            <v>16</v>
          </cell>
          <cell r="G255">
            <v>439</v>
          </cell>
          <cell r="H255">
            <v>0</v>
          </cell>
          <cell r="I255">
            <v>0</v>
          </cell>
        </row>
        <row r="256">
          <cell r="A256" t="str">
            <v>0</v>
          </cell>
          <cell r="B256" t="str">
            <v>MEJ08230</v>
          </cell>
          <cell r="C256" t="str">
            <v>U 찬넬</v>
          </cell>
          <cell r="D256" t="str">
            <v>용융아연도금23.5X36.5X1.6</v>
          </cell>
          <cell r="E256" t="str">
            <v>M</v>
          </cell>
          <cell r="F256">
            <v>5.94</v>
          </cell>
          <cell r="G256">
            <v>1300</v>
          </cell>
          <cell r="H256">
            <v>0</v>
          </cell>
          <cell r="I256">
            <v>0</v>
          </cell>
        </row>
        <row r="257">
          <cell r="A257" t="str">
            <v>0</v>
          </cell>
          <cell r="B257" t="str">
            <v>UEA02160</v>
          </cell>
          <cell r="C257" t="str">
            <v>강제전선관 배관</v>
          </cell>
          <cell r="D257" t="str">
            <v>아연도 16MM</v>
          </cell>
          <cell r="E257" t="str">
            <v>M</v>
          </cell>
          <cell r="F257">
            <v>40.799999999999997</v>
          </cell>
          <cell r="G257">
            <v>800</v>
          </cell>
          <cell r="H257">
            <v>2600</v>
          </cell>
          <cell r="I257">
            <v>100</v>
          </cell>
        </row>
        <row r="258">
          <cell r="A258" t="str">
            <v>0</v>
          </cell>
          <cell r="B258" t="str">
            <v>UEA02220</v>
          </cell>
          <cell r="C258" t="str">
            <v>강제전선관 배관</v>
          </cell>
          <cell r="D258" t="str">
            <v>아연도 22MM</v>
          </cell>
          <cell r="E258" t="str">
            <v>M</v>
          </cell>
          <cell r="F258">
            <v>40.200000000000003</v>
          </cell>
          <cell r="G258">
            <v>1000</v>
          </cell>
          <cell r="H258">
            <v>3500</v>
          </cell>
          <cell r="I258">
            <v>100</v>
          </cell>
        </row>
        <row r="259">
          <cell r="A259" t="str">
            <v>0</v>
          </cell>
          <cell r="B259" t="str">
            <v>UEA02280</v>
          </cell>
          <cell r="C259" t="str">
            <v>강제전선관 배관</v>
          </cell>
          <cell r="D259" t="str">
            <v>아연도 28MM</v>
          </cell>
          <cell r="E259" t="str">
            <v>M</v>
          </cell>
          <cell r="F259">
            <v>37.799999999999997</v>
          </cell>
          <cell r="G259">
            <v>1400</v>
          </cell>
          <cell r="H259">
            <v>4500</v>
          </cell>
          <cell r="I259">
            <v>100</v>
          </cell>
        </row>
        <row r="260">
          <cell r="A260" t="str">
            <v>0</v>
          </cell>
          <cell r="B260" t="str">
            <v>UEA05160</v>
          </cell>
          <cell r="C260" t="str">
            <v>후렉씨블콘딧드</v>
          </cell>
          <cell r="D260" t="str">
            <v>16MM</v>
          </cell>
          <cell r="E260" t="str">
            <v>M</v>
          </cell>
          <cell r="F260">
            <v>8</v>
          </cell>
          <cell r="G260">
            <v>400</v>
          </cell>
          <cell r="H260">
            <v>1600</v>
          </cell>
          <cell r="I260">
            <v>0</v>
          </cell>
        </row>
        <row r="261">
          <cell r="A261" t="str">
            <v>0</v>
          </cell>
          <cell r="B261" t="str">
            <v>UEA05220</v>
          </cell>
          <cell r="C261" t="str">
            <v>후렉씨블콘딧드</v>
          </cell>
          <cell r="D261" t="str">
            <v>22MM</v>
          </cell>
          <cell r="E261" t="str">
            <v>M</v>
          </cell>
          <cell r="F261">
            <v>8</v>
          </cell>
          <cell r="G261">
            <v>454</v>
          </cell>
          <cell r="H261">
            <v>1987</v>
          </cell>
          <cell r="I261">
            <v>40</v>
          </cell>
        </row>
        <row r="262">
          <cell r="A262" t="str">
            <v>0</v>
          </cell>
          <cell r="B262" t="str">
            <v>UEB01030</v>
          </cell>
          <cell r="C262" t="str">
            <v>관내배선</v>
          </cell>
          <cell r="D262" t="str">
            <v>IV 2.0 MM</v>
          </cell>
          <cell r="E262" t="str">
            <v>M</v>
          </cell>
          <cell r="F262">
            <v>308.39999999999998</v>
          </cell>
          <cell r="G262">
            <v>100</v>
          </cell>
          <cell r="H262">
            <v>200</v>
          </cell>
          <cell r="I262">
            <v>0</v>
          </cell>
        </row>
        <row r="263">
          <cell r="A263" t="str">
            <v>0</v>
          </cell>
          <cell r="B263" t="str">
            <v>UEC20020</v>
          </cell>
          <cell r="C263" t="str">
            <v>제어용케이블신설</v>
          </cell>
          <cell r="D263" t="str">
            <v>CVVS 2.0 MM2 X 2C</v>
          </cell>
          <cell r="E263" t="str">
            <v>M</v>
          </cell>
          <cell r="F263">
            <v>81.8</v>
          </cell>
          <cell r="G263">
            <v>400</v>
          </cell>
          <cell r="H263">
            <v>500</v>
          </cell>
          <cell r="I263">
            <v>0</v>
          </cell>
        </row>
        <row r="264">
          <cell r="A264" t="str">
            <v>0</v>
          </cell>
          <cell r="B264" t="str">
            <v>UEH01090</v>
          </cell>
          <cell r="C264" t="str">
            <v>조인트박스설치</v>
          </cell>
          <cell r="D264" t="str">
            <v>100X100X50</v>
          </cell>
          <cell r="E264" t="str">
            <v>개</v>
          </cell>
          <cell r="F264">
            <v>16</v>
          </cell>
          <cell r="G264">
            <v>463</v>
          </cell>
          <cell r="H264">
            <v>6389</v>
          </cell>
          <cell r="I264">
            <v>127</v>
          </cell>
        </row>
        <row r="265">
          <cell r="A265" t="str">
            <v>0</v>
          </cell>
          <cell r="B265" t="str">
            <v>UEH03330</v>
          </cell>
          <cell r="C265" t="str">
            <v>PULL BOX</v>
          </cell>
          <cell r="D265" t="str">
            <v>300X300X200</v>
          </cell>
          <cell r="E265" t="str">
            <v>개</v>
          </cell>
          <cell r="F265">
            <v>6</v>
          </cell>
          <cell r="G265">
            <v>5890</v>
          </cell>
          <cell r="H265">
            <v>12422</v>
          </cell>
          <cell r="I265">
            <v>248</v>
          </cell>
        </row>
        <row r="266">
          <cell r="A266" t="str">
            <v>0</v>
          </cell>
          <cell r="B266" t="str">
            <v>UMO31160</v>
          </cell>
          <cell r="C266" t="str">
            <v>스리브강관제작(200H)</v>
          </cell>
          <cell r="D266" t="str">
            <v>D100 M/M</v>
          </cell>
          <cell r="E266" t="str">
            <v>개소</v>
          </cell>
          <cell r="F266">
            <v>2</v>
          </cell>
          <cell r="G266">
            <v>1159</v>
          </cell>
          <cell r="H266">
            <v>3154</v>
          </cell>
          <cell r="I266">
            <v>62</v>
          </cell>
        </row>
        <row r="267">
          <cell r="A267" t="str">
            <v>0</v>
          </cell>
          <cell r="B267" t="str">
            <v>UMO31703</v>
          </cell>
          <cell r="C267" t="str">
            <v>지수판스리브강관제작</v>
          </cell>
          <cell r="D267" t="str">
            <v>D40 M/M</v>
          </cell>
          <cell r="E267" t="str">
            <v>개소</v>
          </cell>
          <cell r="F267">
            <v>8</v>
          </cell>
          <cell r="G267">
            <v>793</v>
          </cell>
          <cell r="H267">
            <v>3936</v>
          </cell>
          <cell r="I267">
            <v>78</v>
          </cell>
        </row>
        <row r="268">
          <cell r="C268" t="str">
            <v>소  계</v>
          </cell>
        </row>
        <row r="270">
          <cell r="C270" t="str">
            <v>*  자동제어 공동구</v>
          </cell>
        </row>
        <row r="271">
          <cell r="A271" t="str">
            <v>0</v>
          </cell>
          <cell r="B271" t="str">
            <v>MCQ33902</v>
          </cell>
          <cell r="C271" t="str">
            <v>공포&amp;핀</v>
          </cell>
          <cell r="E271" t="str">
            <v>SET</v>
          </cell>
          <cell r="F271">
            <v>493</v>
          </cell>
          <cell r="G271">
            <v>223</v>
          </cell>
          <cell r="H271">
            <v>0</v>
          </cell>
          <cell r="I271">
            <v>0</v>
          </cell>
        </row>
        <row r="272">
          <cell r="A272" t="str">
            <v>0</v>
          </cell>
          <cell r="B272" t="str">
            <v>MEA21230</v>
          </cell>
          <cell r="C272" t="str">
            <v>노 말 벤 드</v>
          </cell>
          <cell r="D272" t="str">
            <v>철제 28</v>
          </cell>
          <cell r="E272" t="str">
            <v>개</v>
          </cell>
          <cell r="F272">
            <v>23</v>
          </cell>
          <cell r="G272">
            <v>1145</v>
          </cell>
          <cell r="H272">
            <v>0</v>
          </cell>
          <cell r="I272">
            <v>0</v>
          </cell>
        </row>
        <row r="273">
          <cell r="A273" t="str">
            <v>0</v>
          </cell>
          <cell r="B273" t="str">
            <v>MEA21250</v>
          </cell>
          <cell r="C273" t="str">
            <v>노 말 벤 드</v>
          </cell>
          <cell r="D273" t="str">
            <v>철제 42</v>
          </cell>
          <cell r="E273" t="str">
            <v>개</v>
          </cell>
          <cell r="F273">
            <v>25</v>
          </cell>
          <cell r="G273">
            <v>1987</v>
          </cell>
          <cell r="H273">
            <v>0</v>
          </cell>
          <cell r="I273">
            <v>0</v>
          </cell>
        </row>
        <row r="274">
          <cell r="A274" t="str">
            <v>0</v>
          </cell>
          <cell r="B274" t="str">
            <v>MEA23200</v>
          </cell>
          <cell r="C274" t="str">
            <v>U 크램프(너트포함)</v>
          </cell>
          <cell r="D274" t="str">
            <v>D9 MM</v>
          </cell>
          <cell r="E274" t="str">
            <v>개</v>
          </cell>
          <cell r="F274">
            <v>674</v>
          </cell>
          <cell r="G274">
            <v>112</v>
          </cell>
          <cell r="H274">
            <v>0</v>
          </cell>
          <cell r="I274">
            <v>0</v>
          </cell>
        </row>
        <row r="275">
          <cell r="A275" t="str">
            <v>0</v>
          </cell>
          <cell r="B275" t="str">
            <v>MEJ08230</v>
          </cell>
          <cell r="C275" t="str">
            <v>U 찬넬</v>
          </cell>
          <cell r="D275" t="str">
            <v>용융아연도금23.5X36.5X1.6</v>
          </cell>
          <cell r="E275" t="str">
            <v>M</v>
          </cell>
          <cell r="F275">
            <v>328.6</v>
          </cell>
          <cell r="G275">
            <v>1300</v>
          </cell>
          <cell r="H275">
            <v>0</v>
          </cell>
          <cell r="I275">
            <v>0</v>
          </cell>
        </row>
        <row r="276">
          <cell r="A276" t="str">
            <v>0</v>
          </cell>
          <cell r="B276" t="str">
            <v>MEL07020</v>
          </cell>
          <cell r="C276" t="str">
            <v>보조 리레이</v>
          </cell>
          <cell r="D276" t="str">
            <v>2A-2B</v>
          </cell>
          <cell r="E276" t="str">
            <v>개</v>
          </cell>
          <cell r="F276">
            <v>56</v>
          </cell>
          <cell r="G276">
            <v>2160</v>
          </cell>
          <cell r="H276">
            <v>0</v>
          </cell>
          <cell r="I276">
            <v>0</v>
          </cell>
        </row>
        <row r="277">
          <cell r="A277" t="str">
            <v>0</v>
          </cell>
          <cell r="B277" t="str">
            <v>MEL10010</v>
          </cell>
          <cell r="C277" t="str">
            <v>푸쉬보턴 스위치</v>
          </cell>
          <cell r="D277" t="str">
            <v>25 (1A-1B)</v>
          </cell>
          <cell r="E277" t="str">
            <v>개</v>
          </cell>
          <cell r="F277">
            <v>10</v>
          </cell>
          <cell r="G277">
            <v>662</v>
          </cell>
          <cell r="H277">
            <v>0</v>
          </cell>
          <cell r="I277">
            <v>0</v>
          </cell>
        </row>
        <row r="278">
          <cell r="A278" t="str">
            <v>0</v>
          </cell>
          <cell r="B278" t="str">
            <v>MEN30020</v>
          </cell>
          <cell r="C278" t="str">
            <v>부저</v>
          </cell>
          <cell r="D278" t="str">
            <v>220V 4VA</v>
          </cell>
          <cell r="E278" t="str">
            <v>개</v>
          </cell>
          <cell r="F278">
            <v>2</v>
          </cell>
          <cell r="G278">
            <v>936</v>
          </cell>
          <cell r="H278">
            <v>0</v>
          </cell>
          <cell r="I278">
            <v>0</v>
          </cell>
        </row>
        <row r="279">
          <cell r="A279" t="str">
            <v>0</v>
          </cell>
          <cell r="B279" t="str">
            <v>MEZ21034</v>
          </cell>
          <cell r="C279" t="str">
            <v>단자대</v>
          </cell>
          <cell r="D279" t="str">
            <v>10P 10A</v>
          </cell>
          <cell r="E279" t="str">
            <v>개</v>
          </cell>
          <cell r="F279">
            <v>4</v>
          </cell>
          <cell r="G279">
            <v>432</v>
          </cell>
          <cell r="H279">
            <v>0</v>
          </cell>
          <cell r="I279">
            <v>0</v>
          </cell>
        </row>
        <row r="280">
          <cell r="A280" t="str">
            <v>0</v>
          </cell>
          <cell r="B280" t="str">
            <v>MGF11251</v>
          </cell>
          <cell r="C280" t="str">
            <v>행가지지봉</v>
          </cell>
          <cell r="D280" t="str">
            <v>9MM(3/8")</v>
          </cell>
          <cell r="E280" t="str">
            <v>M</v>
          </cell>
          <cell r="F280">
            <v>56.79</v>
          </cell>
          <cell r="G280">
            <v>225</v>
          </cell>
          <cell r="H280">
            <v>0</v>
          </cell>
          <cell r="I280">
            <v>0</v>
          </cell>
        </row>
        <row r="281">
          <cell r="A281" t="str">
            <v>0</v>
          </cell>
          <cell r="B281" t="str">
            <v>MGF11502</v>
          </cell>
          <cell r="C281" t="str">
            <v>U볼 트(D9)</v>
          </cell>
          <cell r="D281" t="str">
            <v>M 20</v>
          </cell>
          <cell r="E281" t="str">
            <v>개</v>
          </cell>
          <cell r="F281">
            <v>32</v>
          </cell>
          <cell r="G281">
            <v>55</v>
          </cell>
          <cell r="H281">
            <v>0</v>
          </cell>
          <cell r="I281">
            <v>0</v>
          </cell>
        </row>
        <row r="282">
          <cell r="A282" t="str">
            <v>0</v>
          </cell>
          <cell r="B282" t="str">
            <v>MMO31808</v>
          </cell>
          <cell r="C282" t="str">
            <v>PD입상관 성형스리브</v>
          </cell>
          <cell r="D282" t="str">
            <v>D25 X 135H</v>
          </cell>
          <cell r="E282" t="str">
            <v>개</v>
          </cell>
          <cell r="F282">
            <v>32</v>
          </cell>
          <cell r="G282">
            <v>216</v>
          </cell>
          <cell r="H282">
            <v>0</v>
          </cell>
          <cell r="I282">
            <v>0</v>
          </cell>
        </row>
        <row r="283">
          <cell r="A283" t="str">
            <v>0</v>
          </cell>
          <cell r="B283" t="str">
            <v>MMP31302</v>
          </cell>
          <cell r="C283" t="str">
            <v>중앙감시반(모자이크)설치</v>
          </cell>
          <cell r="D283" t="str">
            <v>1000X1300X450이하</v>
          </cell>
          <cell r="E283" t="str">
            <v>대</v>
          </cell>
          <cell r="F283">
            <v>2</v>
          </cell>
          <cell r="G283">
            <v>3311952</v>
          </cell>
          <cell r="H283">
            <v>0</v>
          </cell>
          <cell r="I283">
            <v>0</v>
          </cell>
        </row>
        <row r="284">
          <cell r="A284" t="str">
            <v>0</v>
          </cell>
          <cell r="B284" t="str">
            <v>MMP35800</v>
          </cell>
          <cell r="C284" t="str">
            <v>레벨콘트롤 유니트</v>
          </cell>
          <cell r="D284" t="str">
            <v>SLIA-2P</v>
          </cell>
          <cell r="E284" t="str">
            <v>개</v>
          </cell>
          <cell r="F284">
            <v>4</v>
          </cell>
          <cell r="G284">
            <v>112320</v>
          </cell>
          <cell r="H284">
            <v>0</v>
          </cell>
          <cell r="I284">
            <v>0</v>
          </cell>
        </row>
        <row r="285">
          <cell r="A285" t="str">
            <v>0</v>
          </cell>
          <cell r="B285" t="str">
            <v>MMP46003</v>
          </cell>
          <cell r="C285" t="str">
            <v>습도감지기</v>
          </cell>
          <cell r="D285" t="str">
            <v>15-95% RH</v>
          </cell>
          <cell r="E285" t="str">
            <v>개</v>
          </cell>
          <cell r="F285">
            <v>2</v>
          </cell>
          <cell r="G285">
            <v>203040</v>
          </cell>
          <cell r="H285">
            <v>0</v>
          </cell>
          <cell r="I285">
            <v>0</v>
          </cell>
        </row>
        <row r="286">
          <cell r="A286" t="str">
            <v>0</v>
          </cell>
          <cell r="B286" t="str">
            <v>SMP09005</v>
          </cell>
          <cell r="C286" t="str">
            <v>현장제어반 설치</v>
          </cell>
          <cell r="D286" t="str">
            <v>폭 400MM 이하</v>
          </cell>
          <cell r="E286" t="str">
            <v>개소</v>
          </cell>
          <cell r="F286">
            <v>2</v>
          </cell>
          <cell r="G286">
            <v>108000</v>
          </cell>
          <cell r="H286">
            <v>115268</v>
          </cell>
          <cell r="I286">
            <v>2305</v>
          </cell>
        </row>
        <row r="287">
          <cell r="A287" t="str">
            <v>0</v>
          </cell>
          <cell r="B287" t="str">
            <v>UEA02160</v>
          </cell>
          <cell r="C287" t="str">
            <v>강제전선관 배관</v>
          </cell>
          <cell r="D287" t="str">
            <v>아연도 16MM</v>
          </cell>
          <cell r="E287" t="str">
            <v>M</v>
          </cell>
          <cell r="F287">
            <v>685.5</v>
          </cell>
          <cell r="G287">
            <v>800</v>
          </cell>
          <cell r="H287">
            <v>2600</v>
          </cell>
          <cell r="I287">
            <v>100</v>
          </cell>
        </row>
        <row r="288">
          <cell r="A288" t="str">
            <v>0</v>
          </cell>
          <cell r="B288" t="str">
            <v>UEA02280</v>
          </cell>
          <cell r="C288" t="str">
            <v>강제전선관 배관</v>
          </cell>
          <cell r="D288" t="str">
            <v>아연도 28MM</v>
          </cell>
          <cell r="E288" t="str">
            <v>M</v>
          </cell>
          <cell r="F288">
            <v>374.7</v>
          </cell>
          <cell r="G288">
            <v>1400</v>
          </cell>
          <cell r="H288">
            <v>4500</v>
          </cell>
          <cell r="I288">
            <v>100</v>
          </cell>
        </row>
        <row r="289">
          <cell r="A289" t="str">
            <v>0</v>
          </cell>
          <cell r="B289" t="str">
            <v>UEA02420</v>
          </cell>
          <cell r="C289" t="str">
            <v>강제전선관 배관</v>
          </cell>
          <cell r="D289" t="str">
            <v>아연도 42MM</v>
          </cell>
          <cell r="E289" t="str">
            <v>M</v>
          </cell>
          <cell r="F289">
            <v>345.5</v>
          </cell>
          <cell r="G289">
            <v>2000</v>
          </cell>
          <cell r="H289">
            <v>8000</v>
          </cell>
          <cell r="I289">
            <v>200</v>
          </cell>
        </row>
        <row r="290">
          <cell r="A290" t="str">
            <v>0</v>
          </cell>
          <cell r="B290" t="str">
            <v>UEB01030</v>
          </cell>
          <cell r="C290" t="str">
            <v>관내배선</v>
          </cell>
          <cell r="D290" t="str">
            <v>IV 2.0 MM</v>
          </cell>
          <cell r="E290" t="str">
            <v>M</v>
          </cell>
          <cell r="F290">
            <v>10720.1</v>
          </cell>
          <cell r="G290">
            <v>100</v>
          </cell>
          <cell r="H290">
            <v>200</v>
          </cell>
          <cell r="I290">
            <v>0</v>
          </cell>
        </row>
        <row r="291">
          <cell r="A291" t="str">
            <v>0</v>
          </cell>
          <cell r="B291" t="str">
            <v>UEC20020</v>
          </cell>
          <cell r="C291" t="str">
            <v>제어용케이블신설</v>
          </cell>
          <cell r="D291" t="str">
            <v>CVVS 2.0 MM2 X 2C</v>
          </cell>
          <cell r="E291" t="str">
            <v>M</v>
          </cell>
          <cell r="F291">
            <v>724.6</v>
          </cell>
          <cell r="G291">
            <v>400</v>
          </cell>
          <cell r="H291">
            <v>500</v>
          </cell>
          <cell r="I291">
            <v>0</v>
          </cell>
        </row>
        <row r="292">
          <cell r="A292" t="str">
            <v>0</v>
          </cell>
          <cell r="B292" t="str">
            <v>UEE08050</v>
          </cell>
          <cell r="C292" t="str">
            <v>배선용 차단기</v>
          </cell>
          <cell r="D292" t="str">
            <v>220V 2P 50AF</v>
          </cell>
          <cell r="E292" t="str">
            <v>개</v>
          </cell>
          <cell r="F292">
            <v>6</v>
          </cell>
          <cell r="G292">
            <v>4104</v>
          </cell>
          <cell r="H292">
            <v>0</v>
          </cell>
          <cell r="I292">
            <v>0</v>
          </cell>
        </row>
        <row r="293">
          <cell r="A293" t="str">
            <v>0</v>
          </cell>
          <cell r="B293" t="str">
            <v>UEH02210</v>
          </cell>
          <cell r="C293" t="str">
            <v>PULL BOX</v>
          </cell>
          <cell r="D293" t="str">
            <v>200X200X100</v>
          </cell>
          <cell r="E293" t="str">
            <v>개</v>
          </cell>
          <cell r="F293">
            <v>6</v>
          </cell>
          <cell r="G293">
            <v>2244</v>
          </cell>
          <cell r="H293">
            <v>5856</v>
          </cell>
          <cell r="I293">
            <v>117</v>
          </cell>
        </row>
        <row r="294">
          <cell r="A294" t="str">
            <v>0</v>
          </cell>
          <cell r="B294" t="str">
            <v>UEH03330</v>
          </cell>
          <cell r="C294" t="str">
            <v>PULL BOX</v>
          </cell>
          <cell r="D294" t="str">
            <v>300X300X200</v>
          </cell>
          <cell r="E294" t="str">
            <v>개</v>
          </cell>
          <cell r="F294">
            <v>21</v>
          </cell>
          <cell r="G294">
            <v>5890</v>
          </cell>
          <cell r="H294">
            <v>12422</v>
          </cell>
          <cell r="I294">
            <v>248</v>
          </cell>
        </row>
        <row r="295">
          <cell r="A295" t="str">
            <v>0</v>
          </cell>
          <cell r="B295" t="str">
            <v>UEL12010</v>
          </cell>
          <cell r="C295" t="str">
            <v>셀렉터 스위치</v>
          </cell>
          <cell r="D295" t="str">
            <v>25(1A-1B)</v>
          </cell>
          <cell r="E295" t="str">
            <v>개</v>
          </cell>
          <cell r="F295">
            <v>2</v>
          </cell>
          <cell r="G295">
            <v>806</v>
          </cell>
          <cell r="H295">
            <v>3017</v>
          </cell>
          <cell r="I295">
            <v>60</v>
          </cell>
        </row>
        <row r="296">
          <cell r="A296" t="str">
            <v>0</v>
          </cell>
          <cell r="B296" t="str">
            <v>UMD28121</v>
          </cell>
          <cell r="C296" t="str">
            <v>자동수위조절밸브 설치</v>
          </cell>
          <cell r="D296" t="str">
            <v>D150 MM</v>
          </cell>
          <cell r="E296" t="str">
            <v>대</v>
          </cell>
          <cell r="F296">
            <v>2</v>
          </cell>
          <cell r="G296">
            <v>757152</v>
          </cell>
          <cell r="H296">
            <v>26370</v>
          </cell>
          <cell r="I296">
            <v>527</v>
          </cell>
        </row>
        <row r="297">
          <cell r="A297" t="str">
            <v>0</v>
          </cell>
          <cell r="B297" t="str">
            <v>UMP33030</v>
          </cell>
          <cell r="C297" t="str">
            <v>현장제어반 설치</v>
          </cell>
          <cell r="D297" t="str">
            <v>폭 300MM 이하</v>
          </cell>
          <cell r="E297" t="str">
            <v>개소</v>
          </cell>
          <cell r="F297">
            <v>2</v>
          </cell>
          <cell r="G297">
            <v>72000</v>
          </cell>
          <cell r="H297">
            <v>115162</v>
          </cell>
          <cell r="I297">
            <v>2303</v>
          </cell>
        </row>
        <row r="298">
          <cell r="A298" t="str">
            <v>0</v>
          </cell>
          <cell r="B298" t="str">
            <v>UMP42300</v>
          </cell>
          <cell r="C298" t="str">
            <v>액면조절기설치</v>
          </cell>
          <cell r="D298" t="str">
            <v>FLOAT식</v>
          </cell>
          <cell r="E298" t="str">
            <v>개</v>
          </cell>
          <cell r="F298">
            <v>2</v>
          </cell>
          <cell r="G298">
            <v>129600</v>
          </cell>
          <cell r="H298">
            <v>76774</v>
          </cell>
          <cell r="I298">
            <v>1535</v>
          </cell>
        </row>
        <row r="299">
          <cell r="A299" t="str">
            <v>0</v>
          </cell>
          <cell r="B299" t="str">
            <v>UMP42501</v>
          </cell>
          <cell r="C299" t="str">
            <v>액면지시조절계설치</v>
          </cell>
          <cell r="D299" t="str">
            <v>FLOAT식</v>
          </cell>
          <cell r="E299" t="str">
            <v>개</v>
          </cell>
          <cell r="F299">
            <v>4</v>
          </cell>
          <cell r="G299">
            <v>381600</v>
          </cell>
          <cell r="H299">
            <v>76774</v>
          </cell>
          <cell r="I299">
            <v>1535</v>
          </cell>
        </row>
        <row r="300">
          <cell r="A300" t="str">
            <v>0</v>
          </cell>
          <cell r="B300" t="str">
            <v>UTN14200</v>
          </cell>
          <cell r="C300" t="str">
            <v>인터컴(모기)설치 (기계공사)</v>
          </cell>
          <cell r="E300" t="str">
            <v>개</v>
          </cell>
          <cell r="F300">
            <v>2</v>
          </cell>
          <cell r="G300">
            <v>5976</v>
          </cell>
          <cell r="H300">
            <v>3904</v>
          </cell>
          <cell r="I300">
            <v>78</v>
          </cell>
        </row>
        <row r="301">
          <cell r="A301" t="str">
            <v>0</v>
          </cell>
          <cell r="B301" t="str">
            <v>UTN14210</v>
          </cell>
          <cell r="C301" t="str">
            <v>인터컴(자기)설치 (기계공사)</v>
          </cell>
          <cell r="E301" t="str">
            <v>개</v>
          </cell>
          <cell r="F301">
            <v>2</v>
          </cell>
          <cell r="G301">
            <v>4320</v>
          </cell>
          <cell r="H301">
            <v>3549</v>
          </cell>
          <cell r="I301">
            <v>71</v>
          </cell>
        </row>
        <row r="302">
          <cell r="C302" t="str">
            <v>소  계</v>
          </cell>
        </row>
        <row r="304">
          <cell r="C304" t="str">
            <v>*  자동제어 물탱크실</v>
          </cell>
        </row>
        <row r="305">
          <cell r="A305" t="str">
            <v>0</v>
          </cell>
          <cell r="B305" t="str">
            <v>MCQ33902</v>
          </cell>
          <cell r="C305" t="str">
            <v>공포&amp;핀</v>
          </cell>
          <cell r="E305" t="str">
            <v>SET</v>
          </cell>
          <cell r="F305">
            <v>21</v>
          </cell>
          <cell r="G305">
            <v>223</v>
          </cell>
          <cell r="H305">
            <v>0</v>
          </cell>
          <cell r="I305">
            <v>0</v>
          </cell>
        </row>
        <row r="306">
          <cell r="A306" t="str">
            <v>0</v>
          </cell>
          <cell r="B306" t="str">
            <v>MEA23200</v>
          </cell>
          <cell r="C306" t="str">
            <v>U 크램프(너트포함)</v>
          </cell>
          <cell r="D306" t="str">
            <v>D9 MM</v>
          </cell>
          <cell r="E306" t="str">
            <v>개</v>
          </cell>
          <cell r="F306">
            <v>29</v>
          </cell>
          <cell r="G306">
            <v>112</v>
          </cell>
          <cell r="H306">
            <v>0</v>
          </cell>
          <cell r="I306">
            <v>0</v>
          </cell>
        </row>
        <row r="307">
          <cell r="A307" t="str">
            <v>0</v>
          </cell>
          <cell r="B307" t="str">
            <v>MEA60010</v>
          </cell>
          <cell r="C307" t="str">
            <v>후렉시블전선관용 콘넥타</v>
          </cell>
          <cell r="D307" t="str">
            <v>16</v>
          </cell>
          <cell r="E307" t="str">
            <v>개</v>
          </cell>
          <cell r="F307">
            <v>4</v>
          </cell>
          <cell r="G307">
            <v>302</v>
          </cell>
          <cell r="H307">
            <v>0</v>
          </cell>
          <cell r="I307">
            <v>0</v>
          </cell>
        </row>
        <row r="308">
          <cell r="A308" t="str">
            <v>0</v>
          </cell>
          <cell r="B308" t="str">
            <v>MEA60020</v>
          </cell>
          <cell r="C308" t="str">
            <v>후렉시블전선관용 콘넥타</v>
          </cell>
          <cell r="D308" t="str">
            <v>22</v>
          </cell>
          <cell r="E308" t="str">
            <v>개</v>
          </cell>
          <cell r="F308">
            <v>6</v>
          </cell>
          <cell r="G308">
            <v>439</v>
          </cell>
          <cell r="H308">
            <v>0</v>
          </cell>
          <cell r="I308">
            <v>0</v>
          </cell>
        </row>
        <row r="309">
          <cell r="A309" t="str">
            <v>0</v>
          </cell>
          <cell r="B309" t="str">
            <v>MEJ08230</v>
          </cell>
          <cell r="C309" t="str">
            <v>U 찬넬</v>
          </cell>
          <cell r="D309" t="str">
            <v>용융아연도금23.5X36.5X1.6</v>
          </cell>
          <cell r="E309" t="str">
            <v>M</v>
          </cell>
          <cell r="F309">
            <v>2.96</v>
          </cell>
          <cell r="G309">
            <v>1300</v>
          </cell>
          <cell r="H309">
            <v>0</v>
          </cell>
          <cell r="I309">
            <v>0</v>
          </cell>
        </row>
        <row r="310">
          <cell r="A310" t="str">
            <v>0</v>
          </cell>
          <cell r="B310" t="str">
            <v>UEA02160</v>
          </cell>
          <cell r="C310" t="str">
            <v>강제전선관 배관</v>
          </cell>
          <cell r="D310" t="str">
            <v>아연도 16MM</v>
          </cell>
          <cell r="E310" t="str">
            <v>M</v>
          </cell>
          <cell r="F310">
            <v>42.03</v>
          </cell>
          <cell r="G310">
            <v>800</v>
          </cell>
          <cell r="H310">
            <v>2600</v>
          </cell>
          <cell r="I310">
            <v>100</v>
          </cell>
        </row>
        <row r="311">
          <cell r="A311" t="str">
            <v>0</v>
          </cell>
          <cell r="B311" t="str">
            <v>UEA02220</v>
          </cell>
          <cell r="C311" t="str">
            <v>강제전선관 배관</v>
          </cell>
          <cell r="D311" t="str">
            <v>아연도 22MM</v>
          </cell>
          <cell r="E311" t="str">
            <v>M</v>
          </cell>
          <cell r="F311">
            <v>17.21</v>
          </cell>
          <cell r="G311">
            <v>1000</v>
          </cell>
          <cell r="H311">
            <v>3500</v>
          </cell>
          <cell r="I311">
            <v>100</v>
          </cell>
        </row>
        <row r="312">
          <cell r="A312" t="str">
            <v>0</v>
          </cell>
          <cell r="B312" t="str">
            <v>UEA05160</v>
          </cell>
          <cell r="C312" t="str">
            <v>후렉씨블콘딧드</v>
          </cell>
          <cell r="D312" t="str">
            <v>16MM</v>
          </cell>
          <cell r="E312" t="str">
            <v>M</v>
          </cell>
          <cell r="F312">
            <v>5.2</v>
          </cell>
          <cell r="G312">
            <v>400</v>
          </cell>
          <cell r="H312">
            <v>1600</v>
          </cell>
          <cell r="I312">
            <v>0</v>
          </cell>
        </row>
        <row r="313">
          <cell r="A313" t="str">
            <v>0</v>
          </cell>
          <cell r="B313" t="str">
            <v>UEA05220</v>
          </cell>
          <cell r="C313" t="str">
            <v>후렉씨블콘딧드</v>
          </cell>
          <cell r="D313" t="str">
            <v>22MM</v>
          </cell>
          <cell r="E313" t="str">
            <v>M</v>
          </cell>
          <cell r="F313">
            <v>3</v>
          </cell>
          <cell r="G313">
            <v>454</v>
          </cell>
          <cell r="H313">
            <v>1987</v>
          </cell>
          <cell r="I313">
            <v>40</v>
          </cell>
        </row>
        <row r="314">
          <cell r="A314" t="str">
            <v>0</v>
          </cell>
          <cell r="B314" t="str">
            <v>UEB01030</v>
          </cell>
          <cell r="C314" t="str">
            <v>관내배선</v>
          </cell>
          <cell r="D314" t="str">
            <v>IV 2.0 MM</v>
          </cell>
          <cell r="E314" t="str">
            <v>M</v>
          </cell>
          <cell r="F314">
            <v>223.86</v>
          </cell>
          <cell r="G314">
            <v>100</v>
          </cell>
          <cell r="H314">
            <v>200</v>
          </cell>
          <cell r="I314">
            <v>0</v>
          </cell>
        </row>
        <row r="315">
          <cell r="A315" t="str">
            <v>0</v>
          </cell>
          <cell r="B315" t="str">
            <v>UEH01090</v>
          </cell>
          <cell r="C315" t="str">
            <v>조인트박스설치</v>
          </cell>
          <cell r="D315" t="str">
            <v>100X100X50</v>
          </cell>
          <cell r="E315" t="str">
            <v>개</v>
          </cell>
          <cell r="F315">
            <v>5</v>
          </cell>
          <cell r="G315">
            <v>463</v>
          </cell>
          <cell r="H315">
            <v>6389</v>
          </cell>
          <cell r="I315">
            <v>127</v>
          </cell>
        </row>
        <row r="316">
          <cell r="C316" t="str">
            <v>소  계</v>
          </cell>
        </row>
        <row r="318">
          <cell r="C318" t="str">
            <v>아파트</v>
          </cell>
        </row>
        <row r="319">
          <cell r="C319" t="str">
            <v>*  급수공사</v>
          </cell>
        </row>
        <row r="320">
          <cell r="A320" t="str">
            <v>A</v>
          </cell>
          <cell r="B320" t="str">
            <v>MGF11251</v>
          </cell>
          <cell r="C320" t="str">
            <v>행가지지봉</v>
          </cell>
          <cell r="D320" t="str">
            <v>9MM(3/8")</v>
          </cell>
          <cell r="E320" t="str">
            <v>M</v>
          </cell>
          <cell r="F320">
            <v>424.8</v>
          </cell>
          <cell r="G320">
            <v>225</v>
          </cell>
          <cell r="H320">
            <v>0</v>
          </cell>
          <cell r="I320">
            <v>0</v>
          </cell>
        </row>
        <row r="321">
          <cell r="A321" t="str">
            <v>A</v>
          </cell>
          <cell r="B321" t="str">
            <v>MGF11543</v>
          </cell>
          <cell r="C321" t="str">
            <v>절연U볼트</v>
          </cell>
          <cell r="D321" t="str">
            <v>D 15</v>
          </cell>
          <cell r="E321" t="str">
            <v>개</v>
          </cell>
          <cell r="F321">
            <v>128</v>
          </cell>
          <cell r="G321">
            <v>216</v>
          </cell>
          <cell r="H321">
            <v>0</v>
          </cell>
          <cell r="I321">
            <v>0</v>
          </cell>
        </row>
        <row r="322">
          <cell r="A322" t="str">
            <v>A</v>
          </cell>
          <cell r="B322" t="str">
            <v>MGF11544</v>
          </cell>
          <cell r="C322" t="str">
            <v>절연U볼트</v>
          </cell>
          <cell r="D322" t="str">
            <v>D 20</v>
          </cell>
          <cell r="E322" t="str">
            <v>개</v>
          </cell>
          <cell r="F322">
            <v>126</v>
          </cell>
          <cell r="G322">
            <v>252</v>
          </cell>
          <cell r="H322">
            <v>0</v>
          </cell>
          <cell r="I322">
            <v>0</v>
          </cell>
        </row>
        <row r="323">
          <cell r="A323" t="str">
            <v>A</v>
          </cell>
          <cell r="B323" t="str">
            <v>MGF11545</v>
          </cell>
          <cell r="C323" t="str">
            <v>절연U볼트</v>
          </cell>
          <cell r="D323" t="str">
            <v>D 25</v>
          </cell>
          <cell r="E323" t="str">
            <v>개</v>
          </cell>
          <cell r="F323">
            <v>126</v>
          </cell>
          <cell r="G323">
            <v>274</v>
          </cell>
          <cell r="H323">
            <v>0</v>
          </cell>
          <cell r="I323">
            <v>0</v>
          </cell>
        </row>
        <row r="324">
          <cell r="A324" t="str">
            <v>A</v>
          </cell>
          <cell r="B324" t="str">
            <v>MGF11546</v>
          </cell>
          <cell r="C324" t="str">
            <v>절연U볼트</v>
          </cell>
          <cell r="D324" t="str">
            <v>D 32</v>
          </cell>
          <cell r="E324" t="str">
            <v>개</v>
          </cell>
          <cell r="F324">
            <v>270</v>
          </cell>
          <cell r="G324">
            <v>295</v>
          </cell>
          <cell r="H324">
            <v>0</v>
          </cell>
          <cell r="I324">
            <v>0</v>
          </cell>
        </row>
        <row r="325">
          <cell r="A325" t="str">
            <v>A</v>
          </cell>
          <cell r="B325" t="str">
            <v>MGF11547</v>
          </cell>
          <cell r="C325" t="str">
            <v>절연U볼트</v>
          </cell>
          <cell r="D325" t="str">
            <v>D 40</v>
          </cell>
          <cell r="E325" t="str">
            <v>개</v>
          </cell>
          <cell r="F325">
            <v>946</v>
          </cell>
          <cell r="G325">
            <v>324</v>
          </cell>
          <cell r="H325">
            <v>0</v>
          </cell>
          <cell r="I325">
            <v>0</v>
          </cell>
        </row>
        <row r="326">
          <cell r="A326" t="str">
            <v>A</v>
          </cell>
          <cell r="B326" t="str">
            <v>MGF11548</v>
          </cell>
          <cell r="C326" t="str">
            <v>절연U볼트</v>
          </cell>
          <cell r="D326" t="str">
            <v>D 50</v>
          </cell>
          <cell r="E326" t="str">
            <v>개</v>
          </cell>
          <cell r="F326">
            <v>154</v>
          </cell>
          <cell r="G326">
            <v>374</v>
          </cell>
          <cell r="H326">
            <v>0</v>
          </cell>
          <cell r="I326">
            <v>0</v>
          </cell>
        </row>
        <row r="327">
          <cell r="A327" t="str">
            <v>A</v>
          </cell>
          <cell r="B327" t="str">
            <v>MGF11549</v>
          </cell>
          <cell r="C327" t="str">
            <v>절연U볼트</v>
          </cell>
          <cell r="D327" t="str">
            <v>D 65</v>
          </cell>
          <cell r="E327" t="str">
            <v>개</v>
          </cell>
          <cell r="F327">
            <v>300</v>
          </cell>
          <cell r="G327">
            <v>504</v>
          </cell>
          <cell r="H327">
            <v>0</v>
          </cell>
          <cell r="I327">
            <v>0</v>
          </cell>
        </row>
        <row r="328">
          <cell r="A328" t="str">
            <v>A</v>
          </cell>
          <cell r="B328" t="str">
            <v>MGF11550</v>
          </cell>
          <cell r="C328" t="str">
            <v>절연U볼트</v>
          </cell>
          <cell r="D328" t="str">
            <v>D 80</v>
          </cell>
          <cell r="E328" t="str">
            <v>개</v>
          </cell>
          <cell r="F328">
            <v>18</v>
          </cell>
          <cell r="G328">
            <v>554</v>
          </cell>
          <cell r="H328">
            <v>0</v>
          </cell>
          <cell r="I328">
            <v>0</v>
          </cell>
        </row>
        <row r="329">
          <cell r="A329" t="str">
            <v>A</v>
          </cell>
          <cell r="B329" t="str">
            <v>MGF30505</v>
          </cell>
          <cell r="C329" t="str">
            <v>인서트</v>
          </cell>
          <cell r="D329" t="str">
            <v>D9</v>
          </cell>
          <cell r="E329" t="str">
            <v>개</v>
          </cell>
          <cell r="F329">
            <v>606</v>
          </cell>
          <cell r="G329">
            <v>26</v>
          </cell>
          <cell r="H329">
            <v>0</v>
          </cell>
          <cell r="I329">
            <v>0</v>
          </cell>
        </row>
        <row r="330">
          <cell r="A330" t="str">
            <v>A</v>
          </cell>
          <cell r="B330" t="str">
            <v>MMB40105</v>
          </cell>
          <cell r="C330" t="str">
            <v>동 엘보</v>
          </cell>
          <cell r="D330" t="str">
            <v>D15 MM</v>
          </cell>
          <cell r="E330" t="str">
            <v>개</v>
          </cell>
          <cell r="F330">
            <v>4050</v>
          </cell>
          <cell r="G330">
            <v>112</v>
          </cell>
          <cell r="H330">
            <v>0</v>
          </cell>
          <cell r="I330">
            <v>0</v>
          </cell>
        </row>
        <row r="331">
          <cell r="A331" t="str">
            <v>A</v>
          </cell>
          <cell r="B331" t="str">
            <v>MMB40107</v>
          </cell>
          <cell r="C331" t="str">
            <v>동 엘보</v>
          </cell>
          <cell r="D331" t="str">
            <v>D20 MM</v>
          </cell>
          <cell r="E331" t="str">
            <v>개</v>
          </cell>
          <cell r="F331">
            <v>1878</v>
          </cell>
          <cell r="G331">
            <v>228</v>
          </cell>
          <cell r="H331">
            <v>0</v>
          </cell>
          <cell r="I331">
            <v>0</v>
          </cell>
        </row>
        <row r="332">
          <cell r="A332" t="str">
            <v>A</v>
          </cell>
          <cell r="B332" t="str">
            <v>MMB40108</v>
          </cell>
          <cell r="C332" t="str">
            <v>동 엘보</v>
          </cell>
          <cell r="D332" t="str">
            <v>D25 MM</v>
          </cell>
          <cell r="E332" t="str">
            <v>개</v>
          </cell>
          <cell r="F332">
            <v>14</v>
          </cell>
          <cell r="G332">
            <v>395</v>
          </cell>
          <cell r="H332">
            <v>0</v>
          </cell>
          <cell r="I332">
            <v>0</v>
          </cell>
        </row>
        <row r="333">
          <cell r="A333" t="str">
            <v>A</v>
          </cell>
          <cell r="B333" t="str">
            <v>MMB40110</v>
          </cell>
          <cell r="C333" t="str">
            <v>동 엘보</v>
          </cell>
          <cell r="D333" t="str">
            <v>D32 MM</v>
          </cell>
          <cell r="E333" t="str">
            <v>개</v>
          </cell>
          <cell r="F333">
            <v>27</v>
          </cell>
          <cell r="G333">
            <v>607</v>
          </cell>
          <cell r="H333">
            <v>0</v>
          </cell>
          <cell r="I333">
            <v>0</v>
          </cell>
        </row>
        <row r="334">
          <cell r="A334" t="str">
            <v>A</v>
          </cell>
          <cell r="B334" t="str">
            <v>MMB40112</v>
          </cell>
          <cell r="C334" t="str">
            <v>동 엘보</v>
          </cell>
          <cell r="D334" t="str">
            <v>D40 MM</v>
          </cell>
          <cell r="E334" t="str">
            <v>개</v>
          </cell>
          <cell r="F334">
            <v>168</v>
          </cell>
          <cell r="G334">
            <v>919</v>
          </cell>
          <cell r="H334">
            <v>0</v>
          </cell>
          <cell r="I334">
            <v>0</v>
          </cell>
        </row>
        <row r="335">
          <cell r="A335" t="str">
            <v>A</v>
          </cell>
          <cell r="B335" t="str">
            <v>MMB40113</v>
          </cell>
          <cell r="C335" t="str">
            <v>동 엘보</v>
          </cell>
          <cell r="D335" t="str">
            <v>D50 MM</v>
          </cell>
          <cell r="E335" t="str">
            <v>개</v>
          </cell>
          <cell r="F335">
            <v>43</v>
          </cell>
          <cell r="G335">
            <v>2056</v>
          </cell>
          <cell r="H335">
            <v>0</v>
          </cell>
          <cell r="I335">
            <v>0</v>
          </cell>
        </row>
        <row r="336">
          <cell r="A336" t="str">
            <v>A</v>
          </cell>
          <cell r="B336" t="str">
            <v>MMB40115</v>
          </cell>
          <cell r="C336" t="str">
            <v>동 엘보</v>
          </cell>
          <cell r="D336" t="str">
            <v>D65 MM</v>
          </cell>
          <cell r="E336" t="str">
            <v>개</v>
          </cell>
          <cell r="F336">
            <v>114</v>
          </cell>
          <cell r="G336">
            <v>3702</v>
          </cell>
          <cell r="H336">
            <v>0</v>
          </cell>
          <cell r="I336">
            <v>0</v>
          </cell>
        </row>
        <row r="337">
          <cell r="A337" t="str">
            <v>A</v>
          </cell>
          <cell r="B337" t="str">
            <v>MMB40117</v>
          </cell>
          <cell r="C337" t="str">
            <v>동 엘보</v>
          </cell>
          <cell r="D337" t="str">
            <v>D80 MM</v>
          </cell>
          <cell r="E337" t="str">
            <v>개</v>
          </cell>
          <cell r="F337">
            <v>5</v>
          </cell>
          <cell r="G337">
            <v>5903</v>
          </cell>
          <cell r="H337">
            <v>0</v>
          </cell>
          <cell r="I337">
            <v>0</v>
          </cell>
        </row>
        <row r="338">
          <cell r="A338" t="str">
            <v>A</v>
          </cell>
          <cell r="B338" t="str">
            <v>MMB40205</v>
          </cell>
          <cell r="C338" t="str">
            <v>동 티</v>
          </cell>
          <cell r="D338" t="str">
            <v>D15 MM</v>
          </cell>
          <cell r="E338" t="str">
            <v>개</v>
          </cell>
          <cell r="F338">
            <v>5264</v>
          </cell>
          <cell r="G338">
            <v>243</v>
          </cell>
          <cell r="H338">
            <v>0</v>
          </cell>
          <cell r="I338">
            <v>0</v>
          </cell>
        </row>
        <row r="339">
          <cell r="A339" t="str">
            <v>A</v>
          </cell>
          <cell r="B339" t="str">
            <v>MMB40207</v>
          </cell>
          <cell r="C339" t="str">
            <v>동 티</v>
          </cell>
          <cell r="D339" t="str">
            <v>D20 MM</v>
          </cell>
          <cell r="E339" t="str">
            <v>개</v>
          </cell>
          <cell r="F339">
            <v>1458</v>
          </cell>
          <cell r="G339">
            <v>359</v>
          </cell>
          <cell r="H339">
            <v>0</v>
          </cell>
          <cell r="I339">
            <v>0</v>
          </cell>
        </row>
        <row r="340">
          <cell r="A340" t="str">
            <v>A</v>
          </cell>
          <cell r="B340" t="str">
            <v>MMB40208</v>
          </cell>
          <cell r="C340" t="str">
            <v>동 티</v>
          </cell>
          <cell r="D340" t="str">
            <v>D25 MM</v>
          </cell>
          <cell r="E340" t="str">
            <v>개</v>
          </cell>
          <cell r="F340">
            <v>142</v>
          </cell>
          <cell r="G340">
            <v>553</v>
          </cell>
          <cell r="H340">
            <v>0</v>
          </cell>
          <cell r="I340">
            <v>0</v>
          </cell>
        </row>
        <row r="341">
          <cell r="A341" t="str">
            <v>A</v>
          </cell>
          <cell r="B341" t="str">
            <v>MMB40210</v>
          </cell>
          <cell r="C341" t="str">
            <v>동 티</v>
          </cell>
          <cell r="D341" t="str">
            <v>D32 MM</v>
          </cell>
          <cell r="E341" t="str">
            <v>개</v>
          </cell>
          <cell r="F341">
            <v>276</v>
          </cell>
          <cell r="G341">
            <v>940</v>
          </cell>
          <cell r="H341">
            <v>0</v>
          </cell>
          <cell r="I341">
            <v>0</v>
          </cell>
        </row>
        <row r="342">
          <cell r="A342" t="str">
            <v>A</v>
          </cell>
          <cell r="B342" t="str">
            <v>MMB40212</v>
          </cell>
          <cell r="C342" t="str">
            <v>동 티</v>
          </cell>
          <cell r="D342" t="str">
            <v>D40 MM</v>
          </cell>
          <cell r="E342" t="str">
            <v>개</v>
          </cell>
          <cell r="F342">
            <v>546</v>
          </cell>
          <cell r="G342">
            <v>1401</v>
          </cell>
          <cell r="H342">
            <v>0</v>
          </cell>
          <cell r="I342">
            <v>0</v>
          </cell>
        </row>
        <row r="343">
          <cell r="A343" t="str">
            <v>A</v>
          </cell>
          <cell r="B343" t="str">
            <v>MMB40213</v>
          </cell>
          <cell r="C343" t="str">
            <v>동 티</v>
          </cell>
          <cell r="D343" t="str">
            <v>D50 MM</v>
          </cell>
          <cell r="E343" t="str">
            <v>개</v>
          </cell>
          <cell r="F343">
            <v>45</v>
          </cell>
          <cell r="G343">
            <v>2552</v>
          </cell>
          <cell r="H343">
            <v>0</v>
          </cell>
          <cell r="I343">
            <v>0</v>
          </cell>
        </row>
        <row r="344">
          <cell r="A344" t="str">
            <v>A</v>
          </cell>
          <cell r="B344" t="str">
            <v>MMB40215</v>
          </cell>
          <cell r="C344" t="str">
            <v>동 티</v>
          </cell>
          <cell r="D344" t="str">
            <v>D65 MM</v>
          </cell>
          <cell r="E344" t="str">
            <v>개</v>
          </cell>
          <cell r="F344">
            <v>109</v>
          </cell>
          <cell r="G344">
            <v>4175</v>
          </cell>
          <cell r="H344">
            <v>0</v>
          </cell>
          <cell r="I344">
            <v>0</v>
          </cell>
        </row>
        <row r="345">
          <cell r="A345" t="str">
            <v>A</v>
          </cell>
          <cell r="B345" t="str">
            <v>MMB40217</v>
          </cell>
          <cell r="C345" t="str">
            <v>동 티</v>
          </cell>
          <cell r="D345" t="str">
            <v>D80 MM</v>
          </cell>
          <cell r="E345" t="str">
            <v>개</v>
          </cell>
          <cell r="F345">
            <v>23</v>
          </cell>
          <cell r="G345">
            <v>8001</v>
          </cell>
          <cell r="H345">
            <v>0</v>
          </cell>
          <cell r="I345">
            <v>0</v>
          </cell>
        </row>
        <row r="346">
          <cell r="A346" t="str">
            <v>A</v>
          </cell>
          <cell r="B346" t="str">
            <v>MMB40307</v>
          </cell>
          <cell r="C346" t="str">
            <v>동 레듀샤</v>
          </cell>
          <cell r="D346" t="str">
            <v>D20 MM</v>
          </cell>
          <cell r="E346" t="str">
            <v>개</v>
          </cell>
          <cell r="F346">
            <v>4</v>
          </cell>
          <cell r="G346">
            <v>143</v>
          </cell>
          <cell r="H346">
            <v>0</v>
          </cell>
          <cell r="I346">
            <v>0</v>
          </cell>
        </row>
        <row r="347">
          <cell r="A347" t="str">
            <v>A</v>
          </cell>
          <cell r="B347" t="str">
            <v>MMB40308</v>
          </cell>
          <cell r="C347" t="str">
            <v>동 레듀샤</v>
          </cell>
          <cell r="D347" t="str">
            <v>D25 MM</v>
          </cell>
          <cell r="E347" t="str">
            <v>개</v>
          </cell>
          <cell r="F347">
            <v>133</v>
          </cell>
          <cell r="G347">
            <v>212</v>
          </cell>
          <cell r="H347">
            <v>0</v>
          </cell>
          <cell r="I347">
            <v>0</v>
          </cell>
        </row>
        <row r="348">
          <cell r="A348" t="str">
            <v>A</v>
          </cell>
          <cell r="B348" t="str">
            <v>MMB40310</v>
          </cell>
          <cell r="C348" t="str">
            <v>동 레듀샤</v>
          </cell>
          <cell r="D348" t="str">
            <v>D32 MM</v>
          </cell>
          <cell r="E348" t="str">
            <v>개</v>
          </cell>
          <cell r="F348">
            <v>130</v>
          </cell>
          <cell r="G348">
            <v>289</v>
          </cell>
          <cell r="H348">
            <v>0</v>
          </cell>
          <cell r="I348">
            <v>0</v>
          </cell>
        </row>
        <row r="349">
          <cell r="A349" t="str">
            <v>A</v>
          </cell>
          <cell r="B349" t="str">
            <v>MMB40312</v>
          </cell>
          <cell r="C349" t="str">
            <v>동 레듀샤</v>
          </cell>
          <cell r="D349" t="str">
            <v>D40 MM</v>
          </cell>
          <cell r="E349" t="str">
            <v>개</v>
          </cell>
          <cell r="F349">
            <v>262</v>
          </cell>
          <cell r="G349">
            <v>497</v>
          </cell>
          <cell r="H349">
            <v>0</v>
          </cell>
          <cell r="I349">
            <v>0</v>
          </cell>
        </row>
        <row r="350">
          <cell r="A350" t="str">
            <v>A</v>
          </cell>
          <cell r="B350" t="str">
            <v>MMB40313</v>
          </cell>
          <cell r="C350" t="str">
            <v>동 레듀샤</v>
          </cell>
          <cell r="D350" t="str">
            <v>D50 MM</v>
          </cell>
          <cell r="E350" t="str">
            <v>개</v>
          </cell>
          <cell r="F350">
            <v>18</v>
          </cell>
          <cell r="G350">
            <v>1194</v>
          </cell>
          <cell r="H350">
            <v>0</v>
          </cell>
          <cell r="I350">
            <v>0</v>
          </cell>
        </row>
        <row r="351">
          <cell r="A351" t="str">
            <v>A</v>
          </cell>
          <cell r="B351" t="str">
            <v>MMB40315</v>
          </cell>
          <cell r="C351" t="str">
            <v>동 레듀샤</v>
          </cell>
          <cell r="D351" t="str">
            <v>D65 MM</v>
          </cell>
          <cell r="E351" t="str">
            <v>개</v>
          </cell>
          <cell r="F351">
            <v>44</v>
          </cell>
          <cell r="G351">
            <v>1626</v>
          </cell>
          <cell r="H351">
            <v>0</v>
          </cell>
          <cell r="I351">
            <v>0</v>
          </cell>
        </row>
        <row r="352">
          <cell r="A352" t="str">
            <v>A</v>
          </cell>
          <cell r="B352" t="str">
            <v>MMB40317</v>
          </cell>
          <cell r="C352" t="str">
            <v>동 레듀샤</v>
          </cell>
          <cell r="D352" t="str">
            <v>D80 MM</v>
          </cell>
          <cell r="E352" t="str">
            <v>개</v>
          </cell>
          <cell r="F352">
            <v>15</v>
          </cell>
          <cell r="G352">
            <v>2295</v>
          </cell>
          <cell r="H352">
            <v>0</v>
          </cell>
          <cell r="I352">
            <v>0</v>
          </cell>
        </row>
        <row r="353">
          <cell r="A353" t="str">
            <v>A</v>
          </cell>
          <cell r="B353" t="str">
            <v>MMB40405</v>
          </cell>
          <cell r="C353" t="str">
            <v>동 소켓</v>
          </cell>
          <cell r="D353" t="str">
            <v>D15 MM</v>
          </cell>
          <cell r="E353" t="str">
            <v>개</v>
          </cell>
          <cell r="F353">
            <v>5782</v>
          </cell>
          <cell r="G353">
            <v>73</v>
          </cell>
          <cell r="H353">
            <v>0</v>
          </cell>
          <cell r="I353">
            <v>0</v>
          </cell>
        </row>
        <row r="354">
          <cell r="A354" t="str">
            <v>A</v>
          </cell>
          <cell r="B354" t="str">
            <v>MMB40410</v>
          </cell>
          <cell r="C354" t="str">
            <v>동 소켓</v>
          </cell>
          <cell r="D354" t="str">
            <v>D32 MM</v>
          </cell>
          <cell r="E354" t="str">
            <v>개</v>
          </cell>
          <cell r="F354">
            <v>12</v>
          </cell>
          <cell r="G354">
            <v>212</v>
          </cell>
          <cell r="H354">
            <v>0</v>
          </cell>
          <cell r="I354">
            <v>0</v>
          </cell>
        </row>
        <row r="355">
          <cell r="A355" t="str">
            <v>A</v>
          </cell>
          <cell r="B355" t="str">
            <v>MMB40412</v>
          </cell>
          <cell r="C355" t="str">
            <v>동 소켓</v>
          </cell>
          <cell r="D355" t="str">
            <v>D40 MM</v>
          </cell>
          <cell r="E355" t="str">
            <v>개</v>
          </cell>
          <cell r="F355">
            <v>448</v>
          </cell>
          <cell r="G355">
            <v>304</v>
          </cell>
          <cell r="H355">
            <v>0</v>
          </cell>
          <cell r="I355">
            <v>0</v>
          </cell>
        </row>
        <row r="356">
          <cell r="A356" t="str">
            <v>A</v>
          </cell>
          <cell r="B356" t="str">
            <v>MMB40413</v>
          </cell>
          <cell r="C356" t="str">
            <v>동 소켓</v>
          </cell>
          <cell r="D356" t="str">
            <v>D50 MM</v>
          </cell>
          <cell r="E356" t="str">
            <v>개</v>
          </cell>
          <cell r="F356">
            <v>32</v>
          </cell>
          <cell r="G356">
            <v>544</v>
          </cell>
          <cell r="H356">
            <v>0</v>
          </cell>
          <cell r="I356">
            <v>0</v>
          </cell>
        </row>
        <row r="357">
          <cell r="A357" t="str">
            <v>A</v>
          </cell>
          <cell r="B357" t="str">
            <v>MMB40415</v>
          </cell>
          <cell r="C357" t="str">
            <v>동 소켓</v>
          </cell>
          <cell r="D357" t="str">
            <v>D65 MM</v>
          </cell>
          <cell r="E357" t="str">
            <v>개</v>
          </cell>
          <cell r="F357">
            <v>43</v>
          </cell>
          <cell r="G357">
            <v>1092</v>
          </cell>
          <cell r="H357">
            <v>0</v>
          </cell>
          <cell r="I357">
            <v>0</v>
          </cell>
        </row>
        <row r="358">
          <cell r="A358" t="str">
            <v>A</v>
          </cell>
          <cell r="B358" t="str">
            <v>MMB40417</v>
          </cell>
          <cell r="C358" t="str">
            <v>동 소켓</v>
          </cell>
          <cell r="D358" t="str">
            <v>D80 MM</v>
          </cell>
          <cell r="E358" t="str">
            <v>개</v>
          </cell>
          <cell r="F358">
            <v>1</v>
          </cell>
          <cell r="G358">
            <v>1783</v>
          </cell>
          <cell r="H358">
            <v>0</v>
          </cell>
          <cell r="I358">
            <v>0</v>
          </cell>
        </row>
        <row r="359">
          <cell r="A359" t="str">
            <v>A</v>
          </cell>
          <cell r="B359" t="str">
            <v>MMB40507</v>
          </cell>
          <cell r="C359" t="str">
            <v>동 캡</v>
          </cell>
          <cell r="D359" t="str">
            <v>D20 MM</v>
          </cell>
          <cell r="E359" t="str">
            <v>개</v>
          </cell>
          <cell r="F359">
            <v>6</v>
          </cell>
          <cell r="G359">
            <v>133</v>
          </cell>
          <cell r="H359">
            <v>0</v>
          </cell>
          <cell r="I359">
            <v>0</v>
          </cell>
        </row>
        <row r="360">
          <cell r="A360" t="str">
            <v>A</v>
          </cell>
          <cell r="B360" t="str">
            <v>MMB40901</v>
          </cell>
          <cell r="C360" t="str">
            <v>동 3형티</v>
          </cell>
          <cell r="D360" t="str">
            <v>D20X15X15</v>
          </cell>
          <cell r="E360" t="str">
            <v>개</v>
          </cell>
          <cell r="F360">
            <v>928</v>
          </cell>
          <cell r="G360">
            <v>347</v>
          </cell>
          <cell r="H360">
            <v>0</v>
          </cell>
          <cell r="I360">
            <v>0</v>
          </cell>
        </row>
        <row r="361">
          <cell r="A361" t="str">
            <v>A</v>
          </cell>
          <cell r="B361" t="str">
            <v>MMB41310</v>
          </cell>
          <cell r="C361" t="str">
            <v>절연후렌지</v>
          </cell>
          <cell r="D361" t="str">
            <v>D32 MM(10K)</v>
          </cell>
          <cell r="E361" t="str">
            <v>개</v>
          </cell>
          <cell r="F361">
            <v>2</v>
          </cell>
          <cell r="G361">
            <v>3333</v>
          </cell>
          <cell r="H361">
            <v>0</v>
          </cell>
          <cell r="I361">
            <v>0</v>
          </cell>
        </row>
        <row r="362">
          <cell r="A362" t="str">
            <v>A</v>
          </cell>
          <cell r="B362" t="str">
            <v>MMB41313</v>
          </cell>
          <cell r="C362" t="str">
            <v>절연후렌지</v>
          </cell>
          <cell r="D362" t="str">
            <v>D50 MM(10K)</v>
          </cell>
          <cell r="E362" t="str">
            <v>개</v>
          </cell>
          <cell r="F362">
            <v>2</v>
          </cell>
          <cell r="G362">
            <v>4975</v>
          </cell>
          <cell r="H362">
            <v>0</v>
          </cell>
          <cell r="I362">
            <v>0</v>
          </cell>
        </row>
        <row r="363">
          <cell r="A363" t="str">
            <v>A</v>
          </cell>
          <cell r="B363" t="str">
            <v>MMB41315</v>
          </cell>
          <cell r="C363" t="str">
            <v>절연후렌지</v>
          </cell>
          <cell r="D363" t="str">
            <v>D65 MM(10K)</v>
          </cell>
          <cell r="E363" t="str">
            <v>개</v>
          </cell>
          <cell r="F363">
            <v>52</v>
          </cell>
          <cell r="G363">
            <v>7017</v>
          </cell>
          <cell r="H363">
            <v>0</v>
          </cell>
          <cell r="I363">
            <v>0</v>
          </cell>
        </row>
        <row r="364">
          <cell r="A364" t="str">
            <v>A</v>
          </cell>
          <cell r="B364" t="str">
            <v>MMB41317</v>
          </cell>
          <cell r="C364" t="str">
            <v>절연후렌지</v>
          </cell>
          <cell r="D364" t="str">
            <v>D80 MM(10K)</v>
          </cell>
          <cell r="E364" t="str">
            <v>개</v>
          </cell>
          <cell r="F364">
            <v>20</v>
          </cell>
          <cell r="G364">
            <v>7999</v>
          </cell>
          <cell r="H364">
            <v>0</v>
          </cell>
          <cell r="I364">
            <v>0</v>
          </cell>
        </row>
        <row r="365">
          <cell r="A365" t="str">
            <v>A</v>
          </cell>
          <cell r="B365" t="str">
            <v>MMB41415</v>
          </cell>
          <cell r="C365" t="str">
            <v>절연후렌지</v>
          </cell>
          <cell r="D365" t="str">
            <v>D65 MM(20K)</v>
          </cell>
          <cell r="E365" t="str">
            <v>개</v>
          </cell>
          <cell r="F365">
            <v>26</v>
          </cell>
          <cell r="G365">
            <v>9824</v>
          </cell>
          <cell r="H365">
            <v>0</v>
          </cell>
          <cell r="I365">
            <v>0</v>
          </cell>
        </row>
        <row r="366">
          <cell r="A366" t="str">
            <v>A</v>
          </cell>
          <cell r="B366" t="str">
            <v>MMB41417</v>
          </cell>
          <cell r="C366" t="str">
            <v>절연후렌지</v>
          </cell>
          <cell r="D366" t="str">
            <v>D80 MM(20K)</v>
          </cell>
          <cell r="E366" t="str">
            <v>개</v>
          </cell>
          <cell r="F366">
            <v>10</v>
          </cell>
          <cell r="G366">
            <v>11194</v>
          </cell>
          <cell r="H366">
            <v>0</v>
          </cell>
          <cell r="I366">
            <v>0</v>
          </cell>
        </row>
        <row r="367">
          <cell r="A367" t="str">
            <v>A</v>
          </cell>
          <cell r="B367" t="str">
            <v>MMB50105</v>
          </cell>
          <cell r="C367" t="str">
            <v>CM아답타</v>
          </cell>
          <cell r="D367" t="str">
            <v>D15 MM</v>
          </cell>
          <cell r="E367" t="str">
            <v>개</v>
          </cell>
          <cell r="F367">
            <v>1251</v>
          </cell>
          <cell r="G367">
            <v>176</v>
          </cell>
          <cell r="H367">
            <v>0</v>
          </cell>
          <cell r="I367">
            <v>0</v>
          </cell>
        </row>
        <row r="368">
          <cell r="A368" t="str">
            <v>A</v>
          </cell>
          <cell r="B368" t="str">
            <v>MMB50106</v>
          </cell>
          <cell r="C368" t="str">
            <v>CM아답타</v>
          </cell>
          <cell r="D368" t="str">
            <v>D15 x D20</v>
          </cell>
          <cell r="E368" t="str">
            <v>개</v>
          </cell>
          <cell r="F368">
            <v>928</v>
          </cell>
          <cell r="G368">
            <v>351</v>
          </cell>
          <cell r="H368">
            <v>0</v>
          </cell>
          <cell r="I368">
            <v>0</v>
          </cell>
        </row>
        <row r="369">
          <cell r="A369" t="str">
            <v>A</v>
          </cell>
          <cell r="B369" t="str">
            <v>MMB50107</v>
          </cell>
          <cell r="C369" t="str">
            <v>CM아답타</v>
          </cell>
          <cell r="D369" t="str">
            <v>D20 MM</v>
          </cell>
          <cell r="E369" t="str">
            <v>개</v>
          </cell>
          <cell r="F369">
            <v>4</v>
          </cell>
          <cell r="G369">
            <v>351</v>
          </cell>
          <cell r="H369">
            <v>0</v>
          </cell>
          <cell r="I369">
            <v>0</v>
          </cell>
        </row>
        <row r="370">
          <cell r="A370" t="str">
            <v>A</v>
          </cell>
          <cell r="B370" t="str">
            <v>MMB50108</v>
          </cell>
          <cell r="C370" t="str">
            <v>CM아답타</v>
          </cell>
          <cell r="D370" t="str">
            <v>D25 MM</v>
          </cell>
          <cell r="E370" t="str">
            <v>개</v>
          </cell>
          <cell r="F370">
            <v>1</v>
          </cell>
          <cell r="G370">
            <v>639</v>
          </cell>
          <cell r="H370">
            <v>0</v>
          </cell>
          <cell r="I370">
            <v>0</v>
          </cell>
        </row>
        <row r="371">
          <cell r="A371" t="str">
            <v>A</v>
          </cell>
          <cell r="B371" t="str">
            <v>MMB50110</v>
          </cell>
          <cell r="C371" t="str">
            <v>CM아답타</v>
          </cell>
          <cell r="D371" t="str">
            <v>D32 MM</v>
          </cell>
          <cell r="E371" t="str">
            <v>개</v>
          </cell>
          <cell r="F371">
            <v>10</v>
          </cell>
          <cell r="G371">
            <v>1127</v>
          </cell>
          <cell r="H371">
            <v>0</v>
          </cell>
          <cell r="I371">
            <v>0</v>
          </cell>
        </row>
        <row r="372">
          <cell r="A372" t="str">
            <v>A</v>
          </cell>
          <cell r="B372" t="str">
            <v>MMB50112</v>
          </cell>
          <cell r="C372" t="str">
            <v>CM아답타</v>
          </cell>
          <cell r="D372" t="str">
            <v>D40 MM</v>
          </cell>
          <cell r="E372" t="str">
            <v>개</v>
          </cell>
          <cell r="F372">
            <v>136</v>
          </cell>
          <cell r="G372">
            <v>1656</v>
          </cell>
          <cell r="H372">
            <v>0</v>
          </cell>
          <cell r="I372">
            <v>0</v>
          </cell>
        </row>
        <row r="373">
          <cell r="A373" t="str">
            <v>A</v>
          </cell>
          <cell r="B373" t="str">
            <v>MMB50205</v>
          </cell>
          <cell r="C373" t="str">
            <v>CF아답타</v>
          </cell>
          <cell r="D373" t="str">
            <v>D15 MM</v>
          </cell>
          <cell r="E373" t="str">
            <v>개</v>
          </cell>
          <cell r="F373">
            <v>3993</v>
          </cell>
          <cell r="G373">
            <v>246</v>
          </cell>
          <cell r="H373">
            <v>0</v>
          </cell>
          <cell r="I373">
            <v>0</v>
          </cell>
        </row>
        <row r="374">
          <cell r="A374" t="str">
            <v>A</v>
          </cell>
          <cell r="B374" t="str">
            <v>MMB50207</v>
          </cell>
          <cell r="C374" t="str">
            <v>CF아답타</v>
          </cell>
          <cell r="D374" t="str">
            <v>D20 MM</v>
          </cell>
          <cell r="E374" t="str">
            <v>개</v>
          </cell>
          <cell r="F374">
            <v>4</v>
          </cell>
          <cell r="G374">
            <v>429</v>
          </cell>
          <cell r="H374">
            <v>0</v>
          </cell>
          <cell r="I374">
            <v>0</v>
          </cell>
        </row>
        <row r="375">
          <cell r="A375" t="str">
            <v>A</v>
          </cell>
          <cell r="B375" t="str">
            <v>MMB50208</v>
          </cell>
          <cell r="C375" t="str">
            <v>CF아답타</v>
          </cell>
          <cell r="D375" t="str">
            <v>D25 MM</v>
          </cell>
          <cell r="E375" t="str">
            <v>개</v>
          </cell>
          <cell r="F375">
            <v>1</v>
          </cell>
          <cell r="G375">
            <v>1105</v>
          </cell>
          <cell r="H375">
            <v>0</v>
          </cell>
          <cell r="I375">
            <v>0</v>
          </cell>
        </row>
        <row r="376">
          <cell r="A376" t="str">
            <v>A</v>
          </cell>
          <cell r="B376" t="str">
            <v>MMB50210</v>
          </cell>
          <cell r="C376" t="str">
            <v>CF아답타</v>
          </cell>
          <cell r="D376" t="str">
            <v>D32 MM</v>
          </cell>
          <cell r="E376" t="str">
            <v>개</v>
          </cell>
          <cell r="F376">
            <v>4</v>
          </cell>
          <cell r="G376">
            <v>1848</v>
          </cell>
          <cell r="H376">
            <v>0</v>
          </cell>
          <cell r="I376">
            <v>0</v>
          </cell>
        </row>
        <row r="377">
          <cell r="A377" t="str">
            <v>A</v>
          </cell>
          <cell r="B377" t="str">
            <v>MMB50505</v>
          </cell>
          <cell r="C377" t="str">
            <v>CM유니온</v>
          </cell>
          <cell r="D377" t="str">
            <v>D15 MM</v>
          </cell>
          <cell r="E377" t="str">
            <v>개</v>
          </cell>
          <cell r="F377">
            <v>18</v>
          </cell>
          <cell r="G377">
            <v>712</v>
          </cell>
          <cell r="H377">
            <v>0</v>
          </cell>
          <cell r="I377">
            <v>0</v>
          </cell>
        </row>
        <row r="378">
          <cell r="A378" t="str">
            <v>A</v>
          </cell>
          <cell r="B378" t="str">
            <v>MMB50508</v>
          </cell>
          <cell r="C378" t="str">
            <v>CM유니온</v>
          </cell>
          <cell r="D378" t="str">
            <v>D25 MM</v>
          </cell>
          <cell r="E378" t="str">
            <v>개</v>
          </cell>
          <cell r="F378">
            <v>1</v>
          </cell>
          <cell r="G378">
            <v>2229</v>
          </cell>
          <cell r="H378">
            <v>0</v>
          </cell>
          <cell r="I378">
            <v>0</v>
          </cell>
        </row>
        <row r="379">
          <cell r="A379" t="str">
            <v>A</v>
          </cell>
          <cell r="B379" t="str">
            <v>MMB50510</v>
          </cell>
          <cell r="C379" t="str">
            <v>CM유니온</v>
          </cell>
          <cell r="D379" t="str">
            <v>D32 MM</v>
          </cell>
          <cell r="E379" t="str">
            <v>개</v>
          </cell>
          <cell r="F379">
            <v>4</v>
          </cell>
          <cell r="G379">
            <v>3315</v>
          </cell>
          <cell r="H379">
            <v>0</v>
          </cell>
          <cell r="I379">
            <v>0</v>
          </cell>
        </row>
        <row r="380">
          <cell r="A380" t="str">
            <v>A</v>
          </cell>
          <cell r="B380" t="str">
            <v>MMB50512</v>
          </cell>
          <cell r="C380" t="str">
            <v>CM유니온</v>
          </cell>
          <cell r="D380" t="str">
            <v>D40 MM</v>
          </cell>
          <cell r="E380" t="str">
            <v>개</v>
          </cell>
          <cell r="F380">
            <v>128</v>
          </cell>
          <cell r="G380">
            <v>4932</v>
          </cell>
          <cell r="H380">
            <v>0</v>
          </cell>
          <cell r="I380">
            <v>0</v>
          </cell>
        </row>
        <row r="381">
          <cell r="A381" t="str">
            <v>A</v>
          </cell>
          <cell r="B381" t="str">
            <v>MMB50513</v>
          </cell>
          <cell r="C381" t="str">
            <v>CM유니온</v>
          </cell>
          <cell r="D381" t="str">
            <v>D50 MM</v>
          </cell>
          <cell r="E381" t="str">
            <v>개</v>
          </cell>
          <cell r="F381">
            <v>2</v>
          </cell>
          <cell r="G381">
            <v>6460</v>
          </cell>
          <cell r="H381">
            <v>0</v>
          </cell>
          <cell r="I381">
            <v>0</v>
          </cell>
        </row>
        <row r="382">
          <cell r="A382" t="str">
            <v>A</v>
          </cell>
          <cell r="B382" t="str">
            <v>MMB51105</v>
          </cell>
          <cell r="C382" t="str">
            <v>CF엘보 아답타</v>
          </cell>
          <cell r="D382" t="str">
            <v>D15 MM</v>
          </cell>
          <cell r="E382" t="str">
            <v>개</v>
          </cell>
          <cell r="F382">
            <v>934</v>
          </cell>
          <cell r="G382">
            <v>385</v>
          </cell>
          <cell r="H382">
            <v>0</v>
          </cell>
          <cell r="I382">
            <v>0</v>
          </cell>
        </row>
        <row r="383">
          <cell r="A383" t="str">
            <v>A</v>
          </cell>
          <cell r="B383" t="str">
            <v>MMB51106</v>
          </cell>
          <cell r="C383" t="str">
            <v>CF엘보 아답타</v>
          </cell>
          <cell r="D383" t="str">
            <v>D15 x D20</v>
          </cell>
          <cell r="E383" t="str">
            <v>개</v>
          </cell>
          <cell r="F383">
            <v>928</v>
          </cell>
          <cell r="G383">
            <v>829</v>
          </cell>
          <cell r="H383">
            <v>0</v>
          </cell>
          <cell r="I383">
            <v>0</v>
          </cell>
        </row>
        <row r="384">
          <cell r="A384" t="str">
            <v>A</v>
          </cell>
          <cell r="B384" t="str">
            <v>MMB51405</v>
          </cell>
          <cell r="C384" t="str">
            <v>장티아답타</v>
          </cell>
          <cell r="D384" t="str">
            <v>D15 MM</v>
          </cell>
          <cell r="E384" t="str">
            <v>개</v>
          </cell>
          <cell r="F384">
            <v>498</v>
          </cell>
          <cell r="G384">
            <v>606</v>
          </cell>
          <cell r="H384">
            <v>0</v>
          </cell>
          <cell r="I384">
            <v>0</v>
          </cell>
        </row>
        <row r="385">
          <cell r="A385" t="str">
            <v>A</v>
          </cell>
          <cell r="B385" t="str">
            <v>MMB51505</v>
          </cell>
          <cell r="C385" t="str">
            <v>장암엘보아답타</v>
          </cell>
          <cell r="D385" t="str">
            <v>D15 MM</v>
          </cell>
          <cell r="E385" t="str">
            <v>개</v>
          </cell>
          <cell r="F385">
            <v>3082</v>
          </cell>
          <cell r="G385">
            <v>487</v>
          </cell>
          <cell r="H385">
            <v>0</v>
          </cell>
          <cell r="I385">
            <v>0</v>
          </cell>
        </row>
        <row r="386">
          <cell r="A386" t="str">
            <v>A</v>
          </cell>
          <cell r="B386" t="str">
            <v>MMB51507</v>
          </cell>
          <cell r="C386" t="str">
            <v>장암엘보아답타</v>
          </cell>
          <cell r="D386" t="str">
            <v>D20 MM</v>
          </cell>
          <cell r="E386" t="str">
            <v>개</v>
          </cell>
          <cell r="F386">
            <v>2</v>
          </cell>
          <cell r="G386">
            <v>829</v>
          </cell>
          <cell r="H386">
            <v>0</v>
          </cell>
          <cell r="I386">
            <v>0</v>
          </cell>
        </row>
        <row r="387">
          <cell r="A387" t="str">
            <v>A</v>
          </cell>
          <cell r="B387" t="str">
            <v>MMG40103</v>
          </cell>
          <cell r="C387" t="str">
            <v>화초물뿌리개(호스+GUN)</v>
          </cell>
          <cell r="D387" t="str">
            <v>D15 MM</v>
          </cell>
          <cell r="E387" t="str">
            <v>개</v>
          </cell>
          <cell r="F387">
            <v>142</v>
          </cell>
          <cell r="G387">
            <v>5760</v>
          </cell>
          <cell r="H387">
            <v>0</v>
          </cell>
          <cell r="I387">
            <v>0</v>
          </cell>
        </row>
        <row r="388">
          <cell r="A388" t="str">
            <v>A</v>
          </cell>
          <cell r="B388" t="str">
            <v>MMO10505</v>
          </cell>
          <cell r="C388" t="str">
            <v>절연 행가</v>
          </cell>
          <cell r="D388" t="str">
            <v>D15 MM</v>
          </cell>
          <cell r="E388" t="str">
            <v>개</v>
          </cell>
          <cell r="F388">
            <v>182</v>
          </cell>
          <cell r="G388">
            <v>360</v>
          </cell>
          <cell r="H388">
            <v>0</v>
          </cell>
          <cell r="I388">
            <v>0</v>
          </cell>
        </row>
        <row r="389">
          <cell r="A389" t="str">
            <v>A</v>
          </cell>
          <cell r="B389" t="str">
            <v>MMO10507</v>
          </cell>
          <cell r="C389" t="str">
            <v>절연 행가</v>
          </cell>
          <cell r="D389" t="str">
            <v>D20 MM</v>
          </cell>
          <cell r="E389" t="str">
            <v>개</v>
          </cell>
          <cell r="F389">
            <v>19</v>
          </cell>
          <cell r="G389">
            <v>396</v>
          </cell>
          <cell r="H389">
            <v>0</v>
          </cell>
          <cell r="I389">
            <v>0</v>
          </cell>
        </row>
        <row r="390">
          <cell r="A390" t="str">
            <v>A</v>
          </cell>
          <cell r="B390" t="str">
            <v>MMO10508</v>
          </cell>
          <cell r="C390" t="str">
            <v>절연 행가</v>
          </cell>
          <cell r="D390" t="str">
            <v>D25 MM</v>
          </cell>
          <cell r="E390" t="str">
            <v>개</v>
          </cell>
          <cell r="F390">
            <v>15</v>
          </cell>
          <cell r="G390">
            <v>432</v>
          </cell>
          <cell r="H390">
            <v>0</v>
          </cell>
          <cell r="I390">
            <v>0</v>
          </cell>
        </row>
        <row r="391">
          <cell r="A391" t="str">
            <v>A</v>
          </cell>
          <cell r="B391" t="str">
            <v>MMO10510</v>
          </cell>
          <cell r="C391" t="str">
            <v>절연 행가</v>
          </cell>
          <cell r="D391" t="str">
            <v>D32 MM</v>
          </cell>
          <cell r="E391" t="str">
            <v>개</v>
          </cell>
          <cell r="F391">
            <v>72</v>
          </cell>
          <cell r="G391">
            <v>504</v>
          </cell>
          <cell r="H391">
            <v>0</v>
          </cell>
          <cell r="I391">
            <v>0</v>
          </cell>
        </row>
        <row r="392">
          <cell r="A392" t="str">
            <v>A</v>
          </cell>
          <cell r="B392" t="str">
            <v>MMO10512</v>
          </cell>
          <cell r="C392" t="str">
            <v>절연 행가</v>
          </cell>
          <cell r="D392" t="str">
            <v>D40 MM</v>
          </cell>
          <cell r="E392" t="str">
            <v>개</v>
          </cell>
          <cell r="F392">
            <v>164</v>
          </cell>
          <cell r="G392">
            <v>540</v>
          </cell>
          <cell r="H392">
            <v>0</v>
          </cell>
          <cell r="I392">
            <v>0</v>
          </cell>
        </row>
        <row r="393">
          <cell r="A393" t="str">
            <v>A</v>
          </cell>
          <cell r="B393" t="str">
            <v>MMO10513</v>
          </cell>
          <cell r="C393" t="str">
            <v>절연 행가</v>
          </cell>
          <cell r="D393" t="str">
            <v>D50 MM</v>
          </cell>
          <cell r="E393" t="str">
            <v>개</v>
          </cell>
          <cell r="F393">
            <v>154</v>
          </cell>
          <cell r="G393">
            <v>720</v>
          </cell>
          <cell r="H393">
            <v>0</v>
          </cell>
          <cell r="I393">
            <v>0</v>
          </cell>
        </row>
        <row r="394">
          <cell r="A394" t="str">
            <v>A</v>
          </cell>
          <cell r="B394" t="str">
            <v>MMO31208</v>
          </cell>
          <cell r="C394" t="str">
            <v>스리브(PVC제)</v>
          </cell>
          <cell r="D394" t="str">
            <v>D25 MM</v>
          </cell>
          <cell r="E394" t="str">
            <v>M</v>
          </cell>
          <cell r="F394">
            <v>542.22</v>
          </cell>
          <cell r="G394">
            <v>300</v>
          </cell>
          <cell r="H394">
            <v>0</v>
          </cell>
          <cell r="I394">
            <v>0</v>
          </cell>
        </row>
        <row r="395">
          <cell r="A395" t="str">
            <v>A</v>
          </cell>
          <cell r="B395" t="str">
            <v>MMO31816</v>
          </cell>
          <cell r="C395" t="str">
            <v>PD입상관 성형스리브</v>
          </cell>
          <cell r="D395" t="str">
            <v>D75 X 135H</v>
          </cell>
          <cell r="E395" t="str">
            <v>개</v>
          </cell>
          <cell r="F395">
            <v>252</v>
          </cell>
          <cell r="G395">
            <v>576</v>
          </cell>
          <cell r="H395">
            <v>0</v>
          </cell>
          <cell r="I395">
            <v>0</v>
          </cell>
        </row>
        <row r="396">
          <cell r="A396" t="str">
            <v>A</v>
          </cell>
          <cell r="B396" t="str">
            <v>MMO31818</v>
          </cell>
          <cell r="C396" t="str">
            <v>PD입상관 성형스리브</v>
          </cell>
          <cell r="D396" t="str">
            <v>D100 X 135H</v>
          </cell>
          <cell r="E396" t="str">
            <v>개</v>
          </cell>
          <cell r="F396">
            <v>1190</v>
          </cell>
          <cell r="G396">
            <v>720</v>
          </cell>
          <cell r="H396">
            <v>0</v>
          </cell>
          <cell r="I396">
            <v>0</v>
          </cell>
        </row>
        <row r="397">
          <cell r="A397" t="str">
            <v>A</v>
          </cell>
          <cell r="B397" t="str">
            <v>MMO31821</v>
          </cell>
          <cell r="C397" t="str">
            <v>PD입상관 성형스리브</v>
          </cell>
          <cell r="D397" t="str">
            <v>D150 X 135H</v>
          </cell>
          <cell r="E397" t="str">
            <v>개</v>
          </cell>
          <cell r="F397">
            <v>4</v>
          </cell>
          <cell r="G397">
            <v>1008</v>
          </cell>
          <cell r="H397">
            <v>0</v>
          </cell>
          <cell r="I397">
            <v>0</v>
          </cell>
        </row>
        <row r="398">
          <cell r="A398" t="str">
            <v>A</v>
          </cell>
          <cell r="B398" t="str">
            <v>MMZ52110</v>
          </cell>
          <cell r="C398" t="str">
            <v>화살표식(PE필름)</v>
          </cell>
          <cell r="D398" t="str">
            <v>50X110</v>
          </cell>
          <cell r="E398" t="str">
            <v>개</v>
          </cell>
          <cell r="F398">
            <v>108</v>
          </cell>
          <cell r="G398">
            <v>720</v>
          </cell>
          <cell r="H398">
            <v>0</v>
          </cell>
          <cell r="I398">
            <v>0</v>
          </cell>
        </row>
        <row r="399">
          <cell r="A399" t="str">
            <v>A</v>
          </cell>
          <cell r="B399" t="str">
            <v>MMZ52112</v>
          </cell>
          <cell r="C399" t="str">
            <v>밸브인식표</v>
          </cell>
          <cell r="D399" t="str">
            <v>60X100X3T</v>
          </cell>
          <cell r="E399" t="str">
            <v>개</v>
          </cell>
          <cell r="F399">
            <v>683</v>
          </cell>
          <cell r="G399">
            <v>1080</v>
          </cell>
          <cell r="H399">
            <v>0</v>
          </cell>
          <cell r="I399">
            <v>0</v>
          </cell>
        </row>
        <row r="400">
          <cell r="A400" t="str">
            <v>A</v>
          </cell>
          <cell r="B400" t="str">
            <v>UAA20710</v>
          </cell>
          <cell r="C400" t="str">
            <v>이동식 강관조립 말비계</v>
          </cell>
          <cell r="D400" t="str">
            <v>(6개월 H=2M 1단)</v>
          </cell>
          <cell r="E400" t="str">
            <v>대</v>
          </cell>
          <cell r="F400">
            <v>38</v>
          </cell>
          <cell r="G400">
            <v>11776</v>
          </cell>
          <cell r="H400">
            <v>26988</v>
          </cell>
          <cell r="I400">
            <v>0</v>
          </cell>
        </row>
        <row r="401">
          <cell r="A401" t="str">
            <v>A</v>
          </cell>
          <cell r="B401" t="str">
            <v>UAC10950</v>
          </cell>
          <cell r="C401" t="str">
            <v>철제거푸집 15회(기계)</v>
          </cell>
          <cell r="E401" t="str">
            <v>M</v>
          </cell>
          <cell r="F401">
            <v>377.58</v>
          </cell>
          <cell r="G401">
            <v>100</v>
          </cell>
          <cell r="H401">
            <v>200</v>
          </cell>
          <cell r="I401">
            <v>0</v>
          </cell>
        </row>
        <row r="402">
          <cell r="A402" t="str">
            <v>A</v>
          </cell>
          <cell r="B402" t="str">
            <v>UAC10955</v>
          </cell>
          <cell r="C402" t="str">
            <v>하향식 철제거푸집 15회(화장실용)(기계)</v>
          </cell>
          <cell r="E402" t="str">
            <v>개소</v>
          </cell>
          <cell r="F402">
            <v>60</v>
          </cell>
          <cell r="G402">
            <v>82</v>
          </cell>
          <cell r="H402">
            <v>264</v>
          </cell>
          <cell r="I402">
            <v>5</v>
          </cell>
        </row>
        <row r="403">
          <cell r="A403" t="str">
            <v>A</v>
          </cell>
          <cell r="B403" t="str">
            <v>UMA52305</v>
          </cell>
          <cell r="C403" t="str">
            <v>동관 옥내 배관</v>
          </cell>
          <cell r="D403" t="str">
            <v>D15 MM,  (M TYPE)</v>
          </cell>
          <cell r="E403" t="str">
            <v>M</v>
          </cell>
          <cell r="F403">
            <v>23679.53</v>
          </cell>
          <cell r="G403">
            <v>700</v>
          </cell>
          <cell r="H403">
            <v>1600</v>
          </cell>
          <cell r="I403">
            <v>0</v>
          </cell>
        </row>
        <row r="404">
          <cell r="A404" t="str">
            <v>A</v>
          </cell>
          <cell r="B404" t="str">
            <v>UMA52307</v>
          </cell>
          <cell r="C404" t="str">
            <v>동관 옥내 배관</v>
          </cell>
          <cell r="D404" t="str">
            <v>D20 MM,  (M TYPE)</v>
          </cell>
          <cell r="E404" t="str">
            <v>M</v>
          </cell>
          <cell r="F404">
            <v>2824.5</v>
          </cell>
          <cell r="G404">
            <v>1200</v>
          </cell>
          <cell r="H404">
            <v>1700</v>
          </cell>
          <cell r="I404">
            <v>0</v>
          </cell>
        </row>
        <row r="405">
          <cell r="A405" t="str">
            <v>A</v>
          </cell>
          <cell r="B405" t="str">
            <v>UMA52308</v>
          </cell>
          <cell r="C405" t="str">
            <v>동관 옥내 배관</v>
          </cell>
          <cell r="D405" t="str">
            <v>D25 MM,  (M TYPE)</v>
          </cell>
          <cell r="E405" t="str">
            <v>M</v>
          </cell>
          <cell r="F405">
            <v>11.98</v>
          </cell>
          <cell r="G405">
            <v>1700</v>
          </cell>
          <cell r="H405">
            <v>2000</v>
          </cell>
          <cell r="I405">
            <v>0</v>
          </cell>
        </row>
        <row r="406">
          <cell r="A406" t="str">
            <v>A</v>
          </cell>
          <cell r="B406" t="str">
            <v>UMA52310</v>
          </cell>
          <cell r="C406" t="str">
            <v>동관 옥내 배관</v>
          </cell>
          <cell r="D406" t="str">
            <v>D32 MM, (M TYPE)</v>
          </cell>
          <cell r="E406" t="str">
            <v>M</v>
          </cell>
          <cell r="F406">
            <v>98.06</v>
          </cell>
          <cell r="G406">
            <v>2600</v>
          </cell>
          <cell r="H406">
            <v>2500</v>
          </cell>
          <cell r="I406">
            <v>100</v>
          </cell>
        </row>
        <row r="407">
          <cell r="A407" t="str">
            <v>A</v>
          </cell>
          <cell r="B407" t="str">
            <v>UMA52312</v>
          </cell>
          <cell r="C407" t="str">
            <v>동관 옥내 배관</v>
          </cell>
          <cell r="D407" t="str">
            <v>D40 MM,  (M TYPE)</v>
          </cell>
          <cell r="E407" t="str">
            <v>M</v>
          </cell>
          <cell r="F407">
            <v>5.45</v>
          </cell>
          <cell r="G407">
            <v>3500</v>
          </cell>
          <cell r="H407">
            <v>2800</v>
          </cell>
          <cell r="I407">
            <v>100</v>
          </cell>
        </row>
        <row r="408">
          <cell r="A408" t="str">
            <v>A</v>
          </cell>
          <cell r="B408" t="str">
            <v>UMA52405</v>
          </cell>
          <cell r="C408" t="str">
            <v>동관 화장실 배관</v>
          </cell>
          <cell r="D408" t="str">
            <v>D15 MM,  (M TYPE)</v>
          </cell>
          <cell r="E408" t="str">
            <v>M</v>
          </cell>
          <cell r="F408">
            <v>1813.55</v>
          </cell>
          <cell r="G408">
            <v>800</v>
          </cell>
          <cell r="H408">
            <v>1700</v>
          </cell>
          <cell r="I408">
            <v>0</v>
          </cell>
        </row>
        <row r="409">
          <cell r="A409" t="str">
            <v>A</v>
          </cell>
          <cell r="B409" t="str">
            <v>UMA52407</v>
          </cell>
          <cell r="C409" t="str">
            <v>동관 화장실 배관</v>
          </cell>
          <cell r="D409" t="str">
            <v>D20 MM,  (M TYPE)</v>
          </cell>
          <cell r="E409" t="str">
            <v>M</v>
          </cell>
          <cell r="F409">
            <v>964.18</v>
          </cell>
          <cell r="G409">
            <v>1200</v>
          </cell>
          <cell r="H409">
            <v>2000</v>
          </cell>
          <cell r="I409">
            <v>0</v>
          </cell>
        </row>
        <row r="410">
          <cell r="A410" t="str">
            <v>A</v>
          </cell>
          <cell r="B410" t="str">
            <v>UMA52408</v>
          </cell>
          <cell r="C410" t="str">
            <v>동관 화장실 배관</v>
          </cell>
          <cell r="D410" t="str">
            <v>D25 MM,  (M TYPE)</v>
          </cell>
          <cell r="E410" t="str">
            <v>M</v>
          </cell>
          <cell r="F410">
            <v>12.7</v>
          </cell>
          <cell r="G410">
            <v>1700</v>
          </cell>
          <cell r="H410">
            <v>2400</v>
          </cell>
          <cell r="I410">
            <v>0</v>
          </cell>
        </row>
        <row r="411">
          <cell r="A411" t="str">
            <v>A</v>
          </cell>
          <cell r="B411" t="str">
            <v>UMA52410</v>
          </cell>
          <cell r="C411" t="str">
            <v>동관 화장실 배관</v>
          </cell>
          <cell r="D411" t="str">
            <v>D32 MM,  (M TYPE)</v>
          </cell>
          <cell r="E411" t="str">
            <v>M</v>
          </cell>
          <cell r="F411">
            <v>2.5</v>
          </cell>
          <cell r="G411">
            <v>2552</v>
          </cell>
          <cell r="H411">
            <v>3035</v>
          </cell>
          <cell r="I411">
            <v>60</v>
          </cell>
        </row>
        <row r="412">
          <cell r="A412" t="str">
            <v>A</v>
          </cell>
          <cell r="B412" t="str">
            <v>UMA54205</v>
          </cell>
          <cell r="C412" t="str">
            <v>동관 옥내 배관</v>
          </cell>
          <cell r="D412" t="str">
            <v>D15 MM, (L TYPE)</v>
          </cell>
          <cell r="E412" t="str">
            <v>M</v>
          </cell>
          <cell r="F412">
            <v>143.58000000000001</v>
          </cell>
          <cell r="G412">
            <v>1100</v>
          </cell>
          <cell r="H412">
            <v>1400</v>
          </cell>
          <cell r="I412">
            <v>0</v>
          </cell>
        </row>
        <row r="413">
          <cell r="A413" t="str">
            <v>A</v>
          </cell>
          <cell r="B413" t="str">
            <v>UMA54207</v>
          </cell>
          <cell r="C413" t="str">
            <v>동관 옥내 배관</v>
          </cell>
          <cell r="D413" t="str">
            <v>D20 MM, (L TYPE)</v>
          </cell>
          <cell r="E413" t="str">
            <v>M</v>
          </cell>
          <cell r="F413">
            <v>365.4</v>
          </cell>
          <cell r="G413">
            <v>1700</v>
          </cell>
          <cell r="H413">
            <v>1700</v>
          </cell>
          <cell r="I413">
            <v>0</v>
          </cell>
        </row>
        <row r="414">
          <cell r="A414" t="str">
            <v>A</v>
          </cell>
          <cell r="B414" t="str">
            <v>UMA54208</v>
          </cell>
          <cell r="C414" t="str">
            <v>동관 옥내 배관</v>
          </cell>
          <cell r="D414" t="str">
            <v>D25 MM, (L TYPE)</v>
          </cell>
          <cell r="E414" t="str">
            <v>M</v>
          </cell>
          <cell r="F414">
            <v>327.60000000000002</v>
          </cell>
          <cell r="G414">
            <v>2442</v>
          </cell>
          <cell r="H414">
            <v>2025</v>
          </cell>
          <cell r="I414">
            <v>40</v>
          </cell>
        </row>
        <row r="415">
          <cell r="A415" t="str">
            <v>A</v>
          </cell>
          <cell r="B415" t="str">
            <v>UMA54210</v>
          </cell>
          <cell r="C415" t="str">
            <v>동관 옥내 배관</v>
          </cell>
          <cell r="D415" t="str">
            <v>D32 MM, (L TYPE)</v>
          </cell>
          <cell r="E415" t="str">
            <v>M</v>
          </cell>
          <cell r="F415">
            <v>709.39</v>
          </cell>
          <cell r="G415">
            <v>3300</v>
          </cell>
          <cell r="H415">
            <v>2500</v>
          </cell>
          <cell r="I415">
            <v>100</v>
          </cell>
        </row>
        <row r="416">
          <cell r="A416" t="str">
            <v>A</v>
          </cell>
          <cell r="B416" t="str">
            <v>UMA54212</v>
          </cell>
          <cell r="C416" t="str">
            <v>동관 옥내 배관</v>
          </cell>
          <cell r="D416" t="str">
            <v>D40 MM, (L TYPE)</v>
          </cell>
          <cell r="E416" t="str">
            <v>M</v>
          </cell>
          <cell r="F416">
            <v>2549.6999999999998</v>
          </cell>
          <cell r="G416">
            <v>4200</v>
          </cell>
          <cell r="H416">
            <v>2800</v>
          </cell>
          <cell r="I416">
            <v>100</v>
          </cell>
        </row>
        <row r="417">
          <cell r="A417" t="str">
            <v>A</v>
          </cell>
          <cell r="B417" t="str">
            <v>UMA54213</v>
          </cell>
          <cell r="C417" t="str">
            <v>동관 옥내 배관</v>
          </cell>
          <cell r="D417" t="str">
            <v>D50 MM, (L TYPE)</v>
          </cell>
          <cell r="E417" t="str">
            <v>M</v>
          </cell>
          <cell r="F417">
            <v>428.7</v>
          </cell>
          <cell r="G417">
            <v>6500</v>
          </cell>
          <cell r="H417">
            <v>3500</v>
          </cell>
          <cell r="I417">
            <v>100</v>
          </cell>
        </row>
        <row r="418">
          <cell r="A418" t="str">
            <v>A</v>
          </cell>
          <cell r="B418" t="str">
            <v>UMA54215</v>
          </cell>
          <cell r="C418" t="str">
            <v>동관 옥내 배관</v>
          </cell>
          <cell r="D418" t="str">
            <v>D65 MM, (L TYPE)</v>
          </cell>
          <cell r="E418" t="str">
            <v>M</v>
          </cell>
          <cell r="F418">
            <v>857.6</v>
          </cell>
          <cell r="G418">
            <v>9300</v>
          </cell>
          <cell r="H418">
            <v>4500</v>
          </cell>
          <cell r="I418">
            <v>100</v>
          </cell>
        </row>
        <row r="419">
          <cell r="A419" t="str">
            <v>A</v>
          </cell>
          <cell r="B419" t="str">
            <v>UMA54217</v>
          </cell>
          <cell r="C419" t="str">
            <v>동관 옥내 배관</v>
          </cell>
          <cell r="D419" t="str">
            <v>D80 MM, (L TYPE)</v>
          </cell>
          <cell r="E419" t="str">
            <v>M</v>
          </cell>
          <cell r="F419">
            <v>66.099999999999994</v>
          </cell>
          <cell r="G419">
            <v>12600</v>
          </cell>
          <cell r="H419">
            <v>5200</v>
          </cell>
          <cell r="I419">
            <v>100</v>
          </cell>
        </row>
        <row r="420">
          <cell r="A420" t="str">
            <v>A</v>
          </cell>
          <cell r="B420" t="str">
            <v>UMC24108</v>
          </cell>
          <cell r="C420" t="str">
            <v>동관용접 (BRAZING)</v>
          </cell>
          <cell r="D420" t="str">
            <v>D25 MM</v>
          </cell>
          <cell r="E420" t="str">
            <v>개소</v>
          </cell>
          <cell r="F420">
            <v>601</v>
          </cell>
          <cell r="G420">
            <v>174</v>
          </cell>
          <cell r="H420">
            <v>1455</v>
          </cell>
          <cell r="I420">
            <v>29</v>
          </cell>
        </row>
        <row r="421">
          <cell r="A421" t="str">
            <v>A</v>
          </cell>
          <cell r="B421" t="str">
            <v>UMC24110</v>
          </cell>
          <cell r="C421" t="str">
            <v>동관용접 (BRAZING)</v>
          </cell>
          <cell r="D421" t="str">
            <v>D32 MM</v>
          </cell>
          <cell r="E421" t="str">
            <v>개소</v>
          </cell>
          <cell r="F421">
            <v>920</v>
          </cell>
          <cell r="G421">
            <v>240</v>
          </cell>
          <cell r="H421">
            <v>1781</v>
          </cell>
          <cell r="I421">
            <v>35</v>
          </cell>
        </row>
        <row r="422">
          <cell r="A422" t="str">
            <v>A</v>
          </cell>
          <cell r="B422" t="str">
            <v>UMC24112</v>
          </cell>
          <cell r="C422" t="str">
            <v>동관용접 (BRAZING)</v>
          </cell>
          <cell r="D422" t="str">
            <v>D40 MM</v>
          </cell>
          <cell r="E422" t="str">
            <v>개소</v>
          </cell>
          <cell r="F422">
            <v>3108</v>
          </cell>
          <cell r="G422">
            <v>314</v>
          </cell>
          <cell r="H422">
            <v>1958</v>
          </cell>
          <cell r="I422">
            <v>39</v>
          </cell>
        </row>
        <row r="423">
          <cell r="A423" t="str">
            <v>A</v>
          </cell>
          <cell r="B423" t="str">
            <v>UMC24113</v>
          </cell>
          <cell r="C423" t="str">
            <v>동관용접 (BRAZING)</v>
          </cell>
          <cell r="D423" t="str">
            <v>D50 MM</v>
          </cell>
          <cell r="E423" t="str">
            <v>개소</v>
          </cell>
          <cell r="F423">
            <v>280</v>
          </cell>
          <cell r="G423">
            <v>444</v>
          </cell>
          <cell r="H423">
            <v>2462</v>
          </cell>
          <cell r="I423">
            <v>49</v>
          </cell>
        </row>
        <row r="424">
          <cell r="A424" t="str">
            <v>A</v>
          </cell>
          <cell r="B424" t="str">
            <v>UMC24115</v>
          </cell>
          <cell r="C424" t="str">
            <v>동관용접 (BRAZING)</v>
          </cell>
          <cell r="D424" t="str">
            <v>D65 MM</v>
          </cell>
          <cell r="E424" t="str">
            <v>개소</v>
          </cell>
          <cell r="F424">
            <v>685</v>
          </cell>
          <cell r="G424">
            <v>579</v>
          </cell>
          <cell r="H424">
            <v>3164</v>
          </cell>
          <cell r="I424">
            <v>63</v>
          </cell>
        </row>
        <row r="425">
          <cell r="A425" t="str">
            <v>A</v>
          </cell>
          <cell r="B425" t="str">
            <v>UMC24117</v>
          </cell>
          <cell r="C425" t="str">
            <v>동관용접 (BRAZING)</v>
          </cell>
          <cell r="D425" t="str">
            <v>D80 MM</v>
          </cell>
          <cell r="E425" t="str">
            <v>개소</v>
          </cell>
          <cell r="F425">
            <v>113</v>
          </cell>
          <cell r="G425">
            <v>800</v>
          </cell>
          <cell r="H425">
            <v>3668</v>
          </cell>
          <cell r="I425">
            <v>73</v>
          </cell>
        </row>
        <row r="426">
          <cell r="A426" t="str">
            <v>A</v>
          </cell>
          <cell r="B426" t="str">
            <v>UMC24305</v>
          </cell>
          <cell r="C426" t="str">
            <v>동관용접 (SOLDERING)</v>
          </cell>
          <cell r="D426" t="str">
            <v>D15 MM</v>
          </cell>
          <cell r="E426" t="str">
            <v>개소</v>
          </cell>
          <cell r="F426">
            <v>50038</v>
          </cell>
          <cell r="G426">
            <v>30</v>
          </cell>
          <cell r="H426">
            <v>960</v>
          </cell>
          <cell r="I426">
            <v>19</v>
          </cell>
        </row>
        <row r="427">
          <cell r="A427" t="str">
            <v>A</v>
          </cell>
          <cell r="B427" t="str">
            <v>UMC24307</v>
          </cell>
          <cell r="C427" t="str">
            <v>동관용접 (SOLDERING)</v>
          </cell>
          <cell r="D427" t="str">
            <v>D20 MM</v>
          </cell>
          <cell r="E427" t="str">
            <v>개소</v>
          </cell>
          <cell r="F427">
            <v>10551</v>
          </cell>
          <cell r="G427">
            <v>47</v>
          </cell>
          <cell r="H427">
            <v>1108</v>
          </cell>
          <cell r="I427">
            <v>22</v>
          </cell>
        </row>
        <row r="428">
          <cell r="A428" t="str">
            <v>A</v>
          </cell>
          <cell r="B428" t="str">
            <v>UMC38610</v>
          </cell>
          <cell r="C428" t="str">
            <v>절연플랜지접합 부자재</v>
          </cell>
          <cell r="D428" t="str">
            <v>D32 MM</v>
          </cell>
          <cell r="E428" t="str">
            <v>개소</v>
          </cell>
          <cell r="F428">
            <v>2</v>
          </cell>
          <cell r="G428">
            <v>2920</v>
          </cell>
          <cell r="H428">
            <v>0</v>
          </cell>
          <cell r="I428">
            <v>0</v>
          </cell>
        </row>
        <row r="429">
          <cell r="A429" t="str">
            <v>A</v>
          </cell>
          <cell r="B429" t="str">
            <v>UMC38613</v>
          </cell>
          <cell r="C429" t="str">
            <v>절연플랜지접합 부자재</v>
          </cell>
          <cell r="D429" t="str">
            <v>D50 MM</v>
          </cell>
          <cell r="E429" t="str">
            <v>개소</v>
          </cell>
          <cell r="F429">
            <v>2</v>
          </cell>
          <cell r="G429">
            <v>3237</v>
          </cell>
          <cell r="H429">
            <v>0</v>
          </cell>
          <cell r="I429">
            <v>0</v>
          </cell>
        </row>
        <row r="430">
          <cell r="A430" t="str">
            <v>A</v>
          </cell>
          <cell r="B430" t="str">
            <v>UMC38615</v>
          </cell>
          <cell r="C430" t="str">
            <v>절연플랜지접합 부자재</v>
          </cell>
          <cell r="D430" t="str">
            <v>D65 MM</v>
          </cell>
          <cell r="E430" t="str">
            <v>개소</v>
          </cell>
          <cell r="F430">
            <v>65</v>
          </cell>
          <cell r="G430">
            <v>3578</v>
          </cell>
          <cell r="H430">
            <v>0</v>
          </cell>
          <cell r="I430">
            <v>0</v>
          </cell>
        </row>
        <row r="431">
          <cell r="A431" t="str">
            <v>A</v>
          </cell>
          <cell r="B431" t="str">
            <v>UMC38617</v>
          </cell>
          <cell r="C431" t="str">
            <v>절연플랜지접합 부자재</v>
          </cell>
          <cell r="D431" t="str">
            <v>D80 MM</v>
          </cell>
          <cell r="E431" t="str">
            <v>개소</v>
          </cell>
          <cell r="F431">
            <v>25</v>
          </cell>
          <cell r="G431">
            <v>5911</v>
          </cell>
          <cell r="H431">
            <v>0</v>
          </cell>
          <cell r="I431">
            <v>0</v>
          </cell>
        </row>
        <row r="432">
          <cell r="A432" t="str">
            <v>A</v>
          </cell>
          <cell r="B432" t="str">
            <v>UMC90307</v>
          </cell>
          <cell r="C432" t="str">
            <v>동관티뽑기</v>
          </cell>
          <cell r="D432" t="str">
            <v>D20 MM 이하</v>
          </cell>
          <cell r="E432" t="str">
            <v>개소</v>
          </cell>
          <cell r="F432">
            <v>5</v>
          </cell>
          <cell r="G432">
            <v>30</v>
          </cell>
          <cell r="H432">
            <v>1513</v>
          </cell>
          <cell r="I432">
            <v>49</v>
          </cell>
        </row>
        <row r="433">
          <cell r="A433" t="str">
            <v>A</v>
          </cell>
          <cell r="B433" t="str">
            <v>UMD10112</v>
          </cell>
          <cell r="C433" t="str">
            <v>게이트밸브 설치(청동제)</v>
          </cell>
          <cell r="D433" t="str">
            <v>D40 MM, (5KG/CM2)</v>
          </cell>
          <cell r="E433" t="str">
            <v>개소</v>
          </cell>
          <cell r="F433">
            <v>68</v>
          </cell>
          <cell r="G433">
            <v>5400</v>
          </cell>
          <cell r="H433">
            <v>2119</v>
          </cell>
          <cell r="I433">
            <v>42</v>
          </cell>
        </row>
        <row r="434">
          <cell r="A434" t="str">
            <v>A</v>
          </cell>
          <cell r="B434" t="str">
            <v>UMD10113</v>
          </cell>
          <cell r="C434" t="str">
            <v>게이트밸브 설치(청동제)</v>
          </cell>
          <cell r="D434" t="str">
            <v>D50 MM, (5KG/CM2)</v>
          </cell>
          <cell r="E434" t="str">
            <v>개소</v>
          </cell>
          <cell r="F434">
            <v>2</v>
          </cell>
          <cell r="G434">
            <v>8100</v>
          </cell>
          <cell r="H434">
            <v>2119</v>
          </cell>
          <cell r="I434">
            <v>42</v>
          </cell>
        </row>
        <row r="435">
          <cell r="A435" t="str">
            <v>A</v>
          </cell>
          <cell r="B435" t="str">
            <v>UMD10210</v>
          </cell>
          <cell r="C435" t="str">
            <v>게이트밸브 설치(청동제)</v>
          </cell>
          <cell r="D435" t="str">
            <v>D32 MM, (10KG/CM2)</v>
          </cell>
          <cell r="E435" t="str">
            <v>개소</v>
          </cell>
          <cell r="F435">
            <v>2</v>
          </cell>
          <cell r="G435">
            <v>8251</v>
          </cell>
          <cell r="H435">
            <v>2119</v>
          </cell>
          <cell r="I435">
            <v>42</v>
          </cell>
        </row>
        <row r="436">
          <cell r="A436" t="str">
            <v>A</v>
          </cell>
          <cell r="B436" t="str">
            <v>UMD10212</v>
          </cell>
          <cell r="C436" t="str">
            <v>게이트밸브 설치(청동제)</v>
          </cell>
          <cell r="D436" t="str">
            <v>D40 MM, (10KG/CM2)</v>
          </cell>
          <cell r="E436" t="str">
            <v>개소</v>
          </cell>
          <cell r="F436">
            <v>64</v>
          </cell>
          <cell r="G436">
            <v>11052</v>
          </cell>
          <cell r="H436">
            <v>2119</v>
          </cell>
          <cell r="I436">
            <v>42</v>
          </cell>
        </row>
        <row r="437">
          <cell r="A437" t="str">
            <v>A</v>
          </cell>
          <cell r="B437" t="str">
            <v>UMD10815</v>
          </cell>
          <cell r="C437" t="str">
            <v>에폭시도장게이트밸브 설치(주철)</v>
          </cell>
          <cell r="D437" t="str">
            <v>D65 MM, (10KG/CM2)</v>
          </cell>
          <cell r="E437" t="str">
            <v>개소</v>
          </cell>
          <cell r="F437">
            <v>13</v>
          </cell>
          <cell r="G437">
            <v>40622</v>
          </cell>
          <cell r="H437">
            <v>8808</v>
          </cell>
          <cell r="I437">
            <v>176</v>
          </cell>
        </row>
        <row r="438">
          <cell r="A438" t="str">
            <v>A</v>
          </cell>
          <cell r="B438" t="str">
            <v>UMD10817</v>
          </cell>
          <cell r="C438" t="str">
            <v>에폭시도장게이트밸브 설치(주철)</v>
          </cell>
          <cell r="D438" t="str">
            <v>D80 MM, (10KG/CM2)</v>
          </cell>
          <cell r="E438" t="str">
            <v>개소</v>
          </cell>
          <cell r="F438">
            <v>5</v>
          </cell>
          <cell r="G438">
            <v>49140</v>
          </cell>
          <cell r="H438">
            <v>8808</v>
          </cell>
          <cell r="I438">
            <v>176</v>
          </cell>
        </row>
        <row r="439">
          <cell r="A439" t="str">
            <v>A</v>
          </cell>
          <cell r="B439" t="str">
            <v>UMD16210</v>
          </cell>
          <cell r="C439" t="str">
            <v>글로브밸브 설치(청동제)</v>
          </cell>
          <cell r="D439" t="str">
            <v>D32 MM, (10KG/CM2)</v>
          </cell>
          <cell r="E439" t="str">
            <v>개소</v>
          </cell>
          <cell r="F439">
            <v>2</v>
          </cell>
          <cell r="G439">
            <v>8050</v>
          </cell>
          <cell r="H439">
            <v>2119</v>
          </cell>
          <cell r="I439">
            <v>42</v>
          </cell>
        </row>
        <row r="440">
          <cell r="A440" t="str">
            <v>A</v>
          </cell>
          <cell r="B440" t="str">
            <v>UMD22375</v>
          </cell>
          <cell r="C440" t="str">
            <v>듀얼플레이트첵크밸브설치(충완,엑폭시)</v>
          </cell>
          <cell r="D440" t="str">
            <v>D65 MM, (10KG/CM2)</v>
          </cell>
          <cell r="E440" t="str">
            <v>개소</v>
          </cell>
          <cell r="F440">
            <v>13</v>
          </cell>
          <cell r="G440">
            <v>30600</v>
          </cell>
          <cell r="H440">
            <v>8808</v>
          </cell>
          <cell r="I440">
            <v>176</v>
          </cell>
        </row>
        <row r="441">
          <cell r="A441" t="str">
            <v>A</v>
          </cell>
          <cell r="B441" t="str">
            <v>UMD22377</v>
          </cell>
          <cell r="C441" t="str">
            <v>듀얼플레이트첵크밸브설치(충완,엑폭시)</v>
          </cell>
          <cell r="D441" t="str">
            <v>D80 MM, (10KG/CM2)</v>
          </cell>
          <cell r="E441" t="str">
            <v>개소</v>
          </cell>
          <cell r="F441">
            <v>5</v>
          </cell>
          <cell r="G441">
            <v>36720</v>
          </cell>
          <cell r="H441">
            <v>8808</v>
          </cell>
          <cell r="I441">
            <v>176</v>
          </cell>
        </row>
        <row r="442">
          <cell r="A442" t="str">
            <v>A</v>
          </cell>
          <cell r="B442" t="str">
            <v>UMD25110</v>
          </cell>
          <cell r="C442" t="str">
            <v>스트레이나일체형밸브설치(청동제)</v>
          </cell>
          <cell r="D442" t="str">
            <v>D32 MM, (10KG/CM2)</v>
          </cell>
          <cell r="E442" t="str">
            <v>개소</v>
          </cell>
          <cell r="F442">
            <v>2</v>
          </cell>
          <cell r="G442">
            <v>21168</v>
          </cell>
          <cell r="H442">
            <v>2119</v>
          </cell>
          <cell r="I442">
            <v>42</v>
          </cell>
        </row>
        <row r="443">
          <cell r="A443" t="str">
            <v>A</v>
          </cell>
          <cell r="B443" t="str">
            <v>UMD28110</v>
          </cell>
          <cell r="C443" t="str">
            <v>자동수위조절밸브 설치</v>
          </cell>
          <cell r="D443" t="str">
            <v>D32 MM</v>
          </cell>
          <cell r="F443">
            <v>2</v>
          </cell>
          <cell r="G443">
            <v>243432</v>
          </cell>
          <cell r="H443">
            <v>6160</v>
          </cell>
          <cell r="I443">
            <v>123</v>
          </cell>
        </row>
        <row r="444">
          <cell r="A444" t="str">
            <v>A</v>
          </cell>
          <cell r="B444" t="str">
            <v>UMD28705</v>
          </cell>
          <cell r="C444" t="str">
            <v>볼탑설치(청동제)(나사형)</v>
          </cell>
          <cell r="D444" t="str">
            <v>D15 MM</v>
          </cell>
          <cell r="E444" t="str">
            <v>개소</v>
          </cell>
          <cell r="F444">
            <v>2</v>
          </cell>
          <cell r="G444">
            <v>1224</v>
          </cell>
          <cell r="H444">
            <v>2119</v>
          </cell>
          <cell r="I444">
            <v>42</v>
          </cell>
        </row>
        <row r="445">
          <cell r="A445" t="str">
            <v>A</v>
          </cell>
          <cell r="B445" t="str">
            <v>UMD46205</v>
          </cell>
          <cell r="C445" t="str">
            <v>황동볼밸브 설치</v>
          </cell>
          <cell r="D445" t="str">
            <v>D15 MM, (10KG/CM2)</v>
          </cell>
          <cell r="E445" t="str">
            <v>개소</v>
          </cell>
          <cell r="F445">
            <v>18</v>
          </cell>
          <cell r="G445">
            <v>1166</v>
          </cell>
          <cell r="H445">
            <v>2119</v>
          </cell>
          <cell r="I445">
            <v>42</v>
          </cell>
        </row>
        <row r="446">
          <cell r="A446" t="str">
            <v>A</v>
          </cell>
          <cell r="B446" t="str">
            <v>UMD46401</v>
          </cell>
          <cell r="C446" t="str">
            <v>목긴볼밸브(CM유니온) 설치</v>
          </cell>
          <cell r="D446" t="str">
            <v>D15 MM, (10KG/CM2)</v>
          </cell>
          <cell r="E446" t="str">
            <v>개소</v>
          </cell>
          <cell r="F446">
            <v>929</v>
          </cell>
          <cell r="G446">
            <v>3312</v>
          </cell>
          <cell r="H446">
            <v>2119</v>
          </cell>
          <cell r="I446">
            <v>42</v>
          </cell>
        </row>
        <row r="447">
          <cell r="A447" t="str">
            <v>A</v>
          </cell>
          <cell r="B447" t="str">
            <v>UMD46402</v>
          </cell>
          <cell r="C447" t="str">
            <v>목긴볼밸브(CM유니온) 설치</v>
          </cell>
          <cell r="D447" t="str">
            <v>D20 MM, (10KG/CM2)</v>
          </cell>
          <cell r="E447" t="str">
            <v>개소</v>
          </cell>
          <cell r="F447">
            <v>4</v>
          </cell>
          <cell r="G447">
            <v>4320</v>
          </cell>
          <cell r="H447">
            <v>2119</v>
          </cell>
          <cell r="I447">
            <v>42</v>
          </cell>
        </row>
        <row r="448">
          <cell r="A448" t="str">
            <v>A</v>
          </cell>
          <cell r="B448" t="str">
            <v>UMD46405</v>
          </cell>
          <cell r="C448" t="str">
            <v>목긴볼밸브 설치</v>
          </cell>
          <cell r="D448" t="str">
            <v>D15 MM, (10KG/CM2)</v>
          </cell>
          <cell r="E448" t="str">
            <v>개소</v>
          </cell>
          <cell r="F448">
            <v>152</v>
          </cell>
          <cell r="G448">
            <v>2664</v>
          </cell>
          <cell r="H448">
            <v>2119</v>
          </cell>
          <cell r="I448">
            <v>42</v>
          </cell>
        </row>
        <row r="449">
          <cell r="A449" t="str">
            <v>A</v>
          </cell>
          <cell r="B449" t="str">
            <v>UMD46408</v>
          </cell>
          <cell r="C449" t="str">
            <v>목긴볼밸브 설치</v>
          </cell>
          <cell r="D449" t="str">
            <v>D25 MM, (10KG/CM2)</v>
          </cell>
          <cell r="E449" t="str">
            <v>개소</v>
          </cell>
          <cell r="F449">
            <v>1</v>
          </cell>
          <cell r="G449">
            <v>6772</v>
          </cell>
          <cell r="H449">
            <v>2119</v>
          </cell>
          <cell r="I449">
            <v>42</v>
          </cell>
        </row>
        <row r="450">
          <cell r="A450" t="str">
            <v>A</v>
          </cell>
          <cell r="B450" t="str">
            <v>UMD49205</v>
          </cell>
          <cell r="C450" t="str">
            <v>수도용 앵글발브 설치</v>
          </cell>
          <cell r="D450" t="str">
            <v>D15 MM</v>
          </cell>
          <cell r="E450" t="str">
            <v>개소</v>
          </cell>
          <cell r="F450">
            <v>928</v>
          </cell>
          <cell r="G450">
            <v>972</v>
          </cell>
          <cell r="H450">
            <v>2119</v>
          </cell>
          <cell r="I450">
            <v>42</v>
          </cell>
        </row>
        <row r="451">
          <cell r="A451" t="str">
            <v>A</v>
          </cell>
          <cell r="B451" t="str">
            <v>UME20205</v>
          </cell>
          <cell r="C451" t="str">
            <v>동관보온(포리마테이프)</v>
          </cell>
          <cell r="D451" t="str">
            <v>D=15MM, T=25MM</v>
          </cell>
          <cell r="E451" t="str">
            <v>M</v>
          </cell>
          <cell r="F451">
            <v>86.1</v>
          </cell>
          <cell r="G451">
            <v>600</v>
          </cell>
          <cell r="H451">
            <v>1300</v>
          </cell>
          <cell r="I451">
            <v>0</v>
          </cell>
        </row>
        <row r="452">
          <cell r="A452" t="str">
            <v>A</v>
          </cell>
          <cell r="B452" t="str">
            <v>UME20212</v>
          </cell>
          <cell r="C452" t="str">
            <v>동관보온(포리마테이프)</v>
          </cell>
          <cell r="D452" t="str">
            <v>D=40MM, T=25MM</v>
          </cell>
          <cell r="E452" t="str">
            <v>M</v>
          </cell>
          <cell r="F452">
            <v>367.3</v>
          </cell>
          <cell r="G452">
            <v>945</v>
          </cell>
          <cell r="H452">
            <v>2211</v>
          </cell>
          <cell r="I452">
            <v>44</v>
          </cell>
        </row>
        <row r="453">
          <cell r="A453" t="str">
            <v>A</v>
          </cell>
          <cell r="B453" t="str">
            <v>UME20213</v>
          </cell>
          <cell r="C453" t="str">
            <v>동관보온(포리마테이프)</v>
          </cell>
          <cell r="D453" t="str">
            <v>D=50MM, T=25MM</v>
          </cell>
          <cell r="E453" t="str">
            <v>M</v>
          </cell>
          <cell r="F453">
            <v>426.5</v>
          </cell>
          <cell r="G453">
            <v>1100</v>
          </cell>
          <cell r="H453">
            <v>2200</v>
          </cell>
          <cell r="I453">
            <v>0</v>
          </cell>
        </row>
        <row r="454">
          <cell r="A454" t="str">
            <v>A</v>
          </cell>
          <cell r="B454" t="str">
            <v>UME20215</v>
          </cell>
          <cell r="C454" t="str">
            <v>동관보온(포리마테이프)</v>
          </cell>
          <cell r="D454" t="str">
            <v>D=65MM, T=25MM</v>
          </cell>
          <cell r="E454" t="str">
            <v>M</v>
          </cell>
          <cell r="F454">
            <v>857.6</v>
          </cell>
          <cell r="G454">
            <v>1200</v>
          </cell>
          <cell r="H454">
            <v>2800</v>
          </cell>
          <cell r="I454">
            <v>100</v>
          </cell>
        </row>
        <row r="455">
          <cell r="A455" t="str">
            <v>A</v>
          </cell>
          <cell r="B455" t="str">
            <v>UME20217</v>
          </cell>
          <cell r="C455" t="str">
            <v>동관보온(포리마테이프)</v>
          </cell>
          <cell r="D455" t="str">
            <v>D=80MM, T=25MM</v>
          </cell>
          <cell r="E455" t="str">
            <v>M</v>
          </cell>
          <cell r="F455">
            <v>66.099999999999994</v>
          </cell>
          <cell r="G455">
            <v>1400</v>
          </cell>
          <cell r="H455">
            <v>3200</v>
          </cell>
          <cell r="I455">
            <v>100</v>
          </cell>
        </row>
        <row r="456">
          <cell r="A456" t="str">
            <v>A</v>
          </cell>
          <cell r="B456" t="str">
            <v>UME22205</v>
          </cell>
          <cell r="C456" t="str">
            <v>동관보온(은박)</v>
          </cell>
          <cell r="D456" t="str">
            <v>D=15MM, T=25MM</v>
          </cell>
          <cell r="E456" t="str">
            <v>M</v>
          </cell>
          <cell r="F456">
            <v>238.92</v>
          </cell>
          <cell r="G456">
            <v>600</v>
          </cell>
          <cell r="H456">
            <v>1200</v>
          </cell>
          <cell r="I456">
            <v>0</v>
          </cell>
        </row>
        <row r="457">
          <cell r="A457" t="str">
            <v>A</v>
          </cell>
          <cell r="B457" t="str">
            <v>UME22207</v>
          </cell>
          <cell r="C457" t="str">
            <v>동관보온(은박)</v>
          </cell>
          <cell r="D457" t="str">
            <v>D=20MM, T=25MM</v>
          </cell>
          <cell r="E457" t="str">
            <v>M</v>
          </cell>
          <cell r="F457">
            <v>1598.5</v>
          </cell>
          <cell r="G457">
            <v>700</v>
          </cell>
          <cell r="H457">
            <v>1500</v>
          </cell>
          <cell r="I457">
            <v>0</v>
          </cell>
        </row>
        <row r="458">
          <cell r="A458" t="str">
            <v>A</v>
          </cell>
          <cell r="B458" t="str">
            <v>UME22208</v>
          </cell>
          <cell r="C458" t="str">
            <v>동관보온(은박)</v>
          </cell>
          <cell r="D458" t="str">
            <v>D=25MM, T=25MM</v>
          </cell>
          <cell r="E458" t="str">
            <v>M</v>
          </cell>
          <cell r="F458">
            <v>352.28</v>
          </cell>
          <cell r="G458">
            <v>800</v>
          </cell>
          <cell r="H458">
            <v>1800</v>
          </cell>
          <cell r="I458">
            <v>0</v>
          </cell>
        </row>
        <row r="459">
          <cell r="A459" t="str">
            <v>A</v>
          </cell>
          <cell r="B459" t="str">
            <v>UME22210</v>
          </cell>
          <cell r="C459" t="str">
            <v>동관보온(은박)</v>
          </cell>
          <cell r="D459" t="str">
            <v>D=32MM, T=25MM</v>
          </cell>
          <cell r="E459" t="str">
            <v>M</v>
          </cell>
          <cell r="F459">
            <v>781.16</v>
          </cell>
          <cell r="G459">
            <v>900</v>
          </cell>
          <cell r="H459">
            <v>2000</v>
          </cell>
          <cell r="I459">
            <v>0</v>
          </cell>
        </row>
        <row r="460">
          <cell r="A460" t="str">
            <v>A</v>
          </cell>
          <cell r="B460" t="str">
            <v>UME22212</v>
          </cell>
          <cell r="C460" t="str">
            <v>동관보온(은박)</v>
          </cell>
          <cell r="D460" t="str">
            <v>D=40MM, T=25MM</v>
          </cell>
          <cell r="E460" t="str">
            <v>M</v>
          </cell>
          <cell r="F460">
            <v>2187.85</v>
          </cell>
          <cell r="G460">
            <v>1000</v>
          </cell>
          <cell r="H460">
            <v>2000</v>
          </cell>
          <cell r="I460">
            <v>0</v>
          </cell>
        </row>
        <row r="461">
          <cell r="A461" t="str">
            <v>A</v>
          </cell>
          <cell r="B461" t="str">
            <v>UME24505</v>
          </cell>
          <cell r="C461" t="str">
            <v>동관보온(아스팔트휄트,매직T/P)</v>
          </cell>
          <cell r="D461" t="str">
            <v>D=15MM, T=50MM</v>
          </cell>
          <cell r="E461" t="str">
            <v>M</v>
          </cell>
          <cell r="F461">
            <v>6.28</v>
          </cell>
          <cell r="G461">
            <v>2100</v>
          </cell>
          <cell r="H461">
            <v>2600</v>
          </cell>
          <cell r="I461">
            <v>100</v>
          </cell>
        </row>
        <row r="462">
          <cell r="A462" t="str">
            <v>A</v>
          </cell>
          <cell r="B462" t="str">
            <v>UME24510</v>
          </cell>
          <cell r="C462" t="str">
            <v>동관보온(아스팔트휄트,매직T/P)</v>
          </cell>
          <cell r="D462" t="str">
            <v>D=32MM, T=50MM</v>
          </cell>
          <cell r="E462" t="str">
            <v>M</v>
          </cell>
          <cell r="F462">
            <v>28.79</v>
          </cell>
          <cell r="G462">
            <v>2600</v>
          </cell>
          <cell r="H462">
            <v>3900</v>
          </cell>
          <cell r="I462">
            <v>100</v>
          </cell>
        </row>
        <row r="463">
          <cell r="A463" t="str">
            <v>A</v>
          </cell>
          <cell r="B463" t="str">
            <v>UME24513</v>
          </cell>
          <cell r="C463" t="str">
            <v>동관보온(아스팔트휄트,매직T/P)</v>
          </cell>
          <cell r="D463" t="str">
            <v>D=50MM, T=50MM</v>
          </cell>
          <cell r="E463" t="str">
            <v>M</v>
          </cell>
          <cell r="F463">
            <v>2.2000000000000002</v>
          </cell>
          <cell r="G463">
            <v>3000</v>
          </cell>
          <cell r="H463">
            <v>4000</v>
          </cell>
          <cell r="I463">
            <v>100</v>
          </cell>
        </row>
        <row r="464">
          <cell r="A464" t="str">
            <v>A</v>
          </cell>
          <cell r="B464" t="str">
            <v>UME40215</v>
          </cell>
          <cell r="C464" t="str">
            <v>밸브 보온</v>
          </cell>
          <cell r="D464" t="str">
            <v>D=65MM, T=25MM</v>
          </cell>
          <cell r="E464" t="str">
            <v>개소</v>
          </cell>
          <cell r="F464">
            <v>26</v>
          </cell>
          <cell r="G464">
            <v>1494</v>
          </cell>
          <cell r="H464">
            <v>7596</v>
          </cell>
          <cell r="I464">
            <v>0</v>
          </cell>
        </row>
        <row r="465">
          <cell r="A465" t="str">
            <v>A</v>
          </cell>
          <cell r="B465" t="str">
            <v>UME40217</v>
          </cell>
          <cell r="C465" t="str">
            <v>밸브 보온</v>
          </cell>
          <cell r="D465" t="str">
            <v>D=80MM, T=25MM</v>
          </cell>
          <cell r="E465" t="str">
            <v>개소</v>
          </cell>
          <cell r="F465">
            <v>10</v>
          </cell>
          <cell r="G465">
            <v>1566</v>
          </cell>
          <cell r="H465">
            <v>8240</v>
          </cell>
          <cell r="I465">
            <v>0</v>
          </cell>
        </row>
        <row r="466">
          <cell r="A466" t="str">
            <v>A</v>
          </cell>
          <cell r="B466" t="str">
            <v>UME40513</v>
          </cell>
          <cell r="C466" t="str">
            <v>밸브 보온</v>
          </cell>
          <cell r="D466" t="str">
            <v>D=50MM, T=50MM</v>
          </cell>
          <cell r="E466" t="str">
            <v>개소</v>
          </cell>
          <cell r="F466">
            <v>2</v>
          </cell>
          <cell r="G466">
            <v>2052</v>
          </cell>
          <cell r="H466">
            <v>11709</v>
          </cell>
          <cell r="I466">
            <v>0</v>
          </cell>
        </row>
        <row r="467">
          <cell r="A467" t="str">
            <v>A</v>
          </cell>
          <cell r="B467" t="str">
            <v>UME80205</v>
          </cell>
          <cell r="C467" t="str">
            <v>발포폴리에틸렌 보온</v>
          </cell>
          <cell r="D467" t="str">
            <v>D=15MM, T=5MM</v>
          </cell>
          <cell r="E467" t="str">
            <v>M</v>
          </cell>
          <cell r="F467">
            <v>24096.959999999999</v>
          </cell>
          <cell r="G467">
            <v>100</v>
          </cell>
          <cell r="H467">
            <v>300</v>
          </cell>
          <cell r="I467">
            <v>0</v>
          </cell>
        </row>
        <row r="468">
          <cell r="A468" t="str">
            <v>A</v>
          </cell>
          <cell r="B468" t="str">
            <v>UME80207</v>
          </cell>
          <cell r="C468" t="str">
            <v>발포폴리에틸렌 보온</v>
          </cell>
          <cell r="D468" t="str">
            <v>D=20MM, T=5MM</v>
          </cell>
          <cell r="E468" t="str">
            <v>M</v>
          </cell>
          <cell r="F468">
            <v>2555.58</v>
          </cell>
          <cell r="G468">
            <v>200</v>
          </cell>
          <cell r="H468">
            <v>500</v>
          </cell>
          <cell r="I468">
            <v>0</v>
          </cell>
        </row>
        <row r="469">
          <cell r="A469" t="str">
            <v>A</v>
          </cell>
          <cell r="B469" t="str">
            <v>UME80245</v>
          </cell>
          <cell r="C469" t="str">
            <v>발포폴리에틸렌 보온</v>
          </cell>
          <cell r="D469" t="str">
            <v>D=15MM, T=15MM</v>
          </cell>
          <cell r="E469" t="str">
            <v>M</v>
          </cell>
          <cell r="F469">
            <v>1020.8</v>
          </cell>
          <cell r="G469">
            <v>400</v>
          </cell>
          <cell r="H469">
            <v>600</v>
          </cell>
          <cell r="I469">
            <v>0</v>
          </cell>
        </row>
        <row r="470">
          <cell r="A470" t="str">
            <v>A</v>
          </cell>
          <cell r="B470" t="str">
            <v>UME90101</v>
          </cell>
          <cell r="C470" t="str">
            <v>정온전선설치(센서,접지)</v>
          </cell>
          <cell r="D470" t="str">
            <v>1M</v>
          </cell>
          <cell r="E470" t="str">
            <v>조</v>
          </cell>
          <cell r="F470">
            <v>550</v>
          </cell>
          <cell r="G470">
            <v>8748</v>
          </cell>
          <cell r="H470">
            <v>1432</v>
          </cell>
          <cell r="I470">
            <v>28</v>
          </cell>
        </row>
        <row r="471">
          <cell r="A471" t="str">
            <v>A</v>
          </cell>
          <cell r="B471" t="str">
            <v>UME90104</v>
          </cell>
          <cell r="C471" t="str">
            <v>정온전선설치(센서,접지)</v>
          </cell>
          <cell r="D471" t="str">
            <v>4M</v>
          </cell>
          <cell r="E471" t="str">
            <v>조</v>
          </cell>
          <cell r="F471">
            <v>2</v>
          </cell>
          <cell r="G471">
            <v>26136</v>
          </cell>
          <cell r="H471">
            <v>5729</v>
          </cell>
          <cell r="I471">
            <v>114</v>
          </cell>
        </row>
        <row r="472">
          <cell r="A472" t="str">
            <v>A</v>
          </cell>
          <cell r="B472" t="str">
            <v>UME90106</v>
          </cell>
          <cell r="C472" t="str">
            <v>정온전선설치(센서,접지)</v>
          </cell>
          <cell r="D472" t="str">
            <v>6M</v>
          </cell>
          <cell r="E472" t="str">
            <v>조</v>
          </cell>
          <cell r="F472">
            <v>928</v>
          </cell>
          <cell r="G472">
            <v>37656</v>
          </cell>
          <cell r="H472">
            <v>8594</v>
          </cell>
          <cell r="I472">
            <v>171</v>
          </cell>
        </row>
        <row r="473">
          <cell r="A473" t="str">
            <v>A</v>
          </cell>
          <cell r="B473" t="str">
            <v>UMG25100</v>
          </cell>
          <cell r="C473" t="str">
            <v>세면기수전설치(다용도꼭지제외)</v>
          </cell>
          <cell r="D473" t="str">
            <v>니켈크롬도장</v>
          </cell>
          <cell r="E473" t="str">
            <v>개</v>
          </cell>
          <cell r="F473">
            <v>444</v>
          </cell>
          <cell r="G473">
            <v>36936</v>
          </cell>
          <cell r="H473">
            <v>6792</v>
          </cell>
          <cell r="I473">
            <v>135</v>
          </cell>
        </row>
        <row r="474">
          <cell r="A474" t="str">
            <v>A</v>
          </cell>
          <cell r="B474" t="str">
            <v>UMG25103</v>
          </cell>
          <cell r="C474" t="str">
            <v>세면기수전설치(다용도꼭지포함)</v>
          </cell>
          <cell r="D474" t="str">
            <v>니켈크롬도장</v>
          </cell>
          <cell r="E474" t="str">
            <v>개</v>
          </cell>
          <cell r="F474">
            <v>438</v>
          </cell>
          <cell r="G474">
            <v>43416</v>
          </cell>
          <cell r="H474">
            <v>6792</v>
          </cell>
          <cell r="I474">
            <v>135</v>
          </cell>
        </row>
        <row r="475">
          <cell r="A475" t="str">
            <v>A</v>
          </cell>
          <cell r="B475" t="str">
            <v>UMG28205</v>
          </cell>
          <cell r="C475" t="str">
            <v>욕조수전 설치(안마헤드)</v>
          </cell>
          <cell r="D475" t="str">
            <v>니켈크롬도장(높이조절형)</v>
          </cell>
          <cell r="E475" t="str">
            <v>개</v>
          </cell>
          <cell r="F475">
            <v>1</v>
          </cell>
          <cell r="G475">
            <v>56808</v>
          </cell>
          <cell r="H475">
            <v>7885</v>
          </cell>
          <cell r="I475">
            <v>158</v>
          </cell>
        </row>
        <row r="476">
          <cell r="A476" t="str">
            <v>A</v>
          </cell>
          <cell r="B476" t="str">
            <v>UMG28207</v>
          </cell>
          <cell r="C476" t="str">
            <v>샤워전용수전 설치(안마헤드)</v>
          </cell>
          <cell r="D476" t="str">
            <v>니켈크롬도장(높이조절형)</v>
          </cell>
          <cell r="E476" t="str">
            <v>개</v>
          </cell>
          <cell r="F476">
            <v>438</v>
          </cell>
          <cell r="G476">
            <v>49320</v>
          </cell>
          <cell r="H476">
            <v>7885</v>
          </cell>
          <cell r="I476">
            <v>158</v>
          </cell>
        </row>
        <row r="477">
          <cell r="A477" t="str">
            <v>A</v>
          </cell>
          <cell r="B477" t="str">
            <v>UMG28212</v>
          </cell>
          <cell r="C477" t="str">
            <v>온도조절욕조수전 설치(안마헤드)</v>
          </cell>
          <cell r="D477" t="str">
            <v>니켈크롬도장(높이조절형)</v>
          </cell>
          <cell r="E477" t="str">
            <v>개</v>
          </cell>
          <cell r="F477">
            <v>438</v>
          </cell>
          <cell r="G477">
            <v>78480</v>
          </cell>
          <cell r="H477">
            <v>7885</v>
          </cell>
          <cell r="I477">
            <v>158</v>
          </cell>
        </row>
        <row r="478">
          <cell r="A478" t="str">
            <v>A</v>
          </cell>
          <cell r="B478" t="str">
            <v>UMG37107</v>
          </cell>
          <cell r="C478" t="str">
            <v>씽크수전 설치(벽붙이형,니켈크롬)</v>
          </cell>
          <cell r="D478" t="str">
            <v>핸드스프레식</v>
          </cell>
          <cell r="E478" t="str">
            <v>개</v>
          </cell>
          <cell r="F478">
            <v>2</v>
          </cell>
          <cell r="G478">
            <v>32810</v>
          </cell>
          <cell r="H478">
            <v>4088</v>
          </cell>
          <cell r="I478">
            <v>81</v>
          </cell>
        </row>
        <row r="479">
          <cell r="A479" t="str">
            <v>A</v>
          </cell>
          <cell r="B479" t="str">
            <v>UMG37109</v>
          </cell>
          <cell r="C479" t="str">
            <v>씽크수전설치(대붙이,측면개폐형,크롬)</v>
          </cell>
          <cell r="D479" t="str">
            <v>핸드스프레식</v>
          </cell>
          <cell r="E479" t="str">
            <v>개</v>
          </cell>
          <cell r="F479">
            <v>1</v>
          </cell>
          <cell r="G479">
            <v>49518</v>
          </cell>
          <cell r="H479">
            <v>8177</v>
          </cell>
          <cell r="I479">
            <v>163</v>
          </cell>
        </row>
        <row r="480">
          <cell r="A480" t="str">
            <v>A</v>
          </cell>
          <cell r="B480" t="str">
            <v>UMG37111</v>
          </cell>
          <cell r="C480" t="str">
            <v>씽크수전설치(대붙이,측면개폐형,크롬)</v>
          </cell>
          <cell r="D480" t="str">
            <v>3단절수,핸드스프레식</v>
          </cell>
          <cell r="E480" t="str">
            <v>개</v>
          </cell>
          <cell r="F480">
            <v>928</v>
          </cell>
          <cell r="G480">
            <v>51125</v>
          </cell>
          <cell r="H480">
            <v>8177</v>
          </cell>
          <cell r="I480">
            <v>163</v>
          </cell>
        </row>
        <row r="481">
          <cell r="A481" t="str">
            <v>A</v>
          </cell>
          <cell r="B481" t="str">
            <v>UMG40010</v>
          </cell>
          <cell r="C481" t="str">
            <v>손빨래수전 설치(씽글레바)</v>
          </cell>
          <cell r="D481" t="str">
            <v>니켈크롬도장</v>
          </cell>
          <cell r="E481" t="str">
            <v>개</v>
          </cell>
          <cell r="F481">
            <v>438</v>
          </cell>
          <cell r="G481">
            <v>22032</v>
          </cell>
          <cell r="H481">
            <v>4646</v>
          </cell>
          <cell r="I481">
            <v>93</v>
          </cell>
        </row>
        <row r="482">
          <cell r="A482" t="str">
            <v>A</v>
          </cell>
          <cell r="B482" t="str">
            <v>UMG40201</v>
          </cell>
          <cell r="C482" t="str">
            <v>가로꼭지 설치(카프링)</v>
          </cell>
          <cell r="D482" t="str">
            <v>D15 (화초물뿌리개 포함)</v>
          </cell>
          <cell r="E482" t="str">
            <v>개</v>
          </cell>
          <cell r="F482">
            <v>58</v>
          </cell>
          <cell r="G482">
            <v>8352</v>
          </cell>
          <cell r="H482">
            <v>2323</v>
          </cell>
          <cell r="I482">
            <v>46</v>
          </cell>
        </row>
        <row r="483">
          <cell r="A483" t="str">
            <v>A</v>
          </cell>
          <cell r="B483" t="str">
            <v>UMG40202</v>
          </cell>
          <cell r="C483" t="str">
            <v>가로꼭지 설치 (일반형)</v>
          </cell>
          <cell r="D483" t="str">
            <v>D15</v>
          </cell>
          <cell r="E483" t="str">
            <v>개</v>
          </cell>
          <cell r="F483">
            <v>786</v>
          </cell>
          <cell r="G483">
            <v>2160</v>
          </cell>
          <cell r="H483">
            <v>2323</v>
          </cell>
          <cell r="I483">
            <v>46</v>
          </cell>
        </row>
        <row r="484">
          <cell r="A484" t="str">
            <v>A</v>
          </cell>
          <cell r="B484" t="str">
            <v>UMG40204</v>
          </cell>
          <cell r="C484" t="str">
            <v>2구가로꼭지 설치(1구:카프링)</v>
          </cell>
          <cell r="D484" t="str">
            <v>D15</v>
          </cell>
          <cell r="E484" t="str">
            <v>개</v>
          </cell>
          <cell r="F484">
            <v>142</v>
          </cell>
          <cell r="G484">
            <v>5400</v>
          </cell>
          <cell r="H484">
            <v>2323</v>
          </cell>
          <cell r="I484">
            <v>46</v>
          </cell>
        </row>
        <row r="485">
          <cell r="A485" t="str">
            <v>A</v>
          </cell>
          <cell r="B485" t="str">
            <v>UMG40207</v>
          </cell>
          <cell r="C485" t="str">
            <v>2구가로꼭지 설치(1구:카프링)</v>
          </cell>
          <cell r="D485" t="str">
            <v>D15(화초물뿌리개 포함)</v>
          </cell>
          <cell r="E485" t="str">
            <v>개</v>
          </cell>
          <cell r="F485">
            <v>728</v>
          </cell>
          <cell r="G485">
            <v>11160</v>
          </cell>
          <cell r="H485">
            <v>2323</v>
          </cell>
          <cell r="I485">
            <v>46</v>
          </cell>
        </row>
        <row r="486">
          <cell r="A486" t="str">
            <v>A</v>
          </cell>
          <cell r="B486" t="str">
            <v>UMG40225</v>
          </cell>
          <cell r="C486" t="str">
            <v>긴몸통 가로꼭지 설치</v>
          </cell>
          <cell r="D486" t="str">
            <v>D20</v>
          </cell>
          <cell r="E486" t="str">
            <v>개</v>
          </cell>
          <cell r="F486">
            <v>1</v>
          </cell>
          <cell r="G486">
            <v>3600</v>
          </cell>
          <cell r="H486">
            <v>2323</v>
          </cell>
          <cell r="I486">
            <v>46</v>
          </cell>
        </row>
        <row r="487">
          <cell r="A487" t="str">
            <v>A</v>
          </cell>
          <cell r="B487" t="str">
            <v>UMG40300</v>
          </cell>
          <cell r="C487" t="str">
            <v>살수꼭지(카프링)</v>
          </cell>
          <cell r="D487" t="str">
            <v>D15</v>
          </cell>
          <cell r="E487" t="str">
            <v>개</v>
          </cell>
          <cell r="F487">
            <v>16</v>
          </cell>
          <cell r="G487">
            <v>2592</v>
          </cell>
          <cell r="H487">
            <v>2323</v>
          </cell>
          <cell r="I487">
            <v>46</v>
          </cell>
        </row>
        <row r="488">
          <cell r="A488" t="str">
            <v>A</v>
          </cell>
          <cell r="B488" t="str">
            <v>UMK32100</v>
          </cell>
          <cell r="C488" t="str">
            <v>양수기함설치(냉수용)</v>
          </cell>
          <cell r="D488" t="str">
            <v>430LX280HX200W</v>
          </cell>
          <cell r="E488" t="str">
            <v>개</v>
          </cell>
          <cell r="F488">
            <v>250</v>
          </cell>
          <cell r="G488">
            <v>21768</v>
          </cell>
          <cell r="H488">
            <v>8626</v>
          </cell>
          <cell r="I488">
            <v>172</v>
          </cell>
        </row>
        <row r="489">
          <cell r="A489" t="str">
            <v>A</v>
          </cell>
          <cell r="B489" t="str">
            <v>UMK32500</v>
          </cell>
          <cell r="C489" t="str">
            <v>양수기함설치(점검구겸용)(복도식,개별)</v>
          </cell>
          <cell r="D489" t="str">
            <v>440X600X200</v>
          </cell>
          <cell r="E489" t="str">
            <v>개</v>
          </cell>
          <cell r="F489">
            <v>120</v>
          </cell>
          <cell r="G489">
            <v>46968</v>
          </cell>
          <cell r="H489">
            <v>8626</v>
          </cell>
          <cell r="I489">
            <v>172</v>
          </cell>
        </row>
        <row r="490">
          <cell r="A490" t="str">
            <v>A</v>
          </cell>
          <cell r="B490" t="str">
            <v>UMK52101</v>
          </cell>
          <cell r="C490" t="str">
            <v>살수꼭지 철문박스(스텐)</v>
          </cell>
          <cell r="E490" t="str">
            <v>개소</v>
          </cell>
          <cell r="F490">
            <v>16</v>
          </cell>
          <cell r="G490">
            <v>14400</v>
          </cell>
          <cell r="H490">
            <v>4345</v>
          </cell>
          <cell r="I490">
            <v>86</v>
          </cell>
        </row>
        <row r="491">
          <cell r="A491" t="str">
            <v>A</v>
          </cell>
          <cell r="B491" t="str">
            <v>UMN30105</v>
          </cell>
          <cell r="C491" t="str">
            <v>워터햄머흡수기(WHA) 설치</v>
          </cell>
          <cell r="D491" t="str">
            <v>D15 (A TYPE)</v>
          </cell>
          <cell r="E491" t="str">
            <v>개</v>
          </cell>
          <cell r="F491">
            <v>438</v>
          </cell>
          <cell r="G491">
            <v>9000</v>
          </cell>
          <cell r="H491">
            <v>1052</v>
          </cell>
          <cell r="I491">
            <v>21</v>
          </cell>
        </row>
        <row r="492">
          <cell r="A492" t="str">
            <v>A</v>
          </cell>
          <cell r="B492" t="str">
            <v>UMN30106</v>
          </cell>
          <cell r="C492" t="str">
            <v>워터햄머흡수기(WHA) 설치</v>
          </cell>
          <cell r="D492" t="str">
            <v>D15(MINI TYPE)</v>
          </cell>
          <cell r="E492" t="str">
            <v>개</v>
          </cell>
          <cell r="F492">
            <v>1372</v>
          </cell>
          <cell r="G492">
            <v>8640</v>
          </cell>
          <cell r="H492">
            <v>524</v>
          </cell>
          <cell r="I492">
            <v>10</v>
          </cell>
        </row>
        <row r="493">
          <cell r="A493" t="str">
            <v>A</v>
          </cell>
          <cell r="B493" t="str">
            <v>UMN30107</v>
          </cell>
          <cell r="C493" t="str">
            <v>워터햄머흡수기(WHA) 설치</v>
          </cell>
          <cell r="D493" t="str">
            <v>D20MM</v>
          </cell>
          <cell r="E493" t="str">
            <v>개</v>
          </cell>
          <cell r="F493">
            <v>128</v>
          </cell>
          <cell r="G493">
            <v>13398</v>
          </cell>
          <cell r="H493">
            <v>4817</v>
          </cell>
          <cell r="I493">
            <v>94</v>
          </cell>
        </row>
        <row r="494">
          <cell r="A494" t="str">
            <v>A</v>
          </cell>
          <cell r="B494" t="str">
            <v>UMN30113</v>
          </cell>
          <cell r="C494" t="str">
            <v>워터햄머흡수기(WHA) 설치</v>
          </cell>
          <cell r="D494" t="str">
            <v>D50MM</v>
          </cell>
          <cell r="E494" t="str">
            <v>개</v>
          </cell>
          <cell r="F494">
            <v>18</v>
          </cell>
          <cell r="G494">
            <v>81707</v>
          </cell>
          <cell r="H494">
            <v>5759</v>
          </cell>
          <cell r="I494">
            <v>114</v>
          </cell>
        </row>
        <row r="495">
          <cell r="A495" t="str">
            <v>A</v>
          </cell>
          <cell r="B495" t="str">
            <v>UMN34215</v>
          </cell>
          <cell r="C495" t="str">
            <v>후렉시블콘넥타 설치</v>
          </cell>
          <cell r="D495" t="str">
            <v>D65MM, (20KG/CM2)</v>
          </cell>
          <cell r="E495" t="str">
            <v>개소</v>
          </cell>
          <cell r="F495">
            <v>13</v>
          </cell>
          <cell r="G495">
            <v>37800</v>
          </cell>
          <cell r="H495">
            <v>42710</v>
          </cell>
          <cell r="I495">
            <v>854</v>
          </cell>
        </row>
        <row r="496">
          <cell r="A496" t="str">
            <v>A</v>
          </cell>
          <cell r="B496" t="str">
            <v>UMN34217</v>
          </cell>
          <cell r="C496" t="str">
            <v>후렉시블콘넥타설치</v>
          </cell>
          <cell r="D496" t="str">
            <v>D80MM, (20KG/CM2)</v>
          </cell>
          <cell r="E496" t="str">
            <v>개소</v>
          </cell>
          <cell r="F496">
            <v>5</v>
          </cell>
          <cell r="G496">
            <v>45360</v>
          </cell>
          <cell r="H496">
            <v>55888</v>
          </cell>
          <cell r="I496">
            <v>1117</v>
          </cell>
        </row>
        <row r="497">
          <cell r="A497" t="str">
            <v>A</v>
          </cell>
          <cell r="B497" t="str">
            <v>UMO21100</v>
          </cell>
          <cell r="C497" t="str">
            <v>배수발브가대설치</v>
          </cell>
          <cell r="D497" t="str">
            <v>D15X2선</v>
          </cell>
          <cell r="E497" t="str">
            <v>개소</v>
          </cell>
          <cell r="F497">
            <v>64</v>
          </cell>
          <cell r="G497">
            <v>991</v>
          </cell>
          <cell r="H497">
            <v>3432</v>
          </cell>
          <cell r="I497">
            <v>68</v>
          </cell>
        </row>
        <row r="498">
          <cell r="A498" t="str">
            <v>A</v>
          </cell>
          <cell r="B498" t="str">
            <v>UMO28104</v>
          </cell>
          <cell r="C498" t="str">
            <v>벽체내고정새들설치</v>
          </cell>
          <cell r="D498" t="str">
            <v>D15 MM</v>
          </cell>
          <cell r="E498" t="str">
            <v>조</v>
          </cell>
          <cell r="F498">
            <v>3083</v>
          </cell>
          <cell r="G498">
            <v>27</v>
          </cell>
          <cell r="H498">
            <v>0</v>
          </cell>
          <cell r="I498">
            <v>0</v>
          </cell>
        </row>
        <row r="499">
          <cell r="A499" t="str">
            <v>A</v>
          </cell>
          <cell r="B499" t="str">
            <v>UMO28295</v>
          </cell>
          <cell r="C499" t="str">
            <v>배관받침대</v>
          </cell>
          <cell r="D499" t="str">
            <v>H=300 MM</v>
          </cell>
          <cell r="E499" t="str">
            <v>개소</v>
          </cell>
          <cell r="F499">
            <v>10</v>
          </cell>
          <cell r="G499">
            <v>985</v>
          </cell>
          <cell r="H499">
            <v>7404</v>
          </cell>
          <cell r="I499">
            <v>148</v>
          </cell>
        </row>
        <row r="500">
          <cell r="A500" t="str">
            <v>A</v>
          </cell>
          <cell r="B500" t="str">
            <v>UMO28921</v>
          </cell>
          <cell r="C500" t="str">
            <v>살수전고정가대설치</v>
          </cell>
          <cell r="D500" t="str">
            <v>40X40X5T</v>
          </cell>
          <cell r="E500" t="str">
            <v>개</v>
          </cell>
          <cell r="F500">
            <v>16</v>
          </cell>
          <cell r="G500">
            <v>952</v>
          </cell>
          <cell r="H500">
            <v>1777</v>
          </cell>
          <cell r="I500">
            <v>35</v>
          </cell>
        </row>
        <row r="501">
          <cell r="A501" t="str">
            <v>A</v>
          </cell>
          <cell r="B501" t="str">
            <v>UMO31157</v>
          </cell>
          <cell r="C501" t="str">
            <v>스리브강관제작(200H)</v>
          </cell>
          <cell r="D501" t="str">
            <v>D65 M/M</v>
          </cell>
          <cell r="E501" t="str">
            <v>개소</v>
          </cell>
          <cell r="F501">
            <v>1</v>
          </cell>
          <cell r="G501">
            <v>637</v>
          </cell>
          <cell r="H501">
            <v>1841</v>
          </cell>
          <cell r="I501">
            <v>36</v>
          </cell>
        </row>
        <row r="502">
          <cell r="A502" t="str">
            <v>A</v>
          </cell>
          <cell r="B502" t="str">
            <v>UMO31158</v>
          </cell>
          <cell r="C502" t="str">
            <v>스리브강관제작(200H)</v>
          </cell>
          <cell r="D502" t="str">
            <v>D80 M/M</v>
          </cell>
          <cell r="E502" t="str">
            <v>개소</v>
          </cell>
          <cell r="F502">
            <v>2</v>
          </cell>
          <cell r="G502">
            <v>801</v>
          </cell>
          <cell r="H502">
            <v>2202</v>
          </cell>
          <cell r="I502">
            <v>43</v>
          </cell>
        </row>
        <row r="503">
          <cell r="A503" t="str">
            <v>A</v>
          </cell>
          <cell r="B503" t="str">
            <v>UMO31160</v>
          </cell>
          <cell r="C503" t="str">
            <v>스리브강관제작(200H)</v>
          </cell>
          <cell r="D503" t="str">
            <v>D100 M/M</v>
          </cell>
          <cell r="E503" t="str">
            <v>개소</v>
          </cell>
          <cell r="F503">
            <v>11</v>
          </cell>
          <cell r="G503">
            <v>1159</v>
          </cell>
          <cell r="H503">
            <v>3154</v>
          </cell>
          <cell r="I503">
            <v>62</v>
          </cell>
        </row>
        <row r="504">
          <cell r="A504" t="str">
            <v>A</v>
          </cell>
          <cell r="B504" t="str">
            <v>UMO33291</v>
          </cell>
          <cell r="C504" t="str">
            <v>수전스리브설치(옹벽, PVC)</v>
          </cell>
          <cell r="D504" t="str">
            <v>D25 MM(L=100~200)</v>
          </cell>
          <cell r="E504" t="str">
            <v>개소</v>
          </cell>
          <cell r="F504">
            <v>2152</v>
          </cell>
          <cell r="G504">
            <v>389</v>
          </cell>
          <cell r="H504">
            <v>672</v>
          </cell>
          <cell r="I504">
            <v>13</v>
          </cell>
        </row>
        <row r="505">
          <cell r="A505" t="str">
            <v>A</v>
          </cell>
          <cell r="B505" t="str">
            <v>UMP10204</v>
          </cell>
          <cell r="C505" t="str">
            <v>수도미터 설치 (급수용)</v>
          </cell>
          <cell r="D505" t="str">
            <v>D13 MM</v>
          </cell>
          <cell r="E505" t="str">
            <v>개</v>
          </cell>
          <cell r="F505">
            <v>490</v>
          </cell>
          <cell r="G505">
            <v>7920</v>
          </cell>
          <cell r="H505">
            <v>6646</v>
          </cell>
          <cell r="I505">
            <v>132</v>
          </cell>
        </row>
        <row r="506">
          <cell r="A506" t="str">
            <v>A</v>
          </cell>
          <cell r="B506" t="str">
            <v>UMP10210</v>
          </cell>
          <cell r="C506" t="str">
            <v>수도미터 설치 (급수용)</v>
          </cell>
          <cell r="D506" t="str">
            <v>D32 MM</v>
          </cell>
          <cell r="E506" t="str">
            <v>개</v>
          </cell>
          <cell r="F506">
            <v>2</v>
          </cell>
          <cell r="G506">
            <v>26640</v>
          </cell>
          <cell r="H506">
            <v>8435</v>
          </cell>
          <cell r="I506">
            <v>168</v>
          </cell>
        </row>
        <row r="507">
          <cell r="A507" t="str">
            <v>A</v>
          </cell>
          <cell r="B507" t="str">
            <v>UMP10250</v>
          </cell>
          <cell r="C507" t="str">
            <v>수도미터설치(급수용)(건식PD용)</v>
          </cell>
          <cell r="D507" t="str">
            <v>D13 MM</v>
          </cell>
          <cell r="E507" t="str">
            <v>개</v>
          </cell>
          <cell r="F507">
            <v>438</v>
          </cell>
          <cell r="G507">
            <v>11520</v>
          </cell>
          <cell r="H507">
            <v>6646</v>
          </cell>
          <cell r="I507">
            <v>132</v>
          </cell>
        </row>
        <row r="508">
          <cell r="A508" t="str">
            <v>A</v>
          </cell>
          <cell r="B508" t="str">
            <v>UMP25400</v>
          </cell>
          <cell r="C508" t="str">
            <v>압력계 설치(동관용)</v>
          </cell>
          <cell r="D508" t="str">
            <v>2-35 KG/CM2 이상, D100 M/M</v>
          </cell>
          <cell r="E508" t="str">
            <v>개</v>
          </cell>
          <cell r="F508">
            <v>18</v>
          </cell>
          <cell r="G508">
            <v>3464</v>
          </cell>
          <cell r="H508">
            <v>3079</v>
          </cell>
          <cell r="I508">
            <v>80</v>
          </cell>
        </row>
        <row r="509">
          <cell r="C509" t="str">
            <v>소  계</v>
          </cell>
        </row>
        <row r="511">
          <cell r="C511" t="str">
            <v>*  급탕공사</v>
          </cell>
        </row>
        <row r="512">
          <cell r="A512" t="str">
            <v>A</v>
          </cell>
          <cell r="B512" t="str">
            <v>MGF11251</v>
          </cell>
          <cell r="C512" t="str">
            <v>행가지지봉</v>
          </cell>
          <cell r="D512" t="str">
            <v>9MM(3/8")</v>
          </cell>
          <cell r="E512" t="str">
            <v>M</v>
          </cell>
          <cell r="F512">
            <v>79.2</v>
          </cell>
          <cell r="G512">
            <v>225</v>
          </cell>
          <cell r="H512">
            <v>0</v>
          </cell>
          <cell r="I512">
            <v>0</v>
          </cell>
        </row>
        <row r="513">
          <cell r="A513" t="str">
            <v>A</v>
          </cell>
          <cell r="B513" t="str">
            <v>MGF30505</v>
          </cell>
          <cell r="C513" t="str">
            <v>인서트</v>
          </cell>
          <cell r="D513" t="str">
            <v>D9</v>
          </cell>
          <cell r="E513" t="str">
            <v>개</v>
          </cell>
          <cell r="F513">
            <v>174</v>
          </cell>
          <cell r="G513">
            <v>26</v>
          </cell>
          <cell r="H513">
            <v>0</v>
          </cell>
          <cell r="I513">
            <v>0</v>
          </cell>
        </row>
        <row r="514">
          <cell r="A514" t="str">
            <v>A</v>
          </cell>
          <cell r="B514" t="str">
            <v>MMB40105</v>
          </cell>
          <cell r="C514" t="str">
            <v>동 엘보</v>
          </cell>
          <cell r="D514" t="str">
            <v>D15 MM</v>
          </cell>
          <cell r="E514" t="str">
            <v>개</v>
          </cell>
          <cell r="F514">
            <v>3693</v>
          </cell>
          <cell r="G514">
            <v>112</v>
          </cell>
          <cell r="H514">
            <v>0</v>
          </cell>
          <cell r="I514">
            <v>0</v>
          </cell>
        </row>
        <row r="515">
          <cell r="A515" t="str">
            <v>A</v>
          </cell>
          <cell r="B515" t="str">
            <v>MMB40107</v>
          </cell>
          <cell r="C515" t="str">
            <v>동 엘보</v>
          </cell>
          <cell r="D515" t="str">
            <v>D20 MM</v>
          </cell>
          <cell r="E515" t="str">
            <v>개</v>
          </cell>
          <cell r="F515">
            <v>22</v>
          </cell>
          <cell r="G515">
            <v>228</v>
          </cell>
          <cell r="H515">
            <v>0</v>
          </cell>
          <cell r="I515">
            <v>0</v>
          </cell>
        </row>
        <row r="516">
          <cell r="A516" t="str">
            <v>A</v>
          </cell>
          <cell r="B516" t="str">
            <v>MMB40108</v>
          </cell>
          <cell r="C516" t="str">
            <v>동 엘보</v>
          </cell>
          <cell r="D516" t="str">
            <v>D25 MM</v>
          </cell>
          <cell r="E516" t="str">
            <v>개</v>
          </cell>
          <cell r="F516">
            <v>4</v>
          </cell>
          <cell r="G516">
            <v>395</v>
          </cell>
          <cell r="H516">
            <v>0</v>
          </cell>
          <cell r="I516">
            <v>0</v>
          </cell>
        </row>
        <row r="517">
          <cell r="A517" t="str">
            <v>A</v>
          </cell>
          <cell r="B517" t="str">
            <v>MMB40205</v>
          </cell>
          <cell r="C517" t="str">
            <v>동 티</v>
          </cell>
          <cell r="D517" t="str">
            <v>D15 MM</v>
          </cell>
          <cell r="E517" t="str">
            <v>개</v>
          </cell>
          <cell r="F517">
            <v>3608</v>
          </cell>
          <cell r="G517">
            <v>243</v>
          </cell>
          <cell r="H517">
            <v>0</v>
          </cell>
          <cell r="I517">
            <v>0</v>
          </cell>
        </row>
        <row r="518">
          <cell r="A518" t="str">
            <v>A</v>
          </cell>
          <cell r="B518" t="str">
            <v>MMB40207</v>
          </cell>
          <cell r="C518" t="str">
            <v>동 티</v>
          </cell>
          <cell r="D518" t="str">
            <v>D20 MM</v>
          </cell>
          <cell r="E518" t="str">
            <v>개</v>
          </cell>
          <cell r="F518">
            <v>14</v>
          </cell>
          <cell r="G518">
            <v>359</v>
          </cell>
          <cell r="H518">
            <v>0</v>
          </cell>
          <cell r="I518">
            <v>0</v>
          </cell>
        </row>
        <row r="519">
          <cell r="A519" t="str">
            <v>A</v>
          </cell>
          <cell r="B519" t="str">
            <v>MMB40208</v>
          </cell>
          <cell r="C519" t="str">
            <v>동 티</v>
          </cell>
          <cell r="D519" t="str">
            <v>D25 MM</v>
          </cell>
          <cell r="E519" t="str">
            <v>개</v>
          </cell>
          <cell r="F519">
            <v>2</v>
          </cell>
          <cell r="G519">
            <v>553</v>
          </cell>
          <cell r="H519">
            <v>0</v>
          </cell>
          <cell r="I519">
            <v>0</v>
          </cell>
        </row>
        <row r="520">
          <cell r="A520" t="str">
            <v>A</v>
          </cell>
          <cell r="B520" t="str">
            <v>MMB40307</v>
          </cell>
          <cell r="C520" t="str">
            <v>동 레듀샤</v>
          </cell>
          <cell r="D520" t="str">
            <v>D20 MM</v>
          </cell>
          <cell r="E520" t="str">
            <v>개</v>
          </cell>
          <cell r="F520">
            <v>3</v>
          </cell>
          <cell r="G520">
            <v>143</v>
          </cell>
          <cell r="H520">
            <v>0</v>
          </cell>
          <cell r="I520">
            <v>0</v>
          </cell>
        </row>
        <row r="521">
          <cell r="A521" t="str">
            <v>A</v>
          </cell>
          <cell r="B521" t="str">
            <v>MMB40308</v>
          </cell>
          <cell r="C521" t="str">
            <v>동 레듀샤</v>
          </cell>
          <cell r="D521" t="str">
            <v>D25 MM</v>
          </cell>
          <cell r="E521" t="str">
            <v>개</v>
          </cell>
          <cell r="F521">
            <v>2</v>
          </cell>
          <cell r="G521">
            <v>212</v>
          </cell>
          <cell r="H521">
            <v>0</v>
          </cell>
          <cell r="I521">
            <v>0</v>
          </cell>
        </row>
        <row r="522">
          <cell r="A522" t="str">
            <v>A</v>
          </cell>
          <cell r="B522" t="str">
            <v>MMB40405</v>
          </cell>
          <cell r="C522" t="str">
            <v>동 소켓</v>
          </cell>
          <cell r="D522" t="str">
            <v>D15 MM</v>
          </cell>
          <cell r="E522" t="str">
            <v>개</v>
          </cell>
          <cell r="F522">
            <v>4618</v>
          </cell>
          <cell r="G522">
            <v>73</v>
          </cell>
          <cell r="H522">
            <v>0</v>
          </cell>
          <cell r="I522">
            <v>0</v>
          </cell>
        </row>
        <row r="523">
          <cell r="A523" t="str">
            <v>A</v>
          </cell>
          <cell r="B523" t="str">
            <v>MMB40407</v>
          </cell>
          <cell r="C523" t="str">
            <v>동 소켓</v>
          </cell>
          <cell r="D523" t="str">
            <v>D20 MM</v>
          </cell>
          <cell r="E523" t="str">
            <v>개</v>
          </cell>
          <cell r="F523">
            <v>1</v>
          </cell>
          <cell r="G523">
            <v>110</v>
          </cell>
          <cell r="H523">
            <v>0</v>
          </cell>
          <cell r="I523">
            <v>0</v>
          </cell>
        </row>
        <row r="524">
          <cell r="A524" t="str">
            <v>A</v>
          </cell>
          <cell r="B524" t="str">
            <v>MMB40507</v>
          </cell>
          <cell r="C524" t="str">
            <v>동 캡</v>
          </cell>
          <cell r="D524" t="str">
            <v>D20 MM</v>
          </cell>
          <cell r="E524" t="str">
            <v>개</v>
          </cell>
          <cell r="F524">
            <v>6</v>
          </cell>
          <cell r="G524">
            <v>133</v>
          </cell>
          <cell r="H524">
            <v>0</v>
          </cell>
          <cell r="I524">
            <v>0</v>
          </cell>
        </row>
        <row r="525">
          <cell r="A525" t="str">
            <v>A</v>
          </cell>
          <cell r="B525" t="str">
            <v>MMB50205</v>
          </cell>
          <cell r="C525" t="str">
            <v>CF아답타</v>
          </cell>
          <cell r="D525" t="str">
            <v>D15 MM</v>
          </cell>
          <cell r="E525" t="str">
            <v>개</v>
          </cell>
          <cell r="F525">
            <v>1804</v>
          </cell>
          <cell r="G525">
            <v>246</v>
          </cell>
          <cell r="H525">
            <v>0</v>
          </cell>
          <cell r="I525">
            <v>0</v>
          </cell>
        </row>
        <row r="526">
          <cell r="A526" t="str">
            <v>A</v>
          </cell>
          <cell r="B526" t="str">
            <v>MMB51405</v>
          </cell>
          <cell r="C526" t="str">
            <v>장티아답타</v>
          </cell>
          <cell r="D526" t="str">
            <v>D15 MM</v>
          </cell>
          <cell r="E526" t="str">
            <v>개</v>
          </cell>
          <cell r="F526">
            <v>438</v>
          </cell>
          <cell r="G526">
            <v>606</v>
          </cell>
          <cell r="H526">
            <v>0</v>
          </cell>
          <cell r="I526">
            <v>0</v>
          </cell>
        </row>
        <row r="527">
          <cell r="A527" t="str">
            <v>A</v>
          </cell>
          <cell r="B527" t="str">
            <v>MMB51450</v>
          </cell>
          <cell r="C527" t="str">
            <v>단티아답타</v>
          </cell>
          <cell r="D527" t="str">
            <v>D15 MM</v>
          </cell>
          <cell r="E527" t="str">
            <v>개</v>
          </cell>
          <cell r="F527">
            <v>438</v>
          </cell>
          <cell r="G527">
            <v>510</v>
          </cell>
          <cell r="H527">
            <v>0</v>
          </cell>
          <cell r="I527">
            <v>0</v>
          </cell>
        </row>
        <row r="528">
          <cell r="A528" t="str">
            <v>A</v>
          </cell>
          <cell r="B528" t="str">
            <v>MMB51505</v>
          </cell>
          <cell r="C528" t="str">
            <v>장암엘보아답타</v>
          </cell>
          <cell r="D528" t="str">
            <v>D15 MM</v>
          </cell>
          <cell r="E528" t="str">
            <v>개</v>
          </cell>
          <cell r="F528">
            <v>2252</v>
          </cell>
          <cell r="G528">
            <v>487</v>
          </cell>
          <cell r="H528">
            <v>0</v>
          </cell>
          <cell r="I528">
            <v>0</v>
          </cell>
        </row>
        <row r="529">
          <cell r="A529" t="str">
            <v>A</v>
          </cell>
          <cell r="B529" t="str">
            <v>MMO10505</v>
          </cell>
          <cell r="C529" t="str">
            <v>절연 행가</v>
          </cell>
          <cell r="D529" t="str">
            <v>D15 MM</v>
          </cell>
          <cell r="E529" t="str">
            <v>개</v>
          </cell>
          <cell r="F529">
            <v>133</v>
          </cell>
          <cell r="G529">
            <v>360</v>
          </cell>
          <cell r="H529">
            <v>0</v>
          </cell>
          <cell r="I529">
            <v>0</v>
          </cell>
        </row>
        <row r="530">
          <cell r="A530" t="str">
            <v>A</v>
          </cell>
          <cell r="B530" t="str">
            <v>MMO10507</v>
          </cell>
          <cell r="C530" t="str">
            <v>절연 행가</v>
          </cell>
          <cell r="D530" t="str">
            <v>D20 MM</v>
          </cell>
          <cell r="E530" t="str">
            <v>개</v>
          </cell>
          <cell r="F530">
            <v>35</v>
          </cell>
          <cell r="G530">
            <v>396</v>
          </cell>
          <cell r="H530">
            <v>0</v>
          </cell>
          <cell r="I530">
            <v>0</v>
          </cell>
        </row>
        <row r="531">
          <cell r="A531" t="str">
            <v>A</v>
          </cell>
          <cell r="B531" t="str">
            <v>MMO10508</v>
          </cell>
          <cell r="C531" t="str">
            <v>절연 행가</v>
          </cell>
          <cell r="D531" t="str">
            <v>D25 MM</v>
          </cell>
          <cell r="E531" t="str">
            <v>개</v>
          </cell>
          <cell r="F531">
            <v>6</v>
          </cell>
          <cell r="G531">
            <v>432</v>
          </cell>
          <cell r="H531">
            <v>0</v>
          </cell>
          <cell r="I531">
            <v>0</v>
          </cell>
        </row>
        <row r="532">
          <cell r="A532" t="str">
            <v>A</v>
          </cell>
          <cell r="B532" t="str">
            <v>MMO31208</v>
          </cell>
          <cell r="C532" t="str">
            <v>스리브(PVC제)</v>
          </cell>
          <cell r="D532" t="str">
            <v>D25 MM</v>
          </cell>
          <cell r="E532" t="str">
            <v>M</v>
          </cell>
          <cell r="F532">
            <v>462.84</v>
          </cell>
          <cell r="G532">
            <v>300</v>
          </cell>
          <cell r="H532">
            <v>0</v>
          </cell>
          <cell r="I532">
            <v>0</v>
          </cell>
        </row>
        <row r="533">
          <cell r="A533" t="str">
            <v>A</v>
          </cell>
          <cell r="B533" t="str">
            <v>UAC10950</v>
          </cell>
          <cell r="C533" t="str">
            <v>철제거푸집 15회(기계)</v>
          </cell>
          <cell r="E533" t="str">
            <v>M</v>
          </cell>
          <cell r="F533">
            <v>313.32</v>
          </cell>
          <cell r="G533">
            <v>100</v>
          </cell>
          <cell r="H533">
            <v>200</v>
          </cell>
          <cell r="I533">
            <v>0</v>
          </cell>
        </row>
        <row r="534">
          <cell r="A534" t="str">
            <v>A</v>
          </cell>
          <cell r="B534" t="str">
            <v>UMA52305</v>
          </cell>
          <cell r="C534" t="str">
            <v>동관 옥내 배관</v>
          </cell>
          <cell r="D534" t="str">
            <v>D15 MM,  (M TYPE)</v>
          </cell>
          <cell r="E534" t="str">
            <v>M</v>
          </cell>
          <cell r="F534">
            <v>19582.43</v>
          </cell>
          <cell r="G534">
            <v>700</v>
          </cell>
          <cell r="H534">
            <v>1600</v>
          </cell>
          <cell r="I534">
            <v>0</v>
          </cell>
        </row>
        <row r="535">
          <cell r="A535" t="str">
            <v>A</v>
          </cell>
          <cell r="B535" t="str">
            <v>UMA52307</v>
          </cell>
          <cell r="C535" t="str">
            <v>동관 옥내 배관</v>
          </cell>
          <cell r="D535" t="str">
            <v>D20 MM,  (M TYPE)</v>
          </cell>
          <cell r="E535" t="str">
            <v>M</v>
          </cell>
          <cell r="F535">
            <v>39.31</v>
          </cell>
          <cell r="G535">
            <v>1200</v>
          </cell>
          <cell r="H535">
            <v>1700</v>
          </cell>
          <cell r="I535">
            <v>0</v>
          </cell>
        </row>
        <row r="536">
          <cell r="A536" t="str">
            <v>A</v>
          </cell>
          <cell r="B536" t="str">
            <v>UMA52308</v>
          </cell>
          <cell r="C536" t="str">
            <v>동관 옥내 배관</v>
          </cell>
          <cell r="D536" t="str">
            <v>D25 MM,  (M TYPE)</v>
          </cell>
          <cell r="E536" t="str">
            <v>M</v>
          </cell>
          <cell r="F536">
            <v>9.4600000000000009</v>
          </cell>
          <cell r="G536">
            <v>1700</v>
          </cell>
          <cell r="H536">
            <v>2000</v>
          </cell>
          <cell r="I536">
            <v>0</v>
          </cell>
        </row>
        <row r="537">
          <cell r="A537" t="str">
            <v>A</v>
          </cell>
          <cell r="B537" t="str">
            <v>UMA52405</v>
          </cell>
          <cell r="C537" t="str">
            <v>동관 화장실 배관</v>
          </cell>
          <cell r="D537" t="str">
            <v>D15 MM,  (M TYPE)</v>
          </cell>
          <cell r="E537" t="str">
            <v>M</v>
          </cell>
          <cell r="F537">
            <v>2190.9499999999998</v>
          </cell>
          <cell r="G537">
            <v>800</v>
          </cell>
          <cell r="H537">
            <v>1700</v>
          </cell>
          <cell r="I537">
            <v>0</v>
          </cell>
        </row>
        <row r="538">
          <cell r="A538" t="str">
            <v>A</v>
          </cell>
          <cell r="B538" t="str">
            <v>UMA52407</v>
          </cell>
          <cell r="C538" t="str">
            <v>동관 화장실 배관</v>
          </cell>
          <cell r="D538" t="str">
            <v>D20 MM,  (M TYPE)</v>
          </cell>
          <cell r="E538" t="str">
            <v>M</v>
          </cell>
          <cell r="F538">
            <v>14.8</v>
          </cell>
          <cell r="G538">
            <v>1200</v>
          </cell>
          <cell r="H538">
            <v>2000</v>
          </cell>
          <cell r="I538">
            <v>0</v>
          </cell>
        </row>
        <row r="539">
          <cell r="A539" t="str">
            <v>A</v>
          </cell>
          <cell r="B539" t="str">
            <v>UMC24108</v>
          </cell>
          <cell r="C539" t="str">
            <v>동관용접 (BRAZING)</v>
          </cell>
          <cell r="D539" t="str">
            <v>D25 MM</v>
          </cell>
          <cell r="E539" t="str">
            <v>개소</v>
          </cell>
          <cell r="F539">
            <v>15</v>
          </cell>
          <cell r="G539">
            <v>174</v>
          </cell>
          <cell r="H539">
            <v>1455</v>
          </cell>
          <cell r="I539">
            <v>29</v>
          </cell>
        </row>
        <row r="540">
          <cell r="A540" t="str">
            <v>A</v>
          </cell>
          <cell r="B540" t="str">
            <v>UMC24305</v>
          </cell>
          <cell r="C540" t="str">
            <v>동관용접 (SOLDERING)</v>
          </cell>
          <cell r="D540" t="str">
            <v>D15 MM</v>
          </cell>
          <cell r="E540" t="str">
            <v>개소</v>
          </cell>
          <cell r="F540">
            <v>34196</v>
          </cell>
          <cell r="G540">
            <v>30</v>
          </cell>
          <cell r="H540">
            <v>960</v>
          </cell>
          <cell r="I540">
            <v>19</v>
          </cell>
        </row>
        <row r="541">
          <cell r="A541" t="str">
            <v>A</v>
          </cell>
          <cell r="B541" t="str">
            <v>UMC24307</v>
          </cell>
          <cell r="C541" t="str">
            <v>동관용접 (SOLDERING)</v>
          </cell>
          <cell r="D541" t="str">
            <v>D20 MM</v>
          </cell>
          <cell r="E541" t="str">
            <v>개소</v>
          </cell>
          <cell r="F541">
            <v>92</v>
          </cell>
          <cell r="G541">
            <v>47</v>
          </cell>
          <cell r="H541">
            <v>1108</v>
          </cell>
          <cell r="I541">
            <v>22</v>
          </cell>
        </row>
        <row r="542">
          <cell r="A542" t="str">
            <v>A</v>
          </cell>
          <cell r="B542" t="str">
            <v>UMD46401</v>
          </cell>
          <cell r="C542" t="str">
            <v>목긴볼밸브(CM유니온) 설치</v>
          </cell>
          <cell r="D542" t="str">
            <v>D15 MM, (10KG/CM2)</v>
          </cell>
          <cell r="E542" t="str">
            <v>개소</v>
          </cell>
          <cell r="F542">
            <v>928</v>
          </cell>
          <cell r="G542">
            <v>3312</v>
          </cell>
          <cell r="H542">
            <v>2119</v>
          </cell>
          <cell r="I542">
            <v>42</v>
          </cell>
        </row>
        <row r="543">
          <cell r="A543" t="str">
            <v>A</v>
          </cell>
          <cell r="B543" t="str">
            <v>UMD46402</v>
          </cell>
          <cell r="C543" t="str">
            <v>목긴볼밸브(CM유니온) 설치</v>
          </cell>
          <cell r="D543" t="str">
            <v>D20 MM, (10KG/CM2)</v>
          </cell>
          <cell r="E543" t="str">
            <v>개소</v>
          </cell>
          <cell r="F543">
            <v>3</v>
          </cell>
          <cell r="G543">
            <v>4320</v>
          </cell>
          <cell r="H543">
            <v>2119</v>
          </cell>
          <cell r="I543">
            <v>42</v>
          </cell>
        </row>
        <row r="544">
          <cell r="A544" t="str">
            <v>A</v>
          </cell>
          <cell r="B544" t="str">
            <v>UMD46408</v>
          </cell>
          <cell r="C544" t="str">
            <v>목긴볼밸브 설치</v>
          </cell>
          <cell r="D544" t="str">
            <v>D25 MM, (10KG/CM2)</v>
          </cell>
          <cell r="E544" t="str">
            <v>개소</v>
          </cell>
          <cell r="F544">
            <v>1</v>
          </cell>
          <cell r="G544">
            <v>6772</v>
          </cell>
          <cell r="H544">
            <v>2119</v>
          </cell>
          <cell r="I544">
            <v>42</v>
          </cell>
        </row>
        <row r="545">
          <cell r="A545" t="str">
            <v>A</v>
          </cell>
          <cell r="B545" t="str">
            <v>UME22205</v>
          </cell>
          <cell r="C545" t="str">
            <v>동관보온(은박)</v>
          </cell>
          <cell r="D545" t="str">
            <v>D=15MM, T=25MM</v>
          </cell>
          <cell r="E545" t="str">
            <v>M</v>
          </cell>
          <cell r="F545">
            <v>253.31</v>
          </cell>
          <cell r="G545">
            <v>600</v>
          </cell>
          <cell r="H545">
            <v>1200</v>
          </cell>
          <cell r="I545">
            <v>0</v>
          </cell>
        </row>
        <row r="546">
          <cell r="A546" t="str">
            <v>A</v>
          </cell>
          <cell r="B546" t="str">
            <v>UME22207</v>
          </cell>
          <cell r="C546" t="str">
            <v>동관보온(은박)</v>
          </cell>
          <cell r="D546" t="str">
            <v>D=20MM, T=25MM</v>
          </cell>
          <cell r="E546" t="str">
            <v>M</v>
          </cell>
          <cell r="F546">
            <v>54.11</v>
          </cell>
          <cell r="G546">
            <v>700</v>
          </cell>
          <cell r="H546">
            <v>1500</v>
          </cell>
          <cell r="I546">
            <v>0</v>
          </cell>
        </row>
        <row r="547">
          <cell r="A547" t="str">
            <v>A</v>
          </cell>
          <cell r="B547" t="str">
            <v>UME22208</v>
          </cell>
          <cell r="C547" t="str">
            <v>동관보온(은박)</v>
          </cell>
          <cell r="D547" t="str">
            <v>D=25MM, T=25MM</v>
          </cell>
          <cell r="E547" t="str">
            <v>M</v>
          </cell>
          <cell r="F547">
            <v>9.4600000000000009</v>
          </cell>
          <cell r="G547">
            <v>800</v>
          </cell>
          <cell r="H547">
            <v>1800</v>
          </cell>
          <cell r="I547">
            <v>0</v>
          </cell>
        </row>
        <row r="548">
          <cell r="A548" t="str">
            <v>A</v>
          </cell>
          <cell r="B548" t="str">
            <v>UME80205</v>
          </cell>
          <cell r="C548" t="str">
            <v>발포폴리에틸렌 보온</v>
          </cell>
          <cell r="D548" t="str">
            <v>D=15MM, T=5MM</v>
          </cell>
          <cell r="E548" t="str">
            <v>M</v>
          </cell>
          <cell r="F548">
            <v>20497.669999999998</v>
          </cell>
          <cell r="G548">
            <v>100</v>
          </cell>
          <cell r="H548">
            <v>300</v>
          </cell>
          <cell r="I548">
            <v>0</v>
          </cell>
        </row>
        <row r="549">
          <cell r="A549" t="str">
            <v>A</v>
          </cell>
          <cell r="B549" t="str">
            <v>UME80245</v>
          </cell>
          <cell r="C549" t="str">
            <v>발포폴리에틸렌 보온</v>
          </cell>
          <cell r="D549" t="str">
            <v>D=15MM, T=15MM</v>
          </cell>
          <cell r="E549" t="str">
            <v>M</v>
          </cell>
          <cell r="F549">
            <v>1020.8</v>
          </cell>
          <cell r="G549">
            <v>400</v>
          </cell>
          <cell r="H549">
            <v>600</v>
          </cell>
          <cell r="I549">
            <v>0</v>
          </cell>
        </row>
        <row r="550">
          <cell r="A550" t="str">
            <v>A</v>
          </cell>
          <cell r="B550" t="str">
            <v>UMG40202</v>
          </cell>
          <cell r="C550" t="str">
            <v>가로꼭지 설치 (일반형)</v>
          </cell>
          <cell r="D550" t="str">
            <v>D15</v>
          </cell>
          <cell r="E550" t="str">
            <v>개</v>
          </cell>
          <cell r="F550">
            <v>928</v>
          </cell>
          <cell r="G550">
            <v>2160</v>
          </cell>
          <cell r="H550">
            <v>2323</v>
          </cell>
          <cell r="I550">
            <v>46</v>
          </cell>
        </row>
        <row r="551">
          <cell r="A551" t="str">
            <v>A</v>
          </cell>
          <cell r="B551" t="str">
            <v>UMN30105</v>
          </cell>
          <cell r="C551" t="str">
            <v>워터햄머흡수기(WHA) 설치</v>
          </cell>
          <cell r="D551" t="str">
            <v>D15 (A TYPE)</v>
          </cell>
          <cell r="E551" t="str">
            <v>개</v>
          </cell>
          <cell r="F551">
            <v>438</v>
          </cell>
          <cell r="G551">
            <v>9000</v>
          </cell>
          <cell r="H551">
            <v>1052</v>
          </cell>
          <cell r="I551">
            <v>21</v>
          </cell>
        </row>
        <row r="552">
          <cell r="A552" t="str">
            <v>A</v>
          </cell>
          <cell r="B552" t="str">
            <v>UMN30106</v>
          </cell>
          <cell r="C552" t="str">
            <v>워터햄머흡수기(WHA) 설치</v>
          </cell>
          <cell r="D552" t="str">
            <v>D15(MINI TYPE)</v>
          </cell>
          <cell r="E552" t="str">
            <v>개</v>
          </cell>
          <cell r="F552">
            <v>438</v>
          </cell>
          <cell r="G552">
            <v>8640</v>
          </cell>
          <cell r="H552">
            <v>524</v>
          </cell>
          <cell r="I552">
            <v>10</v>
          </cell>
        </row>
        <row r="553">
          <cell r="A553" t="str">
            <v>A</v>
          </cell>
          <cell r="B553" t="str">
            <v>UMO28104</v>
          </cell>
          <cell r="C553" t="str">
            <v>벽체내고정새들설치</v>
          </cell>
          <cell r="D553" t="str">
            <v>D15 MM</v>
          </cell>
          <cell r="E553" t="str">
            <v>조</v>
          </cell>
          <cell r="F553">
            <v>2297</v>
          </cell>
          <cell r="G553">
            <v>27</v>
          </cell>
          <cell r="H553">
            <v>0</v>
          </cell>
          <cell r="I553">
            <v>0</v>
          </cell>
        </row>
        <row r="554">
          <cell r="A554" t="str">
            <v>A</v>
          </cell>
          <cell r="B554" t="str">
            <v>UMO31158</v>
          </cell>
          <cell r="C554" t="str">
            <v>스리브강관제작(200H)</v>
          </cell>
          <cell r="D554" t="str">
            <v>D80 M/M</v>
          </cell>
          <cell r="E554" t="str">
            <v>개소</v>
          </cell>
          <cell r="F554">
            <v>2</v>
          </cell>
          <cell r="G554">
            <v>801</v>
          </cell>
          <cell r="H554">
            <v>2202</v>
          </cell>
          <cell r="I554">
            <v>43</v>
          </cell>
        </row>
        <row r="555">
          <cell r="A555" t="str">
            <v>A</v>
          </cell>
          <cell r="B555" t="str">
            <v>UMO33291</v>
          </cell>
          <cell r="C555" t="str">
            <v>수전스리브설치(옹벽, PVC)</v>
          </cell>
          <cell r="D555" t="str">
            <v>D25 MM(L=100~200)</v>
          </cell>
          <cell r="E555" t="str">
            <v>개소</v>
          </cell>
          <cell r="F555">
            <v>1366</v>
          </cell>
          <cell r="G555">
            <v>389</v>
          </cell>
          <cell r="H555">
            <v>672</v>
          </cell>
          <cell r="I555">
            <v>13</v>
          </cell>
        </row>
        <row r="556">
          <cell r="C556" t="str">
            <v>소  계</v>
          </cell>
        </row>
        <row r="558">
          <cell r="C558" t="str">
            <v>*  오배수공사</v>
          </cell>
        </row>
        <row r="559">
          <cell r="A559" t="str">
            <v>A</v>
          </cell>
          <cell r="B559" t="str">
            <v>MGD10351</v>
          </cell>
          <cell r="C559" t="str">
            <v>동망</v>
          </cell>
          <cell r="E559" t="str">
            <v>M2</v>
          </cell>
          <cell r="F559">
            <v>6.62</v>
          </cell>
          <cell r="G559">
            <v>1800</v>
          </cell>
          <cell r="H559">
            <v>0</v>
          </cell>
          <cell r="I559">
            <v>0</v>
          </cell>
        </row>
        <row r="560">
          <cell r="A560" t="str">
            <v>A</v>
          </cell>
          <cell r="B560" t="str">
            <v>MGF11251</v>
          </cell>
          <cell r="C560" t="str">
            <v>행가지지봉</v>
          </cell>
          <cell r="D560" t="str">
            <v>9MM(3/8")</v>
          </cell>
          <cell r="E560" t="str">
            <v>M</v>
          </cell>
          <cell r="F560">
            <v>4061.6</v>
          </cell>
          <cell r="G560">
            <v>225</v>
          </cell>
          <cell r="H560">
            <v>0</v>
          </cell>
          <cell r="I560">
            <v>0</v>
          </cell>
        </row>
        <row r="561">
          <cell r="A561" t="str">
            <v>A</v>
          </cell>
          <cell r="B561" t="str">
            <v>MGF11253</v>
          </cell>
          <cell r="C561" t="str">
            <v>행가지지봉</v>
          </cell>
          <cell r="D561" t="str">
            <v>12MM(1/2")</v>
          </cell>
          <cell r="E561" t="str">
            <v>M</v>
          </cell>
          <cell r="F561">
            <v>424</v>
          </cell>
          <cell r="G561">
            <v>432</v>
          </cell>
          <cell r="H561">
            <v>0</v>
          </cell>
          <cell r="I561">
            <v>0</v>
          </cell>
        </row>
        <row r="562">
          <cell r="A562" t="str">
            <v>A</v>
          </cell>
          <cell r="B562" t="str">
            <v>MGF11506</v>
          </cell>
          <cell r="C562" t="str">
            <v>U볼 트(D9)</v>
          </cell>
          <cell r="D562" t="str">
            <v>M 50</v>
          </cell>
          <cell r="E562" t="str">
            <v>개</v>
          </cell>
          <cell r="F562">
            <v>192</v>
          </cell>
          <cell r="G562">
            <v>77</v>
          </cell>
          <cell r="H562">
            <v>0</v>
          </cell>
          <cell r="I562">
            <v>0</v>
          </cell>
        </row>
        <row r="563">
          <cell r="A563" t="str">
            <v>A</v>
          </cell>
          <cell r="B563" t="str">
            <v>MGF11508</v>
          </cell>
          <cell r="C563" t="str">
            <v>U볼 트(D9)</v>
          </cell>
          <cell r="D563" t="str">
            <v>M 80</v>
          </cell>
          <cell r="E563" t="str">
            <v>개</v>
          </cell>
          <cell r="F563">
            <v>1638</v>
          </cell>
          <cell r="G563">
            <v>96</v>
          </cell>
          <cell r="H563">
            <v>0</v>
          </cell>
          <cell r="I563">
            <v>0</v>
          </cell>
        </row>
        <row r="564">
          <cell r="A564" t="str">
            <v>A</v>
          </cell>
          <cell r="B564" t="str">
            <v>MGF11509</v>
          </cell>
          <cell r="C564" t="str">
            <v>U볼 트(D9)</v>
          </cell>
          <cell r="D564" t="str">
            <v>M100</v>
          </cell>
          <cell r="E564" t="str">
            <v>개</v>
          </cell>
          <cell r="F564">
            <v>2180</v>
          </cell>
          <cell r="G564">
            <v>122</v>
          </cell>
          <cell r="H564">
            <v>0</v>
          </cell>
          <cell r="I564">
            <v>0</v>
          </cell>
        </row>
        <row r="565">
          <cell r="A565" t="str">
            <v>A</v>
          </cell>
          <cell r="B565" t="str">
            <v>MGF12010</v>
          </cell>
          <cell r="C565" t="str">
            <v>앙카볼트</v>
          </cell>
          <cell r="D565" t="str">
            <v>10X150</v>
          </cell>
          <cell r="E565" t="str">
            <v>개</v>
          </cell>
          <cell r="F565">
            <v>8780</v>
          </cell>
          <cell r="G565">
            <v>41</v>
          </cell>
          <cell r="H565">
            <v>0</v>
          </cell>
          <cell r="I565">
            <v>0</v>
          </cell>
        </row>
        <row r="566">
          <cell r="A566" t="str">
            <v>A</v>
          </cell>
          <cell r="B566" t="str">
            <v>MGF30505</v>
          </cell>
          <cell r="C566" t="str">
            <v>인서트</v>
          </cell>
          <cell r="D566" t="str">
            <v>D9</v>
          </cell>
          <cell r="E566" t="str">
            <v>개</v>
          </cell>
          <cell r="F566">
            <v>8707</v>
          </cell>
          <cell r="G566">
            <v>26</v>
          </cell>
          <cell r="H566">
            <v>0</v>
          </cell>
          <cell r="I566">
            <v>0</v>
          </cell>
        </row>
        <row r="567">
          <cell r="A567" t="str">
            <v>A</v>
          </cell>
          <cell r="B567" t="str">
            <v>MGF30507</v>
          </cell>
          <cell r="C567" t="str">
            <v>인서트</v>
          </cell>
          <cell r="D567" t="str">
            <v>D12</v>
          </cell>
          <cell r="E567" t="str">
            <v>개</v>
          </cell>
          <cell r="F567">
            <v>424</v>
          </cell>
          <cell r="G567">
            <v>50</v>
          </cell>
          <cell r="H567">
            <v>0</v>
          </cell>
          <cell r="I567">
            <v>0</v>
          </cell>
        </row>
        <row r="568">
          <cell r="A568" t="str">
            <v>A</v>
          </cell>
          <cell r="B568" t="str">
            <v>MMB12213</v>
          </cell>
          <cell r="C568" t="str">
            <v>엘보 (백강관용, 나사식)</v>
          </cell>
          <cell r="D568" t="str">
            <v>D50 MM</v>
          </cell>
          <cell r="E568" t="str">
            <v>개</v>
          </cell>
          <cell r="F568">
            <v>70</v>
          </cell>
          <cell r="G568">
            <v>1176</v>
          </cell>
          <cell r="H568">
            <v>0</v>
          </cell>
          <cell r="I568">
            <v>0</v>
          </cell>
        </row>
        <row r="569">
          <cell r="A569" t="str">
            <v>A</v>
          </cell>
          <cell r="B569" t="str">
            <v>MMB13113</v>
          </cell>
          <cell r="C569" t="str">
            <v>소켓 (백강관용, 나사식) (KSB1531)</v>
          </cell>
          <cell r="D569" t="str">
            <v>D50 MM</v>
          </cell>
          <cell r="E569" t="str">
            <v>개</v>
          </cell>
          <cell r="F569">
            <v>5</v>
          </cell>
          <cell r="G569">
            <v>901</v>
          </cell>
          <cell r="H569">
            <v>0</v>
          </cell>
          <cell r="I569">
            <v>0</v>
          </cell>
        </row>
        <row r="570">
          <cell r="A570" t="str">
            <v>A</v>
          </cell>
          <cell r="B570" t="str">
            <v>MMC37111</v>
          </cell>
          <cell r="C570" t="str">
            <v>PVC 45도 곡관</v>
          </cell>
          <cell r="D570" t="str">
            <v>D35 MM</v>
          </cell>
          <cell r="E570" t="str">
            <v>개</v>
          </cell>
          <cell r="F570">
            <v>54</v>
          </cell>
          <cell r="G570">
            <v>354</v>
          </cell>
          <cell r="H570">
            <v>0</v>
          </cell>
          <cell r="I570">
            <v>0</v>
          </cell>
        </row>
        <row r="571">
          <cell r="A571" t="str">
            <v>A</v>
          </cell>
          <cell r="B571" t="str">
            <v>MMC37113</v>
          </cell>
          <cell r="C571" t="str">
            <v>PVC 45도 곡관</v>
          </cell>
          <cell r="D571" t="str">
            <v>D50 MM</v>
          </cell>
          <cell r="E571" t="str">
            <v>개</v>
          </cell>
          <cell r="F571">
            <v>69</v>
          </cell>
          <cell r="G571">
            <v>681</v>
          </cell>
          <cell r="H571">
            <v>0</v>
          </cell>
          <cell r="I571">
            <v>0</v>
          </cell>
        </row>
        <row r="572">
          <cell r="A572" t="str">
            <v>A</v>
          </cell>
          <cell r="B572" t="str">
            <v>MMC37116</v>
          </cell>
          <cell r="C572" t="str">
            <v>PVC 45도 곡관</v>
          </cell>
          <cell r="D572" t="str">
            <v>D75 MM</v>
          </cell>
          <cell r="E572" t="str">
            <v>개</v>
          </cell>
          <cell r="F572">
            <v>174</v>
          </cell>
          <cell r="G572">
            <v>1237</v>
          </cell>
          <cell r="H572">
            <v>0</v>
          </cell>
          <cell r="I572">
            <v>0</v>
          </cell>
        </row>
        <row r="573">
          <cell r="A573" t="str">
            <v>A</v>
          </cell>
          <cell r="B573" t="str">
            <v>MMC37119</v>
          </cell>
          <cell r="C573" t="str">
            <v>PVC 45도 곡관</v>
          </cell>
          <cell r="D573" t="str">
            <v>D100 MM</v>
          </cell>
          <cell r="E573" t="str">
            <v>개</v>
          </cell>
          <cell r="F573">
            <v>262</v>
          </cell>
          <cell r="G573">
            <v>2082</v>
          </cell>
          <cell r="H573">
            <v>0</v>
          </cell>
          <cell r="I573">
            <v>0</v>
          </cell>
        </row>
        <row r="574">
          <cell r="A574" t="str">
            <v>A</v>
          </cell>
          <cell r="B574" t="str">
            <v>MMC37211</v>
          </cell>
          <cell r="C574" t="str">
            <v>PVC 90도 곡관</v>
          </cell>
          <cell r="D574" t="str">
            <v>D35 MM</v>
          </cell>
          <cell r="E574" t="str">
            <v>개</v>
          </cell>
          <cell r="F574">
            <v>948</v>
          </cell>
          <cell r="G574">
            <v>437</v>
          </cell>
          <cell r="H574">
            <v>0</v>
          </cell>
          <cell r="I574">
            <v>0</v>
          </cell>
        </row>
        <row r="575">
          <cell r="A575" t="str">
            <v>A</v>
          </cell>
          <cell r="B575" t="str">
            <v>MMC37212</v>
          </cell>
          <cell r="C575" t="str">
            <v>PVC 90도 곡관</v>
          </cell>
          <cell r="D575" t="str">
            <v>D40 MM</v>
          </cell>
          <cell r="E575" t="str">
            <v>개</v>
          </cell>
          <cell r="F575">
            <v>408</v>
          </cell>
          <cell r="G575">
            <v>628</v>
          </cell>
          <cell r="H575">
            <v>0</v>
          </cell>
          <cell r="I575">
            <v>0</v>
          </cell>
        </row>
        <row r="576">
          <cell r="A576" t="str">
            <v>A</v>
          </cell>
          <cell r="B576" t="str">
            <v>MMC37213</v>
          </cell>
          <cell r="C576" t="str">
            <v>PVC 90도 곡관</v>
          </cell>
          <cell r="D576" t="str">
            <v>D50 MM</v>
          </cell>
          <cell r="E576" t="str">
            <v>개</v>
          </cell>
          <cell r="F576">
            <v>1812</v>
          </cell>
          <cell r="G576">
            <v>830</v>
          </cell>
          <cell r="H576">
            <v>0</v>
          </cell>
          <cell r="I576">
            <v>0</v>
          </cell>
        </row>
        <row r="577">
          <cell r="A577" t="str">
            <v>A</v>
          </cell>
          <cell r="B577" t="str">
            <v>MMC37216</v>
          </cell>
          <cell r="C577" t="str">
            <v>PVC 90도 곡관</v>
          </cell>
          <cell r="D577" t="str">
            <v>D75 MM</v>
          </cell>
          <cell r="E577" t="str">
            <v>개</v>
          </cell>
          <cell r="F577">
            <v>314</v>
          </cell>
          <cell r="G577">
            <v>1657</v>
          </cell>
          <cell r="H577">
            <v>0</v>
          </cell>
          <cell r="I577">
            <v>0</v>
          </cell>
        </row>
        <row r="578">
          <cell r="A578" t="str">
            <v>A</v>
          </cell>
          <cell r="B578" t="str">
            <v>MMC37219</v>
          </cell>
          <cell r="C578" t="str">
            <v>PVC 90도 곡관</v>
          </cell>
          <cell r="D578" t="str">
            <v>D100 MM</v>
          </cell>
          <cell r="E578" t="str">
            <v>개</v>
          </cell>
          <cell r="F578">
            <v>299</v>
          </cell>
          <cell r="G578">
            <v>3141</v>
          </cell>
          <cell r="H578">
            <v>0</v>
          </cell>
          <cell r="I578">
            <v>0</v>
          </cell>
        </row>
        <row r="579">
          <cell r="A579" t="str">
            <v>A</v>
          </cell>
          <cell r="B579" t="str">
            <v>MMC37342</v>
          </cell>
          <cell r="C579" t="str">
            <v>PVC Y 관</v>
          </cell>
          <cell r="D579" t="str">
            <v>D50 X 35</v>
          </cell>
          <cell r="E579" t="str">
            <v>개</v>
          </cell>
          <cell r="F579">
            <v>36</v>
          </cell>
          <cell r="G579">
            <v>948</v>
          </cell>
          <cell r="H579">
            <v>0</v>
          </cell>
          <cell r="I579">
            <v>0</v>
          </cell>
        </row>
        <row r="580">
          <cell r="A580" t="str">
            <v>A</v>
          </cell>
          <cell r="B580" t="str">
            <v>MMC37344</v>
          </cell>
          <cell r="C580" t="str">
            <v>PVC Y 관</v>
          </cell>
          <cell r="D580" t="str">
            <v>D50 X 50</v>
          </cell>
          <cell r="E580" t="str">
            <v>개</v>
          </cell>
          <cell r="F580">
            <v>30</v>
          </cell>
          <cell r="G580">
            <v>1220</v>
          </cell>
          <cell r="H580">
            <v>0</v>
          </cell>
          <cell r="I580">
            <v>0</v>
          </cell>
        </row>
        <row r="581">
          <cell r="A581" t="str">
            <v>A</v>
          </cell>
          <cell r="B581" t="str">
            <v>MMC37352</v>
          </cell>
          <cell r="C581" t="str">
            <v>PVC Y 관</v>
          </cell>
          <cell r="D581" t="str">
            <v>D100X 75</v>
          </cell>
          <cell r="E581" t="str">
            <v>개</v>
          </cell>
          <cell r="F581">
            <v>46</v>
          </cell>
          <cell r="G581">
            <v>2918</v>
          </cell>
          <cell r="H581">
            <v>0</v>
          </cell>
          <cell r="I581">
            <v>0</v>
          </cell>
        </row>
        <row r="582">
          <cell r="A582" t="str">
            <v>A</v>
          </cell>
          <cell r="B582" t="str">
            <v>MMC37353</v>
          </cell>
          <cell r="C582" t="str">
            <v>PVC Y 관</v>
          </cell>
          <cell r="D582" t="str">
            <v>D100X100</v>
          </cell>
          <cell r="E582" t="str">
            <v>개</v>
          </cell>
          <cell r="F582">
            <v>50</v>
          </cell>
          <cell r="G582">
            <v>3442</v>
          </cell>
          <cell r="H582">
            <v>0</v>
          </cell>
          <cell r="I582">
            <v>0</v>
          </cell>
        </row>
        <row r="583">
          <cell r="A583" t="str">
            <v>A</v>
          </cell>
          <cell r="B583" t="str">
            <v>MMC37442</v>
          </cell>
          <cell r="C583" t="str">
            <v>PVC YT 관</v>
          </cell>
          <cell r="D583" t="str">
            <v>D50 X 35</v>
          </cell>
          <cell r="E583" t="str">
            <v>개</v>
          </cell>
          <cell r="F583">
            <v>28</v>
          </cell>
          <cell r="G583">
            <v>959</v>
          </cell>
          <cell r="H583">
            <v>0</v>
          </cell>
          <cell r="I583">
            <v>0</v>
          </cell>
        </row>
        <row r="584">
          <cell r="A584" t="str">
            <v>A</v>
          </cell>
          <cell r="B584" t="str">
            <v>MMC37444</v>
          </cell>
          <cell r="C584" t="str">
            <v>PVC YT 관</v>
          </cell>
          <cell r="D584" t="str">
            <v>D50 X 50</v>
          </cell>
          <cell r="E584" t="str">
            <v>개</v>
          </cell>
          <cell r="F584">
            <v>231</v>
          </cell>
          <cell r="G584">
            <v>1459</v>
          </cell>
          <cell r="H584">
            <v>0</v>
          </cell>
          <cell r="I584">
            <v>0</v>
          </cell>
        </row>
        <row r="585">
          <cell r="A585" t="str">
            <v>A</v>
          </cell>
          <cell r="B585" t="str">
            <v>MMC37446</v>
          </cell>
          <cell r="C585" t="str">
            <v>PVC YT 관</v>
          </cell>
          <cell r="D585" t="str">
            <v>D75 X 40</v>
          </cell>
          <cell r="E585" t="str">
            <v>개</v>
          </cell>
          <cell r="F585">
            <v>408</v>
          </cell>
          <cell r="G585">
            <v>1749</v>
          </cell>
          <cell r="H585">
            <v>0</v>
          </cell>
          <cell r="I585">
            <v>0</v>
          </cell>
        </row>
        <row r="586">
          <cell r="A586" t="str">
            <v>A</v>
          </cell>
          <cell r="B586" t="str">
            <v>MMC37447</v>
          </cell>
          <cell r="C586" t="str">
            <v>PVC YT 관</v>
          </cell>
          <cell r="D586" t="str">
            <v>D75 X 50</v>
          </cell>
          <cell r="E586" t="str">
            <v>개</v>
          </cell>
          <cell r="F586">
            <v>551</v>
          </cell>
          <cell r="G586">
            <v>1795</v>
          </cell>
          <cell r="H586">
            <v>0</v>
          </cell>
          <cell r="I586">
            <v>0</v>
          </cell>
        </row>
        <row r="587">
          <cell r="A587" t="str">
            <v>A</v>
          </cell>
          <cell r="B587" t="str">
            <v>MMC37448</v>
          </cell>
          <cell r="C587" t="str">
            <v>PVC YT 관</v>
          </cell>
          <cell r="D587" t="str">
            <v>D75 X 75</v>
          </cell>
          <cell r="E587" t="str">
            <v>개</v>
          </cell>
          <cell r="F587">
            <v>2</v>
          </cell>
          <cell r="G587">
            <v>3213</v>
          </cell>
          <cell r="H587">
            <v>0</v>
          </cell>
          <cell r="I587">
            <v>0</v>
          </cell>
        </row>
        <row r="588">
          <cell r="A588" t="str">
            <v>A</v>
          </cell>
          <cell r="B588" t="str">
            <v>MMC37451</v>
          </cell>
          <cell r="C588" t="str">
            <v>PVC YT 관</v>
          </cell>
          <cell r="D588" t="str">
            <v>D100X 50</v>
          </cell>
          <cell r="E588" t="str">
            <v>개</v>
          </cell>
          <cell r="F588">
            <v>462</v>
          </cell>
          <cell r="G588">
            <v>2375</v>
          </cell>
          <cell r="H588">
            <v>0</v>
          </cell>
          <cell r="I588">
            <v>0</v>
          </cell>
        </row>
        <row r="589">
          <cell r="A589" t="str">
            <v>A</v>
          </cell>
          <cell r="B589" t="str">
            <v>MMC37453</v>
          </cell>
          <cell r="C589" t="str">
            <v>PVC YT 관</v>
          </cell>
          <cell r="D589" t="str">
            <v>D100X100</v>
          </cell>
          <cell r="E589" t="str">
            <v>개</v>
          </cell>
          <cell r="F589">
            <v>823</v>
          </cell>
          <cell r="G589">
            <v>3626</v>
          </cell>
          <cell r="H589">
            <v>0</v>
          </cell>
          <cell r="I589">
            <v>0</v>
          </cell>
        </row>
        <row r="590">
          <cell r="A590" t="str">
            <v>A</v>
          </cell>
          <cell r="B590" t="str">
            <v>MMC37644</v>
          </cell>
          <cell r="C590" t="str">
            <v>PVC C-Y 관</v>
          </cell>
          <cell r="D590" t="str">
            <v>D50  X 50</v>
          </cell>
          <cell r="E590" t="str">
            <v>개</v>
          </cell>
          <cell r="F590">
            <v>59</v>
          </cell>
          <cell r="G590">
            <v>1961</v>
          </cell>
          <cell r="H590">
            <v>0</v>
          </cell>
          <cell r="I590">
            <v>0</v>
          </cell>
        </row>
        <row r="591">
          <cell r="A591" t="str">
            <v>A</v>
          </cell>
          <cell r="B591" t="str">
            <v>MMC37651</v>
          </cell>
          <cell r="C591" t="str">
            <v>PVC C-Y 관</v>
          </cell>
          <cell r="D591" t="str">
            <v>D100 X 50</v>
          </cell>
          <cell r="E591" t="str">
            <v>개</v>
          </cell>
          <cell r="F591">
            <v>1</v>
          </cell>
          <cell r="G591">
            <v>3401</v>
          </cell>
          <cell r="H591">
            <v>0</v>
          </cell>
          <cell r="I591">
            <v>0</v>
          </cell>
        </row>
        <row r="592">
          <cell r="A592" t="str">
            <v>A</v>
          </cell>
          <cell r="B592" t="str">
            <v>MMC37653</v>
          </cell>
          <cell r="C592" t="str">
            <v>PVC C-Y 관</v>
          </cell>
          <cell r="D592" t="str">
            <v>D100 X100</v>
          </cell>
          <cell r="E592" t="str">
            <v>개</v>
          </cell>
          <cell r="F592">
            <v>49</v>
          </cell>
          <cell r="G592">
            <v>3800</v>
          </cell>
          <cell r="H592">
            <v>0</v>
          </cell>
          <cell r="I592">
            <v>0</v>
          </cell>
        </row>
        <row r="593">
          <cell r="A593" t="str">
            <v>A</v>
          </cell>
          <cell r="B593" t="str">
            <v>MMC37743</v>
          </cell>
          <cell r="C593" t="str">
            <v>PVC C-YT 관</v>
          </cell>
          <cell r="D593" t="str">
            <v>D50 X 40</v>
          </cell>
          <cell r="E593" t="str">
            <v>개</v>
          </cell>
          <cell r="F593">
            <v>30</v>
          </cell>
          <cell r="G593">
            <v>1829</v>
          </cell>
          <cell r="H593">
            <v>0</v>
          </cell>
          <cell r="I593">
            <v>0</v>
          </cell>
        </row>
        <row r="594">
          <cell r="A594" t="str">
            <v>A</v>
          </cell>
          <cell r="B594" t="str">
            <v>MMC37744</v>
          </cell>
          <cell r="C594" t="str">
            <v>PVC C-YT 관</v>
          </cell>
          <cell r="D594" t="str">
            <v>D50 X 50</v>
          </cell>
          <cell r="E594" t="str">
            <v>개</v>
          </cell>
          <cell r="F594">
            <v>186</v>
          </cell>
          <cell r="G594">
            <v>1961</v>
          </cell>
          <cell r="H594">
            <v>0</v>
          </cell>
          <cell r="I594">
            <v>0</v>
          </cell>
        </row>
        <row r="595">
          <cell r="A595" t="str">
            <v>A</v>
          </cell>
          <cell r="B595" t="str">
            <v>MMC37747</v>
          </cell>
          <cell r="C595" t="str">
            <v>PVC C-YT 관</v>
          </cell>
          <cell r="D595" t="str">
            <v>D75 X 50</v>
          </cell>
          <cell r="E595" t="str">
            <v>개</v>
          </cell>
          <cell r="F595">
            <v>1</v>
          </cell>
          <cell r="G595">
            <v>2549</v>
          </cell>
          <cell r="H595">
            <v>0</v>
          </cell>
          <cell r="I595">
            <v>0</v>
          </cell>
        </row>
        <row r="596">
          <cell r="A596" t="str">
            <v>A</v>
          </cell>
          <cell r="B596" t="str">
            <v>MMC37748</v>
          </cell>
          <cell r="C596" t="str">
            <v>PVC C-YT 관</v>
          </cell>
          <cell r="D596" t="str">
            <v>D75 X 75</v>
          </cell>
          <cell r="E596" t="str">
            <v>개</v>
          </cell>
          <cell r="F596">
            <v>94</v>
          </cell>
          <cell r="G596">
            <v>3727</v>
          </cell>
          <cell r="H596">
            <v>0</v>
          </cell>
          <cell r="I596">
            <v>0</v>
          </cell>
        </row>
        <row r="597">
          <cell r="A597" t="str">
            <v>A</v>
          </cell>
          <cell r="B597" t="str">
            <v>MMC37753</v>
          </cell>
          <cell r="C597" t="str">
            <v>PVC C-YT 관</v>
          </cell>
          <cell r="D597" t="str">
            <v>D100X100</v>
          </cell>
          <cell r="E597" t="str">
            <v>개</v>
          </cell>
          <cell r="F597">
            <v>52</v>
          </cell>
          <cell r="G597">
            <v>3626</v>
          </cell>
          <cell r="H597">
            <v>0</v>
          </cell>
          <cell r="I597">
            <v>0</v>
          </cell>
        </row>
        <row r="598">
          <cell r="A598" t="str">
            <v>A</v>
          </cell>
          <cell r="B598" t="str">
            <v>MMC37842</v>
          </cell>
          <cell r="C598" t="str">
            <v>PVC 레듀샤</v>
          </cell>
          <cell r="D598" t="str">
            <v>D50 X 35</v>
          </cell>
          <cell r="E598" t="str">
            <v>개</v>
          </cell>
          <cell r="F598">
            <v>2</v>
          </cell>
          <cell r="G598">
            <v>746</v>
          </cell>
          <cell r="H598">
            <v>0</v>
          </cell>
          <cell r="I598">
            <v>0</v>
          </cell>
        </row>
        <row r="599">
          <cell r="A599" t="str">
            <v>A</v>
          </cell>
          <cell r="B599" t="str">
            <v>MMC37847</v>
          </cell>
          <cell r="C599" t="str">
            <v>PVC 레듀샤</v>
          </cell>
          <cell r="D599" t="str">
            <v>D75 X 50</v>
          </cell>
          <cell r="E599" t="str">
            <v>개</v>
          </cell>
          <cell r="F599">
            <v>1</v>
          </cell>
          <cell r="G599">
            <v>985</v>
          </cell>
          <cell r="H599">
            <v>0</v>
          </cell>
          <cell r="I599">
            <v>0</v>
          </cell>
        </row>
        <row r="600">
          <cell r="A600" t="str">
            <v>A</v>
          </cell>
          <cell r="B600" t="str">
            <v>MMC37912</v>
          </cell>
          <cell r="C600" t="str">
            <v>PVC P-트랩</v>
          </cell>
          <cell r="D600" t="str">
            <v>D40 MM</v>
          </cell>
          <cell r="E600" t="str">
            <v>개</v>
          </cell>
          <cell r="F600">
            <v>28</v>
          </cell>
          <cell r="G600">
            <v>1130</v>
          </cell>
          <cell r="H600">
            <v>0</v>
          </cell>
          <cell r="I600">
            <v>0</v>
          </cell>
        </row>
        <row r="601">
          <cell r="A601" t="str">
            <v>A</v>
          </cell>
          <cell r="B601" t="str">
            <v>MMC38301</v>
          </cell>
          <cell r="C601" t="str">
            <v>섹스티아밴드(소제구유)</v>
          </cell>
          <cell r="D601" t="str">
            <v>D75X 75</v>
          </cell>
          <cell r="E601" t="str">
            <v>개</v>
          </cell>
          <cell r="F601">
            <v>44</v>
          </cell>
          <cell r="G601">
            <v>5990</v>
          </cell>
          <cell r="H601">
            <v>0</v>
          </cell>
          <cell r="I601">
            <v>0</v>
          </cell>
        </row>
        <row r="602">
          <cell r="A602" t="str">
            <v>A</v>
          </cell>
          <cell r="B602" t="str">
            <v>MMC38303</v>
          </cell>
          <cell r="C602" t="str">
            <v>섹스티아밴드(소제구유)</v>
          </cell>
          <cell r="D602" t="str">
            <v>D100X100</v>
          </cell>
          <cell r="E602" t="str">
            <v>개</v>
          </cell>
          <cell r="F602">
            <v>58</v>
          </cell>
          <cell r="G602">
            <v>8564</v>
          </cell>
          <cell r="H602">
            <v>0</v>
          </cell>
          <cell r="I602">
            <v>0</v>
          </cell>
        </row>
        <row r="603">
          <cell r="A603" t="str">
            <v>A</v>
          </cell>
          <cell r="B603" t="str">
            <v>MMC38311</v>
          </cell>
          <cell r="C603" t="str">
            <v>섹스티아(화장실배수)</v>
          </cell>
          <cell r="D603" t="str">
            <v>D100X50</v>
          </cell>
          <cell r="E603" t="str">
            <v>개</v>
          </cell>
          <cell r="F603">
            <v>394</v>
          </cell>
          <cell r="G603">
            <v>3802</v>
          </cell>
          <cell r="H603">
            <v>0</v>
          </cell>
          <cell r="I603">
            <v>0</v>
          </cell>
        </row>
        <row r="604">
          <cell r="A604" t="str">
            <v>A</v>
          </cell>
          <cell r="B604" t="str">
            <v>MMC38312</v>
          </cell>
          <cell r="C604" t="str">
            <v>섹스티아(화장실오수)</v>
          </cell>
          <cell r="D604" t="str">
            <v>D100X100</v>
          </cell>
          <cell r="E604" t="str">
            <v>개</v>
          </cell>
          <cell r="F604">
            <v>456</v>
          </cell>
          <cell r="G604">
            <v>4032</v>
          </cell>
          <cell r="H604">
            <v>0</v>
          </cell>
          <cell r="I604">
            <v>0</v>
          </cell>
        </row>
        <row r="605">
          <cell r="A605" t="str">
            <v>A</v>
          </cell>
          <cell r="B605" t="str">
            <v>MMC38321</v>
          </cell>
          <cell r="C605" t="str">
            <v>섹스티아(주방,화장실)</v>
          </cell>
          <cell r="D605" t="str">
            <v>D75X50</v>
          </cell>
          <cell r="E605" t="str">
            <v>개</v>
          </cell>
          <cell r="F605">
            <v>620</v>
          </cell>
          <cell r="G605">
            <v>2938</v>
          </cell>
          <cell r="H605">
            <v>0</v>
          </cell>
          <cell r="I605">
            <v>0</v>
          </cell>
        </row>
        <row r="606">
          <cell r="A606" t="str">
            <v>A</v>
          </cell>
          <cell r="B606" t="str">
            <v>MMC39211</v>
          </cell>
          <cell r="C606" t="str">
            <v>이중90도엘보</v>
          </cell>
          <cell r="D606" t="str">
            <v>D35</v>
          </cell>
          <cell r="E606" t="str">
            <v>개</v>
          </cell>
          <cell r="F606">
            <v>816</v>
          </cell>
          <cell r="G606">
            <v>572</v>
          </cell>
          <cell r="H606">
            <v>0</v>
          </cell>
          <cell r="I606">
            <v>0</v>
          </cell>
        </row>
        <row r="607">
          <cell r="A607" t="str">
            <v>A</v>
          </cell>
          <cell r="B607" t="str">
            <v>MMC39213</v>
          </cell>
          <cell r="C607" t="str">
            <v>이중90도엘보</v>
          </cell>
          <cell r="D607" t="str">
            <v>D50</v>
          </cell>
          <cell r="E607" t="str">
            <v>개</v>
          </cell>
          <cell r="F607">
            <v>816</v>
          </cell>
          <cell r="G607">
            <v>982</v>
          </cell>
          <cell r="H607">
            <v>0</v>
          </cell>
          <cell r="I607">
            <v>0</v>
          </cell>
        </row>
        <row r="608">
          <cell r="A608" t="str">
            <v>A</v>
          </cell>
          <cell r="B608" t="str">
            <v>MMC39342</v>
          </cell>
          <cell r="C608" t="str">
            <v>이중Y관</v>
          </cell>
          <cell r="D608" t="str">
            <v>D50X35</v>
          </cell>
          <cell r="E608" t="str">
            <v>개</v>
          </cell>
          <cell r="F608">
            <v>84</v>
          </cell>
          <cell r="G608">
            <v>1370</v>
          </cell>
          <cell r="H608">
            <v>0</v>
          </cell>
          <cell r="I608">
            <v>0</v>
          </cell>
        </row>
        <row r="609">
          <cell r="A609" t="str">
            <v>A</v>
          </cell>
          <cell r="B609" t="str">
            <v>MMC39343</v>
          </cell>
          <cell r="C609" t="str">
            <v>이중Y관</v>
          </cell>
          <cell r="D609" t="str">
            <v>D50X40</v>
          </cell>
          <cell r="E609" t="str">
            <v>개</v>
          </cell>
          <cell r="F609">
            <v>408</v>
          </cell>
          <cell r="G609">
            <v>1531</v>
          </cell>
          <cell r="H609">
            <v>0</v>
          </cell>
          <cell r="I609">
            <v>0</v>
          </cell>
        </row>
        <row r="610">
          <cell r="A610" t="str">
            <v>A</v>
          </cell>
          <cell r="B610" t="str">
            <v>MMC39444</v>
          </cell>
          <cell r="C610" t="str">
            <v>이중YT관</v>
          </cell>
          <cell r="D610" t="str">
            <v>D50</v>
          </cell>
          <cell r="E610" t="str">
            <v>개</v>
          </cell>
          <cell r="F610">
            <v>732</v>
          </cell>
          <cell r="G610">
            <v>1954</v>
          </cell>
          <cell r="H610">
            <v>0</v>
          </cell>
          <cell r="I610">
            <v>0</v>
          </cell>
        </row>
        <row r="611">
          <cell r="A611" t="str">
            <v>A</v>
          </cell>
          <cell r="B611" t="str">
            <v>MMC39447</v>
          </cell>
          <cell r="C611" t="str">
            <v>이중YT관</v>
          </cell>
          <cell r="D611" t="str">
            <v>D75X50</v>
          </cell>
          <cell r="E611" t="str">
            <v>개</v>
          </cell>
          <cell r="F611">
            <v>64</v>
          </cell>
          <cell r="G611">
            <v>3266</v>
          </cell>
          <cell r="H611">
            <v>0</v>
          </cell>
          <cell r="I611">
            <v>0</v>
          </cell>
        </row>
        <row r="612">
          <cell r="A612" t="str">
            <v>A</v>
          </cell>
          <cell r="B612" t="str">
            <v>MMC39519</v>
          </cell>
          <cell r="C612" t="str">
            <v>삼중엘보(양변기용)</v>
          </cell>
          <cell r="D612" t="str">
            <v>D100</v>
          </cell>
          <cell r="E612" t="str">
            <v>개</v>
          </cell>
          <cell r="F612">
            <v>816</v>
          </cell>
          <cell r="G612">
            <v>5573</v>
          </cell>
          <cell r="H612">
            <v>0</v>
          </cell>
          <cell r="I612">
            <v>0</v>
          </cell>
        </row>
        <row r="613">
          <cell r="A613" t="str">
            <v>A</v>
          </cell>
          <cell r="B613" t="str">
            <v>MMC39642</v>
          </cell>
          <cell r="C613" t="str">
            <v>이중CY관</v>
          </cell>
          <cell r="D613" t="str">
            <v>D50X35</v>
          </cell>
          <cell r="E613" t="str">
            <v>개</v>
          </cell>
          <cell r="F613">
            <v>324</v>
          </cell>
          <cell r="G613">
            <v>1812</v>
          </cell>
          <cell r="H613">
            <v>0</v>
          </cell>
          <cell r="I613">
            <v>0</v>
          </cell>
        </row>
        <row r="614">
          <cell r="A614" t="str">
            <v>A</v>
          </cell>
          <cell r="B614" t="str">
            <v>MMC39644</v>
          </cell>
          <cell r="C614" t="str">
            <v>이중CY관</v>
          </cell>
          <cell r="D614" t="str">
            <v>D50</v>
          </cell>
          <cell r="E614" t="str">
            <v>개</v>
          </cell>
          <cell r="F614">
            <v>216</v>
          </cell>
          <cell r="G614">
            <v>2486</v>
          </cell>
          <cell r="H614">
            <v>0</v>
          </cell>
          <cell r="I614">
            <v>0</v>
          </cell>
        </row>
        <row r="615">
          <cell r="A615" t="str">
            <v>A</v>
          </cell>
          <cell r="B615" t="str">
            <v>MMC39653</v>
          </cell>
          <cell r="C615" t="str">
            <v>이중CY관</v>
          </cell>
          <cell r="D615" t="str">
            <v>D100</v>
          </cell>
          <cell r="E615" t="str">
            <v>개</v>
          </cell>
          <cell r="F615">
            <v>596</v>
          </cell>
          <cell r="G615">
            <v>5637</v>
          </cell>
          <cell r="H615">
            <v>0</v>
          </cell>
          <cell r="I615">
            <v>0</v>
          </cell>
        </row>
        <row r="616">
          <cell r="A616" t="str">
            <v>A</v>
          </cell>
          <cell r="B616" t="str">
            <v>MMC39742</v>
          </cell>
          <cell r="C616" t="str">
            <v>이중CYT관</v>
          </cell>
          <cell r="D616" t="str">
            <v>D50X35</v>
          </cell>
          <cell r="E616" t="str">
            <v>개</v>
          </cell>
          <cell r="F616">
            <v>408</v>
          </cell>
          <cell r="G616">
            <v>1711</v>
          </cell>
          <cell r="H616">
            <v>0</v>
          </cell>
          <cell r="I616">
            <v>0</v>
          </cell>
        </row>
        <row r="617">
          <cell r="A617" t="str">
            <v>A</v>
          </cell>
          <cell r="B617" t="str">
            <v>MMC39744</v>
          </cell>
          <cell r="C617" t="str">
            <v>이중CYT관</v>
          </cell>
          <cell r="D617" t="str">
            <v>D50</v>
          </cell>
          <cell r="E617" t="str">
            <v>개</v>
          </cell>
          <cell r="F617">
            <v>732</v>
          </cell>
          <cell r="G617">
            <v>3033</v>
          </cell>
          <cell r="H617">
            <v>0</v>
          </cell>
          <cell r="I617">
            <v>0</v>
          </cell>
        </row>
        <row r="618">
          <cell r="A618" t="str">
            <v>A</v>
          </cell>
          <cell r="B618" t="str">
            <v>MMC39753</v>
          </cell>
          <cell r="C618" t="str">
            <v>이중CYT관</v>
          </cell>
          <cell r="D618" t="str">
            <v>D100</v>
          </cell>
          <cell r="E618" t="str">
            <v>개</v>
          </cell>
          <cell r="F618">
            <v>56</v>
          </cell>
          <cell r="G618">
            <v>5657</v>
          </cell>
          <cell r="H618">
            <v>0</v>
          </cell>
          <cell r="I618">
            <v>0</v>
          </cell>
        </row>
        <row r="619">
          <cell r="A619" t="str">
            <v>A</v>
          </cell>
          <cell r="B619" t="str">
            <v>MMC39870</v>
          </cell>
          <cell r="C619" t="str">
            <v>이중P-트랩</v>
          </cell>
          <cell r="D619" t="str">
            <v>D 40</v>
          </cell>
          <cell r="E619" t="str">
            <v>개</v>
          </cell>
          <cell r="F619">
            <v>408</v>
          </cell>
          <cell r="G619">
            <v>2624</v>
          </cell>
          <cell r="H619">
            <v>0</v>
          </cell>
          <cell r="I619">
            <v>0</v>
          </cell>
        </row>
        <row r="620">
          <cell r="A620" t="str">
            <v>A</v>
          </cell>
          <cell r="B620" t="str">
            <v>MMG10405</v>
          </cell>
          <cell r="C620" t="str">
            <v>양변기(도기몸체,원피스형 투피스,유색)</v>
          </cell>
          <cell r="D620" t="str">
            <v>KSVC-1210CR(로탱크포함)</v>
          </cell>
          <cell r="E620" t="str">
            <v>조</v>
          </cell>
          <cell r="F620">
            <v>8.76</v>
          </cell>
          <cell r="G620">
            <v>66500</v>
          </cell>
          <cell r="H620">
            <v>0</v>
          </cell>
          <cell r="I620">
            <v>0</v>
          </cell>
        </row>
        <row r="621">
          <cell r="A621" t="str">
            <v>A</v>
          </cell>
          <cell r="B621" t="str">
            <v>MMJ56319</v>
          </cell>
          <cell r="C621" t="str">
            <v>흡음알루미늄후랙시블관</v>
          </cell>
          <cell r="D621" t="str">
            <v>D100 MM</v>
          </cell>
          <cell r="E621" t="str">
            <v>M</v>
          </cell>
          <cell r="F621">
            <v>4.2</v>
          </cell>
          <cell r="G621">
            <v>1300</v>
          </cell>
          <cell r="H621">
            <v>0</v>
          </cell>
          <cell r="I621">
            <v>0</v>
          </cell>
        </row>
        <row r="622">
          <cell r="A622" t="str">
            <v>A</v>
          </cell>
          <cell r="B622" t="str">
            <v>MMJ65231</v>
          </cell>
          <cell r="C622" t="str">
            <v>스파이럴캡 (AD용)</v>
          </cell>
          <cell r="D622" t="str">
            <v>D125 (동망포함)</v>
          </cell>
          <cell r="E622" t="str">
            <v>개</v>
          </cell>
          <cell r="F622">
            <v>6</v>
          </cell>
          <cell r="G622">
            <v>3771</v>
          </cell>
          <cell r="H622">
            <v>0</v>
          </cell>
          <cell r="I622">
            <v>0</v>
          </cell>
        </row>
        <row r="623">
          <cell r="A623" t="str">
            <v>A</v>
          </cell>
          <cell r="B623" t="str">
            <v>MMJ65232</v>
          </cell>
          <cell r="C623" t="str">
            <v>스파이럴캡 (AD용)</v>
          </cell>
          <cell r="D623" t="str">
            <v>D150 (동망포함)</v>
          </cell>
          <cell r="E623" t="str">
            <v>개</v>
          </cell>
          <cell r="F623">
            <v>88</v>
          </cell>
          <cell r="G623">
            <v>3981</v>
          </cell>
          <cell r="H623">
            <v>0</v>
          </cell>
          <cell r="I623">
            <v>0</v>
          </cell>
        </row>
        <row r="624">
          <cell r="A624" t="str">
            <v>A</v>
          </cell>
          <cell r="B624" t="str">
            <v>MMJ65233</v>
          </cell>
          <cell r="C624" t="str">
            <v>스파이럴캡 (AD용)</v>
          </cell>
          <cell r="D624" t="str">
            <v>D200 (동망포함)</v>
          </cell>
          <cell r="E624" t="str">
            <v>개</v>
          </cell>
          <cell r="F624">
            <v>64</v>
          </cell>
          <cell r="G624">
            <v>5168</v>
          </cell>
          <cell r="H624">
            <v>0</v>
          </cell>
          <cell r="I624">
            <v>0</v>
          </cell>
        </row>
        <row r="625">
          <cell r="A625" t="str">
            <v>A</v>
          </cell>
          <cell r="B625" t="str">
            <v>MMJ65322</v>
          </cell>
          <cell r="C625" t="str">
            <v>스파이럴티 (AD용)</v>
          </cell>
          <cell r="D625" t="str">
            <v>D125X100 (커프링포함)</v>
          </cell>
          <cell r="E625" t="str">
            <v>개</v>
          </cell>
          <cell r="F625">
            <v>90</v>
          </cell>
          <cell r="G625">
            <v>6495</v>
          </cell>
          <cell r="H625">
            <v>0</v>
          </cell>
          <cell r="I625">
            <v>0</v>
          </cell>
        </row>
        <row r="626">
          <cell r="A626" t="str">
            <v>A</v>
          </cell>
          <cell r="B626" t="str">
            <v>MMJ65323</v>
          </cell>
          <cell r="C626" t="str">
            <v>스파이럴티 (AD용)</v>
          </cell>
          <cell r="D626" t="str">
            <v>D150X100 (커프링포함)</v>
          </cell>
          <cell r="E626" t="str">
            <v>개</v>
          </cell>
          <cell r="F626">
            <v>1276</v>
          </cell>
          <cell r="G626">
            <v>6495</v>
          </cell>
          <cell r="H626">
            <v>0</v>
          </cell>
          <cell r="I626">
            <v>0</v>
          </cell>
        </row>
        <row r="627">
          <cell r="A627" t="str">
            <v>A</v>
          </cell>
          <cell r="B627" t="str">
            <v>MMJ65324</v>
          </cell>
          <cell r="C627" t="str">
            <v>스파이럴티 (AD용)</v>
          </cell>
          <cell r="D627" t="str">
            <v>D200X100 (커프링포함)</v>
          </cell>
          <cell r="E627" t="str">
            <v>개</v>
          </cell>
          <cell r="F627">
            <v>928</v>
          </cell>
          <cell r="G627">
            <v>6495</v>
          </cell>
          <cell r="H627">
            <v>0</v>
          </cell>
          <cell r="I627">
            <v>0</v>
          </cell>
        </row>
        <row r="628">
          <cell r="A628" t="str">
            <v>A</v>
          </cell>
          <cell r="B628" t="str">
            <v>MMJ65422</v>
          </cell>
          <cell r="C628" t="str">
            <v>AD용 드레인</v>
          </cell>
          <cell r="D628" t="str">
            <v>D125 MM</v>
          </cell>
          <cell r="E628" t="str">
            <v>개</v>
          </cell>
          <cell r="F628">
            <v>6</v>
          </cell>
          <cell r="G628">
            <v>3981</v>
          </cell>
          <cell r="H628">
            <v>0</v>
          </cell>
          <cell r="I628">
            <v>0</v>
          </cell>
        </row>
        <row r="629">
          <cell r="A629" t="str">
            <v>A</v>
          </cell>
          <cell r="B629" t="str">
            <v>MMJ65423</v>
          </cell>
          <cell r="C629" t="str">
            <v>AD용 드레인</v>
          </cell>
          <cell r="D629" t="str">
            <v>D150 MM</v>
          </cell>
          <cell r="E629" t="str">
            <v>개</v>
          </cell>
          <cell r="F629">
            <v>88</v>
          </cell>
          <cell r="G629">
            <v>3981</v>
          </cell>
          <cell r="H629">
            <v>0</v>
          </cell>
          <cell r="I629">
            <v>0</v>
          </cell>
        </row>
        <row r="630">
          <cell r="A630" t="str">
            <v>A</v>
          </cell>
          <cell r="B630" t="str">
            <v>MMJ65424</v>
          </cell>
          <cell r="C630" t="str">
            <v>AD용 드레인</v>
          </cell>
          <cell r="D630" t="str">
            <v>D200 MM</v>
          </cell>
          <cell r="E630" t="str">
            <v>개</v>
          </cell>
          <cell r="F630">
            <v>64</v>
          </cell>
          <cell r="G630">
            <v>3981</v>
          </cell>
          <cell r="H630">
            <v>0</v>
          </cell>
          <cell r="I630">
            <v>0</v>
          </cell>
        </row>
        <row r="631">
          <cell r="A631" t="str">
            <v>A</v>
          </cell>
          <cell r="B631" t="str">
            <v>MMJ65520</v>
          </cell>
          <cell r="C631" t="str">
            <v>AD용 U-BAND (앵글포함)</v>
          </cell>
          <cell r="D631" t="str">
            <v>D125 MM</v>
          </cell>
          <cell r="E631" t="str">
            <v>개</v>
          </cell>
          <cell r="F631">
            <v>96</v>
          </cell>
          <cell r="G631">
            <v>2444</v>
          </cell>
          <cell r="H631">
            <v>0</v>
          </cell>
          <cell r="I631">
            <v>0</v>
          </cell>
        </row>
        <row r="632">
          <cell r="A632" t="str">
            <v>A</v>
          </cell>
          <cell r="B632" t="str">
            <v>MMJ65522</v>
          </cell>
          <cell r="C632" t="str">
            <v>AD용 U-BAND (앵글포함)</v>
          </cell>
          <cell r="D632" t="str">
            <v>D200 MM</v>
          </cell>
          <cell r="E632" t="str">
            <v>개</v>
          </cell>
          <cell r="F632">
            <v>992</v>
          </cell>
          <cell r="G632">
            <v>2444</v>
          </cell>
          <cell r="H632">
            <v>0</v>
          </cell>
          <cell r="I632">
            <v>0</v>
          </cell>
        </row>
        <row r="633">
          <cell r="A633" t="str">
            <v>A</v>
          </cell>
          <cell r="B633" t="str">
            <v>MMJ65523</v>
          </cell>
          <cell r="C633" t="str">
            <v>AD용 U-BAND (앵글포함)</v>
          </cell>
          <cell r="D633" t="str">
            <v>D150 MM</v>
          </cell>
          <cell r="E633" t="str">
            <v>개</v>
          </cell>
          <cell r="F633">
            <v>1364</v>
          </cell>
          <cell r="G633">
            <v>2444</v>
          </cell>
          <cell r="H633">
            <v>0</v>
          </cell>
          <cell r="I633">
            <v>0</v>
          </cell>
        </row>
        <row r="634">
          <cell r="A634" t="str">
            <v>A</v>
          </cell>
          <cell r="B634" t="str">
            <v>MMJ65622</v>
          </cell>
          <cell r="C634" t="str">
            <v>AD용 V-BAND (실란트포함)</v>
          </cell>
          <cell r="D634" t="str">
            <v>D125 MM</v>
          </cell>
          <cell r="E634" t="str">
            <v>개</v>
          </cell>
          <cell r="F634">
            <v>192</v>
          </cell>
          <cell r="G634">
            <v>1397</v>
          </cell>
          <cell r="H634">
            <v>0</v>
          </cell>
          <cell r="I634">
            <v>0</v>
          </cell>
        </row>
        <row r="635">
          <cell r="A635" t="str">
            <v>A</v>
          </cell>
          <cell r="B635" t="str">
            <v>MMJ65623</v>
          </cell>
          <cell r="C635" t="str">
            <v>AD용 V-BAND (실란트포함)</v>
          </cell>
          <cell r="D635" t="str">
            <v>D150 MM</v>
          </cell>
          <cell r="E635" t="str">
            <v>개</v>
          </cell>
          <cell r="F635">
            <v>2728</v>
          </cell>
          <cell r="G635">
            <v>1397</v>
          </cell>
          <cell r="H635">
            <v>0</v>
          </cell>
          <cell r="I635">
            <v>0</v>
          </cell>
        </row>
        <row r="636">
          <cell r="A636" t="str">
            <v>A</v>
          </cell>
          <cell r="B636" t="str">
            <v>MMJ65624</v>
          </cell>
          <cell r="C636" t="str">
            <v>AD용 V-BAND (실란트포함)</v>
          </cell>
          <cell r="D636" t="str">
            <v>D200 MM</v>
          </cell>
          <cell r="E636" t="str">
            <v>개</v>
          </cell>
          <cell r="F636">
            <v>1984</v>
          </cell>
          <cell r="G636">
            <v>1397</v>
          </cell>
          <cell r="H636">
            <v>0</v>
          </cell>
          <cell r="I636">
            <v>0</v>
          </cell>
        </row>
        <row r="637">
          <cell r="A637" t="str">
            <v>A</v>
          </cell>
          <cell r="B637" t="str">
            <v>MMJ65722</v>
          </cell>
          <cell r="C637" t="str">
            <v>AD용 스리브</v>
          </cell>
          <cell r="D637" t="str">
            <v>D150 MM</v>
          </cell>
          <cell r="E637" t="str">
            <v>개</v>
          </cell>
          <cell r="F637">
            <v>96</v>
          </cell>
          <cell r="G637">
            <v>1536</v>
          </cell>
          <cell r="H637">
            <v>0</v>
          </cell>
          <cell r="I637">
            <v>0</v>
          </cell>
        </row>
        <row r="638">
          <cell r="A638" t="str">
            <v>A</v>
          </cell>
          <cell r="B638" t="str">
            <v>MMJ65723</v>
          </cell>
          <cell r="C638" t="str">
            <v>AD용 스리브</v>
          </cell>
          <cell r="D638" t="str">
            <v>D175 MM</v>
          </cell>
          <cell r="E638" t="str">
            <v>개</v>
          </cell>
          <cell r="F638">
            <v>1364</v>
          </cell>
          <cell r="G638">
            <v>1606</v>
          </cell>
          <cell r="H638">
            <v>0</v>
          </cell>
          <cell r="I638">
            <v>0</v>
          </cell>
        </row>
        <row r="639">
          <cell r="A639" t="str">
            <v>A</v>
          </cell>
          <cell r="B639" t="str">
            <v>MMJ65724</v>
          </cell>
          <cell r="C639" t="str">
            <v>AD용 스리브</v>
          </cell>
          <cell r="D639" t="str">
            <v>D225 MM</v>
          </cell>
          <cell r="E639" t="str">
            <v>개</v>
          </cell>
          <cell r="F639">
            <v>992</v>
          </cell>
          <cell r="G639">
            <v>1956</v>
          </cell>
          <cell r="H639">
            <v>0</v>
          </cell>
          <cell r="I639">
            <v>0</v>
          </cell>
        </row>
        <row r="640">
          <cell r="A640" t="str">
            <v>A</v>
          </cell>
          <cell r="B640" t="str">
            <v>MMO10110</v>
          </cell>
          <cell r="C640" t="str">
            <v>파이프 행가</v>
          </cell>
          <cell r="D640" t="str">
            <v>D32 MM</v>
          </cell>
          <cell r="E640" t="str">
            <v>개</v>
          </cell>
          <cell r="F640">
            <v>882</v>
          </cell>
          <cell r="G640">
            <v>190</v>
          </cell>
          <cell r="H640">
            <v>0</v>
          </cell>
          <cell r="I640">
            <v>0</v>
          </cell>
        </row>
        <row r="641">
          <cell r="A641" t="str">
            <v>A</v>
          </cell>
          <cell r="B641" t="str">
            <v>MMO10112</v>
          </cell>
          <cell r="C641" t="str">
            <v>파이프 행가</v>
          </cell>
          <cell r="D641" t="str">
            <v>D40 MM</v>
          </cell>
          <cell r="E641" t="str">
            <v>개</v>
          </cell>
          <cell r="F641">
            <v>408</v>
          </cell>
          <cell r="G641">
            <v>213</v>
          </cell>
          <cell r="H641">
            <v>0</v>
          </cell>
          <cell r="I641">
            <v>0</v>
          </cell>
        </row>
        <row r="642">
          <cell r="A642" t="str">
            <v>A</v>
          </cell>
          <cell r="B642" t="str">
            <v>MMO10113</v>
          </cell>
          <cell r="C642" t="str">
            <v>파이프 행가</v>
          </cell>
          <cell r="D642" t="str">
            <v>D50 MM</v>
          </cell>
          <cell r="E642" t="str">
            <v>개</v>
          </cell>
          <cell r="F642">
            <v>4219</v>
          </cell>
          <cell r="G642">
            <v>288</v>
          </cell>
          <cell r="H642">
            <v>0</v>
          </cell>
          <cell r="I642">
            <v>0</v>
          </cell>
        </row>
        <row r="643">
          <cell r="A643" t="str">
            <v>A</v>
          </cell>
          <cell r="B643" t="str">
            <v>MMO10117</v>
          </cell>
          <cell r="C643" t="str">
            <v>파이프 행가</v>
          </cell>
          <cell r="D643" t="str">
            <v>D80 MM</v>
          </cell>
          <cell r="E643" t="str">
            <v>개</v>
          </cell>
          <cell r="F643">
            <v>294</v>
          </cell>
          <cell r="G643">
            <v>432</v>
          </cell>
          <cell r="H643">
            <v>0</v>
          </cell>
          <cell r="I643">
            <v>0</v>
          </cell>
        </row>
        <row r="644">
          <cell r="A644" t="str">
            <v>A</v>
          </cell>
          <cell r="B644" t="str">
            <v>MMO10119</v>
          </cell>
          <cell r="C644" t="str">
            <v>파이프 행가</v>
          </cell>
          <cell r="D644" t="str">
            <v>D100 MM</v>
          </cell>
          <cell r="E644" t="str">
            <v>개</v>
          </cell>
          <cell r="F644">
            <v>2904</v>
          </cell>
          <cell r="G644">
            <v>576</v>
          </cell>
          <cell r="H644">
            <v>0</v>
          </cell>
          <cell r="I644">
            <v>0</v>
          </cell>
        </row>
        <row r="645">
          <cell r="A645" t="str">
            <v>A</v>
          </cell>
          <cell r="B645" t="str">
            <v>MMO10120</v>
          </cell>
          <cell r="C645" t="str">
            <v>파이프 행가</v>
          </cell>
          <cell r="D645" t="str">
            <v>D125 MM</v>
          </cell>
          <cell r="E645" t="str">
            <v>개</v>
          </cell>
          <cell r="F645">
            <v>306</v>
          </cell>
          <cell r="G645">
            <v>720</v>
          </cell>
          <cell r="H645">
            <v>0</v>
          </cell>
          <cell r="I645">
            <v>0</v>
          </cell>
        </row>
        <row r="646">
          <cell r="A646" t="str">
            <v>A</v>
          </cell>
          <cell r="B646" t="str">
            <v>MMO10121</v>
          </cell>
          <cell r="C646" t="str">
            <v>파이프 행가</v>
          </cell>
          <cell r="D646" t="str">
            <v>D150 MM</v>
          </cell>
          <cell r="E646" t="str">
            <v>개</v>
          </cell>
          <cell r="F646">
            <v>108</v>
          </cell>
          <cell r="G646">
            <v>1440</v>
          </cell>
          <cell r="H646">
            <v>0</v>
          </cell>
          <cell r="I646">
            <v>0</v>
          </cell>
        </row>
        <row r="647">
          <cell r="A647" t="str">
            <v>A</v>
          </cell>
          <cell r="B647" t="str">
            <v>MMO10122</v>
          </cell>
          <cell r="C647" t="str">
            <v>파이프 행가</v>
          </cell>
          <cell r="D647" t="str">
            <v>D200 MM</v>
          </cell>
          <cell r="E647" t="str">
            <v>개</v>
          </cell>
          <cell r="F647">
            <v>10</v>
          </cell>
          <cell r="G647">
            <v>1728</v>
          </cell>
          <cell r="H647">
            <v>0</v>
          </cell>
          <cell r="I647">
            <v>0</v>
          </cell>
        </row>
        <row r="648">
          <cell r="A648" t="str">
            <v>A</v>
          </cell>
          <cell r="B648" t="str">
            <v>MMO20113</v>
          </cell>
          <cell r="C648" t="str">
            <v>P형 밴드</v>
          </cell>
          <cell r="D648" t="str">
            <v>D50 MM</v>
          </cell>
          <cell r="E648" t="str">
            <v>개</v>
          </cell>
          <cell r="F648">
            <v>566</v>
          </cell>
          <cell r="G648">
            <v>553</v>
          </cell>
          <cell r="H648">
            <v>0</v>
          </cell>
          <cell r="I648">
            <v>0</v>
          </cell>
        </row>
        <row r="649">
          <cell r="A649" t="str">
            <v>A</v>
          </cell>
          <cell r="B649" t="str">
            <v>MMO20117</v>
          </cell>
          <cell r="C649" t="str">
            <v>P형 밴드</v>
          </cell>
          <cell r="D649" t="str">
            <v>D80 MM</v>
          </cell>
          <cell r="E649" t="str">
            <v>개</v>
          </cell>
          <cell r="F649">
            <v>960</v>
          </cell>
          <cell r="G649">
            <v>818</v>
          </cell>
          <cell r="H649">
            <v>0</v>
          </cell>
          <cell r="I649">
            <v>0</v>
          </cell>
        </row>
        <row r="650">
          <cell r="A650" t="str">
            <v>A</v>
          </cell>
          <cell r="B650" t="str">
            <v>MMO31311</v>
          </cell>
          <cell r="C650" t="str">
            <v>스리브(PVC제)</v>
          </cell>
          <cell r="D650" t="str">
            <v>D35 X 120H</v>
          </cell>
          <cell r="E650" t="str">
            <v>개</v>
          </cell>
          <cell r="F650">
            <v>354</v>
          </cell>
          <cell r="G650">
            <v>432</v>
          </cell>
          <cell r="H650">
            <v>0</v>
          </cell>
          <cell r="I650">
            <v>0</v>
          </cell>
        </row>
        <row r="651">
          <cell r="A651" t="str">
            <v>A</v>
          </cell>
          <cell r="B651" t="str">
            <v>MMO31312</v>
          </cell>
          <cell r="C651" t="str">
            <v>스리브(PVC제)</v>
          </cell>
          <cell r="D651" t="str">
            <v>D40 X 120H</v>
          </cell>
          <cell r="E651" t="str">
            <v>개</v>
          </cell>
          <cell r="F651">
            <v>438</v>
          </cell>
          <cell r="G651">
            <v>432</v>
          </cell>
          <cell r="H651">
            <v>0</v>
          </cell>
          <cell r="I651">
            <v>0</v>
          </cell>
        </row>
        <row r="652">
          <cell r="A652" t="str">
            <v>A</v>
          </cell>
          <cell r="B652" t="str">
            <v>MMO31313</v>
          </cell>
          <cell r="C652" t="str">
            <v>스리브(PVC제)</v>
          </cell>
          <cell r="D652" t="str">
            <v>D50 X 120H</v>
          </cell>
          <cell r="E652" t="str">
            <v>개</v>
          </cell>
          <cell r="F652">
            <v>67</v>
          </cell>
          <cell r="G652">
            <v>504</v>
          </cell>
          <cell r="H652">
            <v>0</v>
          </cell>
          <cell r="I652">
            <v>0</v>
          </cell>
        </row>
        <row r="653">
          <cell r="A653" t="str">
            <v>A</v>
          </cell>
          <cell r="B653" t="str">
            <v>MMO31319</v>
          </cell>
          <cell r="C653" t="str">
            <v>스리브(PVC제)</v>
          </cell>
          <cell r="D653" t="str">
            <v>D100X 120H</v>
          </cell>
          <cell r="E653" t="str">
            <v>개</v>
          </cell>
          <cell r="F653">
            <v>888</v>
          </cell>
          <cell r="G653">
            <v>828</v>
          </cell>
          <cell r="H653">
            <v>0</v>
          </cell>
          <cell r="I653">
            <v>0</v>
          </cell>
        </row>
        <row r="654">
          <cell r="A654" t="str">
            <v>A</v>
          </cell>
          <cell r="B654" t="str">
            <v>MMO31321</v>
          </cell>
          <cell r="C654" t="str">
            <v>스리브(PVC제)</v>
          </cell>
          <cell r="D654" t="str">
            <v>D35 X 220H</v>
          </cell>
          <cell r="E654" t="str">
            <v>개</v>
          </cell>
          <cell r="F654">
            <v>528</v>
          </cell>
          <cell r="G654">
            <v>576</v>
          </cell>
          <cell r="H654">
            <v>0</v>
          </cell>
          <cell r="I654">
            <v>0</v>
          </cell>
        </row>
        <row r="655">
          <cell r="A655" t="str">
            <v>A</v>
          </cell>
          <cell r="B655" t="str">
            <v>MMO31716</v>
          </cell>
          <cell r="C655" t="str">
            <v>노출입상관 성형스리브</v>
          </cell>
          <cell r="D655" t="str">
            <v>D75 X 220H</v>
          </cell>
          <cell r="E655" t="str">
            <v>개</v>
          </cell>
          <cell r="F655">
            <v>30</v>
          </cell>
          <cell r="G655">
            <v>792</v>
          </cell>
          <cell r="H655">
            <v>0</v>
          </cell>
          <cell r="I655">
            <v>0</v>
          </cell>
        </row>
        <row r="656">
          <cell r="A656" t="str">
            <v>A</v>
          </cell>
          <cell r="B656" t="str">
            <v>MMO31718</v>
          </cell>
          <cell r="C656" t="str">
            <v>노출입상관 성형스리브</v>
          </cell>
          <cell r="D656" t="str">
            <v>D100 X 220H</v>
          </cell>
          <cell r="E656" t="str">
            <v>개</v>
          </cell>
          <cell r="F656">
            <v>192</v>
          </cell>
          <cell r="G656">
            <v>1044</v>
          </cell>
          <cell r="H656">
            <v>0</v>
          </cell>
          <cell r="I656">
            <v>0</v>
          </cell>
        </row>
        <row r="657">
          <cell r="A657" t="str">
            <v>A</v>
          </cell>
          <cell r="B657" t="str">
            <v>MMO31815</v>
          </cell>
          <cell r="C657" t="str">
            <v>PD입상관 성형스리브</v>
          </cell>
          <cell r="D657" t="str">
            <v>D65 X 135H</v>
          </cell>
          <cell r="E657" t="str">
            <v>개</v>
          </cell>
          <cell r="F657">
            <v>192</v>
          </cell>
          <cell r="G657">
            <v>540</v>
          </cell>
          <cell r="H657">
            <v>0</v>
          </cell>
          <cell r="I657">
            <v>0</v>
          </cell>
        </row>
        <row r="658">
          <cell r="A658" t="str">
            <v>A</v>
          </cell>
          <cell r="B658" t="str">
            <v>MMO31818</v>
          </cell>
          <cell r="C658" t="str">
            <v>PD입상관 성형스리브</v>
          </cell>
          <cell r="D658" t="str">
            <v>D100 X 135H</v>
          </cell>
          <cell r="E658" t="str">
            <v>개</v>
          </cell>
          <cell r="F658">
            <v>654</v>
          </cell>
          <cell r="G658">
            <v>720</v>
          </cell>
          <cell r="H658">
            <v>0</v>
          </cell>
          <cell r="I658">
            <v>0</v>
          </cell>
        </row>
        <row r="659">
          <cell r="A659" t="str">
            <v>A</v>
          </cell>
          <cell r="B659" t="str">
            <v>MMO31820</v>
          </cell>
          <cell r="C659" t="str">
            <v>PD입상관 성형스리브</v>
          </cell>
          <cell r="D659" t="str">
            <v>D125 X 135H</v>
          </cell>
          <cell r="E659" t="str">
            <v>개</v>
          </cell>
          <cell r="F659">
            <v>884</v>
          </cell>
          <cell r="G659">
            <v>864</v>
          </cell>
          <cell r="H659">
            <v>0</v>
          </cell>
          <cell r="I659">
            <v>0</v>
          </cell>
        </row>
        <row r="660">
          <cell r="A660" t="str">
            <v>A</v>
          </cell>
          <cell r="B660" t="str">
            <v>MMO31821</v>
          </cell>
          <cell r="C660" t="str">
            <v>PD입상관 성형스리브</v>
          </cell>
          <cell r="D660" t="str">
            <v>D150 X 135H</v>
          </cell>
          <cell r="E660" t="str">
            <v>개</v>
          </cell>
          <cell r="F660">
            <v>2280</v>
          </cell>
          <cell r="G660">
            <v>1008</v>
          </cell>
          <cell r="H660">
            <v>0</v>
          </cell>
          <cell r="I660">
            <v>0</v>
          </cell>
        </row>
        <row r="661">
          <cell r="A661" t="str">
            <v>A</v>
          </cell>
          <cell r="B661" t="str">
            <v>MMO42905</v>
          </cell>
          <cell r="C661" t="str">
            <v>욕조자바라팩킹</v>
          </cell>
          <cell r="D661" t="str">
            <v>D40</v>
          </cell>
          <cell r="E661" t="str">
            <v>개</v>
          </cell>
          <cell r="F661">
            <v>436</v>
          </cell>
          <cell r="G661">
            <v>216</v>
          </cell>
          <cell r="H661">
            <v>0</v>
          </cell>
          <cell r="I661">
            <v>0</v>
          </cell>
        </row>
        <row r="662">
          <cell r="A662" t="str">
            <v>A</v>
          </cell>
          <cell r="B662" t="str">
            <v>SMS11558</v>
          </cell>
          <cell r="C662" t="str">
            <v>주철90도 곡관(커프링)</v>
          </cell>
          <cell r="D662" t="str">
            <v>D100</v>
          </cell>
          <cell r="E662" t="str">
            <v>개</v>
          </cell>
          <cell r="F662">
            <v>57</v>
          </cell>
          <cell r="G662">
            <v>5171</v>
          </cell>
          <cell r="H662">
            <v>0</v>
          </cell>
          <cell r="I662">
            <v>0</v>
          </cell>
        </row>
        <row r="663">
          <cell r="A663" t="str">
            <v>A</v>
          </cell>
          <cell r="B663" t="str">
            <v>SMS11559</v>
          </cell>
          <cell r="C663" t="str">
            <v>주철90도 곡관(커프링)</v>
          </cell>
          <cell r="D663" t="str">
            <v>D 75</v>
          </cell>
          <cell r="E663" t="str">
            <v>개</v>
          </cell>
          <cell r="F663">
            <v>59</v>
          </cell>
          <cell r="G663">
            <v>3856</v>
          </cell>
          <cell r="H663">
            <v>0</v>
          </cell>
          <cell r="I663">
            <v>0</v>
          </cell>
        </row>
        <row r="664">
          <cell r="A664" t="str">
            <v>A</v>
          </cell>
          <cell r="B664" t="str">
            <v>SMS11561</v>
          </cell>
          <cell r="C664" t="str">
            <v>주철45도 곡관(커프링)</v>
          </cell>
          <cell r="D664" t="str">
            <v>D200</v>
          </cell>
          <cell r="E664" t="str">
            <v>개</v>
          </cell>
          <cell r="F664">
            <v>6</v>
          </cell>
          <cell r="G664">
            <v>11096</v>
          </cell>
          <cell r="H664">
            <v>0</v>
          </cell>
          <cell r="I664">
            <v>0</v>
          </cell>
        </row>
        <row r="665">
          <cell r="A665" t="str">
            <v>A</v>
          </cell>
          <cell r="B665" t="str">
            <v>SMS11562</v>
          </cell>
          <cell r="C665" t="str">
            <v>주철45도 곡관(커프링)</v>
          </cell>
          <cell r="D665" t="str">
            <v>D150</v>
          </cell>
          <cell r="E665" t="str">
            <v>개</v>
          </cell>
          <cell r="F665">
            <v>66</v>
          </cell>
          <cell r="G665">
            <v>6683</v>
          </cell>
          <cell r="H665">
            <v>0</v>
          </cell>
          <cell r="I665">
            <v>0</v>
          </cell>
        </row>
        <row r="666">
          <cell r="A666" t="str">
            <v>A</v>
          </cell>
          <cell r="B666" t="str">
            <v>SMS11563</v>
          </cell>
          <cell r="C666" t="str">
            <v>주철45도 곡관(커프링)</v>
          </cell>
          <cell r="D666" t="str">
            <v>D125</v>
          </cell>
          <cell r="E666" t="str">
            <v>개</v>
          </cell>
          <cell r="F666">
            <v>100</v>
          </cell>
          <cell r="G666">
            <v>5569</v>
          </cell>
          <cell r="H666">
            <v>0</v>
          </cell>
          <cell r="I666">
            <v>0</v>
          </cell>
        </row>
        <row r="667">
          <cell r="A667" t="str">
            <v>A</v>
          </cell>
          <cell r="B667" t="str">
            <v>SMS11564</v>
          </cell>
          <cell r="C667" t="str">
            <v>주철45도 곡관(커프링)</v>
          </cell>
          <cell r="D667" t="str">
            <v>D100</v>
          </cell>
          <cell r="E667" t="str">
            <v>개</v>
          </cell>
          <cell r="F667">
            <v>457</v>
          </cell>
          <cell r="G667">
            <v>3618</v>
          </cell>
          <cell r="H667">
            <v>0</v>
          </cell>
          <cell r="I667">
            <v>0</v>
          </cell>
        </row>
        <row r="668">
          <cell r="A668" t="str">
            <v>A</v>
          </cell>
          <cell r="B668" t="str">
            <v>SMS11565</v>
          </cell>
          <cell r="C668" t="str">
            <v>주철45도 곡관(커프링)</v>
          </cell>
          <cell r="D668" t="str">
            <v>D 75</v>
          </cell>
          <cell r="E668" t="str">
            <v>개</v>
          </cell>
          <cell r="F668">
            <v>89</v>
          </cell>
          <cell r="G668">
            <v>2466</v>
          </cell>
          <cell r="H668">
            <v>0</v>
          </cell>
          <cell r="I668">
            <v>0</v>
          </cell>
        </row>
        <row r="669">
          <cell r="A669" t="str">
            <v>A</v>
          </cell>
          <cell r="B669" t="str">
            <v>SMS11567</v>
          </cell>
          <cell r="C669" t="str">
            <v>주철소제구(커프링)</v>
          </cell>
          <cell r="D669" t="str">
            <v>D200</v>
          </cell>
          <cell r="E669" t="str">
            <v>개</v>
          </cell>
          <cell r="F669">
            <v>4</v>
          </cell>
          <cell r="G669">
            <v>20583</v>
          </cell>
          <cell r="H669">
            <v>0</v>
          </cell>
          <cell r="I669">
            <v>0</v>
          </cell>
        </row>
        <row r="670">
          <cell r="A670" t="str">
            <v>A</v>
          </cell>
          <cell r="B670" t="str">
            <v>SMS11568</v>
          </cell>
          <cell r="C670" t="str">
            <v>주철소제구(커프링)</v>
          </cell>
          <cell r="D670" t="str">
            <v>D150</v>
          </cell>
          <cell r="E670" t="str">
            <v>개</v>
          </cell>
          <cell r="F670">
            <v>40</v>
          </cell>
          <cell r="G670">
            <v>6084</v>
          </cell>
          <cell r="H670">
            <v>0</v>
          </cell>
          <cell r="I670">
            <v>0</v>
          </cell>
        </row>
        <row r="671">
          <cell r="A671" t="str">
            <v>A</v>
          </cell>
          <cell r="B671" t="str">
            <v>SMS11569</v>
          </cell>
          <cell r="C671" t="str">
            <v>주철소제구(커프링)</v>
          </cell>
          <cell r="D671" t="str">
            <v>D125</v>
          </cell>
          <cell r="E671" t="str">
            <v>개</v>
          </cell>
          <cell r="F671">
            <v>59</v>
          </cell>
          <cell r="G671">
            <v>3936</v>
          </cell>
          <cell r="H671">
            <v>0</v>
          </cell>
          <cell r="I671">
            <v>0</v>
          </cell>
        </row>
        <row r="672">
          <cell r="A672" t="str">
            <v>A</v>
          </cell>
          <cell r="B672" t="str">
            <v>SMS11570</v>
          </cell>
          <cell r="C672" t="str">
            <v>주철소제구(커프링)</v>
          </cell>
          <cell r="D672" t="str">
            <v>D100</v>
          </cell>
          <cell r="E672" t="str">
            <v>개</v>
          </cell>
          <cell r="F672">
            <v>358</v>
          </cell>
          <cell r="G672">
            <v>2424</v>
          </cell>
          <cell r="H672">
            <v>0</v>
          </cell>
          <cell r="I672">
            <v>0</v>
          </cell>
        </row>
        <row r="673">
          <cell r="A673" t="str">
            <v>A</v>
          </cell>
          <cell r="B673" t="str">
            <v>SMS11571</v>
          </cell>
          <cell r="C673" t="str">
            <v>주철소제구(커프링)</v>
          </cell>
          <cell r="D673" t="str">
            <v>D 75</v>
          </cell>
          <cell r="E673" t="str">
            <v>개</v>
          </cell>
          <cell r="F673">
            <v>47</v>
          </cell>
          <cell r="G673">
            <v>2106</v>
          </cell>
          <cell r="H673">
            <v>0</v>
          </cell>
          <cell r="I673">
            <v>0</v>
          </cell>
        </row>
        <row r="674">
          <cell r="A674" t="str">
            <v>A</v>
          </cell>
          <cell r="B674" t="str">
            <v>SMS11579</v>
          </cell>
          <cell r="C674" t="str">
            <v>주철 Y관(커프링)</v>
          </cell>
          <cell r="D674" t="str">
            <v>D200X200</v>
          </cell>
          <cell r="E674" t="str">
            <v>개</v>
          </cell>
          <cell r="F674">
            <v>2</v>
          </cell>
          <cell r="G674">
            <v>24107</v>
          </cell>
          <cell r="H674">
            <v>0</v>
          </cell>
          <cell r="I674">
            <v>0</v>
          </cell>
        </row>
        <row r="675">
          <cell r="A675" t="str">
            <v>A</v>
          </cell>
          <cell r="B675" t="str">
            <v>SMS11581</v>
          </cell>
          <cell r="C675" t="str">
            <v>주철 Y관(커프링)</v>
          </cell>
          <cell r="D675" t="str">
            <v>D200X125</v>
          </cell>
          <cell r="E675" t="str">
            <v>개</v>
          </cell>
          <cell r="F675">
            <v>2</v>
          </cell>
          <cell r="G675">
            <v>18252</v>
          </cell>
          <cell r="H675">
            <v>0</v>
          </cell>
          <cell r="I675">
            <v>0</v>
          </cell>
        </row>
        <row r="676">
          <cell r="A676" t="str">
            <v>A</v>
          </cell>
          <cell r="B676" t="str">
            <v>SMS11583</v>
          </cell>
          <cell r="C676" t="str">
            <v>주철 Y관(커프링)</v>
          </cell>
          <cell r="D676" t="str">
            <v>D150X150</v>
          </cell>
          <cell r="E676" t="str">
            <v>개</v>
          </cell>
          <cell r="F676">
            <v>26</v>
          </cell>
          <cell r="G676">
            <v>13881</v>
          </cell>
          <cell r="H676">
            <v>0</v>
          </cell>
          <cell r="I676">
            <v>0</v>
          </cell>
        </row>
        <row r="677">
          <cell r="A677" t="str">
            <v>A</v>
          </cell>
          <cell r="B677" t="str">
            <v>SMS11584</v>
          </cell>
          <cell r="C677" t="str">
            <v>주철 Y관(커프링)</v>
          </cell>
          <cell r="D677" t="str">
            <v>D150X125</v>
          </cell>
          <cell r="E677" t="str">
            <v>개</v>
          </cell>
          <cell r="F677">
            <v>2</v>
          </cell>
          <cell r="G677">
            <v>12093</v>
          </cell>
          <cell r="H677">
            <v>0</v>
          </cell>
          <cell r="I677">
            <v>0</v>
          </cell>
        </row>
        <row r="678">
          <cell r="A678" t="str">
            <v>A</v>
          </cell>
          <cell r="B678" t="str">
            <v>SMS11585</v>
          </cell>
          <cell r="C678" t="str">
            <v>주철 Y관(커프링)</v>
          </cell>
          <cell r="D678" t="str">
            <v>D150X100</v>
          </cell>
          <cell r="E678" t="str">
            <v>개</v>
          </cell>
          <cell r="F678">
            <v>24</v>
          </cell>
          <cell r="G678">
            <v>10979</v>
          </cell>
          <cell r="H678">
            <v>0</v>
          </cell>
          <cell r="I678">
            <v>0</v>
          </cell>
        </row>
        <row r="679">
          <cell r="A679" t="str">
            <v>A</v>
          </cell>
          <cell r="B679" t="str">
            <v>SMS11588</v>
          </cell>
          <cell r="C679" t="str">
            <v>주철 Y관(커프링)</v>
          </cell>
          <cell r="D679" t="str">
            <v>D125X125</v>
          </cell>
          <cell r="E679" t="str">
            <v>개</v>
          </cell>
          <cell r="F679">
            <v>37</v>
          </cell>
          <cell r="G679">
            <v>11092</v>
          </cell>
          <cell r="H679">
            <v>0</v>
          </cell>
          <cell r="I679">
            <v>0</v>
          </cell>
        </row>
        <row r="680">
          <cell r="A680" t="str">
            <v>A</v>
          </cell>
          <cell r="B680" t="str">
            <v>SMS11589</v>
          </cell>
          <cell r="C680" t="str">
            <v>주철 Y관(커프링)</v>
          </cell>
          <cell r="D680" t="str">
            <v>D125X100</v>
          </cell>
          <cell r="E680" t="str">
            <v>개</v>
          </cell>
          <cell r="F680">
            <v>64</v>
          </cell>
          <cell r="G680">
            <v>9229</v>
          </cell>
          <cell r="H680">
            <v>0</v>
          </cell>
          <cell r="I680">
            <v>0</v>
          </cell>
        </row>
        <row r="681">
          <cell r="A681" t="str">
            <v>A</v>
          </cell>
          <cell r="B681" t="str">
            <v>SMS11590</v>
          </cell>
          <cell r="C681" t="str">
            <v>주철 Y관(커프링)</v>
          </cell>
          <cell r="D681" t="str">
            <v>D125X75</v>
          </cell>
          <cell r="E681" t="str">
            <v>개</v>
          </cell>
          <cell r="F681">
            <v>2</v>
          </cell>
          <cell r="G681">
            <v>8592</v>
          </cell>
          <cell r="H681">
            <v>0</v>
          </cell>
          <cell r="I681">
            <v>0</v>
          </cell>
        </row>
        <row r="682">
          <cell r="A682" t="str">
            <v>A</v>
          </cell>
          <cell r="B682" t="str">
            <v>SMS11591</v>
          </cell>
          <cell r="C682" t="str">
            <v>주철 Y관(커프링)</v>
          </cell>
          <cell r="D682" t="str">
            <v>D125X50</v>
          </cell>
          <cell r="E682" t="str">
            <v>개</v>
          </cell>
          <cell r="F682">
            <v>16</v>
          </cell>
          <cell r="G682">
            <v>6683</v>
          </cell>
          <cell r="H682">
            <v>0</v>
          </cell>
          <cell r="I682">
            <v>0</v>
          </cell>
        </row>
        <row r="683">
          <cell r="A683" t="str">
            <v>A</v>
          </cell>
          <cell r="B683" t="str">
            <v>SMS11592</v>
          </cell>
          <cell r="C683" t="str">
            <v>주철 Y관(커프링)</v>
          </cell>
          <cell r="D683" t="str">
            <v>D100X100</v>
          </cell>
          <cell r="E683" t="str">
            <v>개</v>
          </cell>
          <cell r="F683">
            <v>103</v>
          </cell>
          <cell r="G683">
            <v>7240</v>
          </cell>
          <cell r="H683">
            <v>0</v>
          </cell>
          <cell r="I683">
            <v>0</v>
          </cell>
        </row>
        <row r="684">
          <cell r="A684" t="str">
            <v>A</v>
          </cell>
          <cell r="B684" t="str">
            <v>SMS11593</v>
          </cell>
          <cell r="C684" t="str">
            <v>주철 Y관(커프링)</v>
          </cell>
          <cell r="D684" t="str">
            <v>D100X75</v>
          </cell>
          <cell r="E684" t="str">
            <v>개</v>
          </cell>
          <cell r="F684">
            <v>65</v>
          </cell>
          <cell r="G684">
            <v>6084</v>
          </cell>
          <cell r="H684">
            <v>0</v>
          </cell>
          <cell r="I684">
            <v>0</v>
          </cell>
        </row>
        <row r="685">
          <cell r="A685" t="str">
            <v>A</v>
          </cell>
          <cell r="B685" t="str">
            <v>SMS11594</v>
          </cell>
          <cell r="C685" t="str">
            <v>주철 Y관(커프링)</v>
          </cell>
          <cell r="D685" t="str">
            <v>D100X50</v>
          </cell>
          <cell r="E685" t="str">
            <v>개</v>
          </cell>
          <cell r="F685">
            <v>56</v>
          </cell>
          <cell r="G685">
            <v>5490</v>
          </cell>
          <cell r="H685">
            <v>0</v>
          </cell>
          <cell r="I685">
            <v>0</v>
          </cell>
        </row>
        <row r="686">
          <cell r="A686" t="str">
            <v>A</v>
          </cell>
          <cell r="B686" t="str">
            <v>SMS11595</v>
          </cell>
          <cell r="C686" t="str">
            <v>주철 Y관(커프링)</v>
          </cell>
          <cell r="D686" t="str">
            <v>D75X75</v>
          </cell>
          <cell r="E686" t="str">
            <v>개</v>
          </cell>
          <cell r="F686">
            <v>38</v>
          </cell>
          <cell r="G686">
            <v>5251</v>
          </cell>
          <cell r="H686">
            <v>0</v>
          </cell>
          <cell r="I686">
            <v>0</v>
          </cell>
        </row>
        <row r="687">
          <cell r="A687" t="str">
            <v>A</v>
          </cell>
          <cell r="B687" t="str">
            <v>SMS11599</v>
          </cell>
          <cell r="C687" t="str">
            <v>주철 90도Y관(커프링)</v>
          </cell>
          <cell r="D687" t="str">
            <v>D200X150</v>
          </cell>
          <cell r="E687" t="str">
            <v>개</v>
          </cell>
          <cell r="F687">
            <v>2</v>
          </cell>
          <cell r="G687">
            <v>21322</v>
          </cell>
          <cell r="H687">
            <v>0</v>
          </cell>
          <cell r="I687">
            <v>0</v>
          </cell>
        </row>
        <row r="688">
          <cell r="A688" t="str">
            <v>A</v>
          </cell>
          <cell r="B688" t="str">
            <v>SMS11601</v>
          </cell>
          <cell r="C688" t="str">
            <v>주철 90도Y관(커프링)</v>
          </cell>
          <cell r="D688" t="str">
            <v>D200X100</v>
          </cell>
          <cell r="E688" t="str">
            <v>개</v>
          </cell>
          <cell r="F688">
            <v>4</v>
          </cell>
          <cell r="G688">
            <v>17026</v>
          </cell>
          <cell r="H688">
            <v>0</v>
          </cell>
          <cell r="I688">
            <v>0</v>
          </cell>
        </row>
        <row r="689">
          <cell r="A689" t="str">
            <v>A</v>
          </cell>
          <cell r="B689" t="str">
            <v>SMS11603</v>
          </cell>
          <cell r="C689" t="str">
            <v>주철 90도Y관(커프링)</v>
          </cell>
          <cell r="D689" t="str">
            <v>D150X125</v>
          </cell>
          <cell r="E689" t="str">
            <v>개</v>
          </cell>
          <cell r="F689">
            <v>14</v>
          </cell>
          <cell r="G689">
            <v>13525</v>
          </cell>
          <cell r="H689">
            <v>0</v>
          </cell>
          <cell r="I689">
            <v>0</v>
          </cell>
        </row>
        <row r="690">
          <cell r="A690" t="str">
            <v>A</v>
          </cell>
          <cell r="B690" t="str">
            <v>SMS11604</v>
          </cell>
          <cell r="C690" t="str">
            <v>주철 90도Y관(커프링)</v>
          </cell>
          <cell r="D690" t="str">
            <v>D150X100</v>
          </cell>
          <cell r="E690" t="str">
            <v>개</v>
          </cell>
          <cell r="F690">
            <v>14</v>
          </cell>
          <cell r="G690">
            <v>12168</v>
          </cell>
          <cell r="H690">
            <v>0</v>
          </cell>
          <cell r="I690">
            <v>0</v>
          </cell>
        </row>
        <row r="691">
          <cell r="A691" t="str">
            <v>A</v>
          </cell>
          <cell r="B691" t="str">
            <v>SMS11605</v>
          </cell>
          <cell r="C691" t="str">
            <v>주철 90도Y관(커프링)</v>
          </cell>
          <cell r="D691" t="str">
            <v>D150X75</v>
          </cell>
          <cell r="E691" t="str">
            <v>개</v>
          </cell>
          <cell r="F691">
            <v>32</v>
          </cell>
          <cell r="G691">
            <v>9781</v>
          </cell>
          <cell r="H691">
            <v>0</v>
          </cell>
          <cell r="I691">
            <v>0</v>
          </cell>
        </row>
        <row r="692">
          <cell r="A692" t="str">
            <v>A</v>
          </cell>
          <cell r="B692" t="str">
            <v>SMS11607</v>
          </cell>
          <cell r="C692" t="str">
            <v>주철 90도Y관(커프링)</v>
          </cell>
          <cell r="D692" t="str">
            <v>D125X125</v>
          </cell>
          <cell r="E692" t="str">
            <v>개</v>
          </cell>
          <cell r="F692">
            <v>8</v>
          </cell>
          <cell r="G692">
            <v>11372</v>
          </cell>
          <cell r="H692">
            <v>0</v>
          </cell>
          <cell r="I692">
            <v>0</v>
          </cell>
        </row>
        <row r="693">
          <cell r="A693" t="str">
            <v>A</v>
          </cell>
          <cell r="B693" t="str">
            <v>SMS11608</v>
          </cell>
          <cell r="C693" t="str">
            <v>주철 90도Y관(커프링)</v>
          </cell>
          <cell r="D693" t="str">
            <v>D125X100</v>
          </cell>
          <cell r="E693" t="str">
            <v>개</v>
          </cell>
          <cell r="F693">
            <v>91</v>
          </cell>
          <cell r="G693">
            <v>9706</v>
          </cell>
          <cell r="H693">
            <v>0</v>
          </cell>
          <cell r="I693">
            <v>0</v>
          </cell>
        </row>
        <row r="694">
          <cell r="A694" t="str">
            <v>A</v>
          </cell>
          <cell r="B694" t="str">
            <v>SMS11609</v>
          </cell>
          <cell r="C694" t="str">
            <v>주철 90도Y관(커프링)</v>
          </cell>
          <cell r="D694" t="str">
            <v>D125X75</v>
          </cell>
          <cell r="E694" t="str">
            <v>개</v>
          </cell>
          <cell r="F694">
            <v>29</v>
          </cell>
          <cell r="G694">
            <v>9028</v>
          </cell>
          <cell r="H694">
            <v>0</v>
          </cell>
          <cell r="I694">
            <v>0</v>
          </cell>
        </row>
        <row r="695">
          <cell r="A695" t="str">
            <v>A</v>
          </cell>
          <cell r="B695" t="str">
            <v>SMS11610</v>
          </cell>
          <cell r="C695" t="str">
            <v>주철 90도Y관(커프링)</v>
          </cell>
          <cell r="D695" t="str">
            <v>D125X50</v>
          </cell>
          <cell r="E695" t="str">
            <v>개</v>
          </cell>
          <cell r="F695">
            <v>61</v>
          </cell>
          <cell r="G695">
            <v>8115</v>
          </cell>
          <cell r="H695">
            <v>0</v>
          </cell>
          <cell r="I695">
            <v>0</v>
          </cell>
        </row>
        <row r="696">
          <cell r="A696" t="str">
            <v>A</v>
          </cell>
          <cell r="B696" t="str">
            <v>SMS11611</v>
          </cell>
          <cell r="C696" t="str">
            <v>주철 90도Y관(커프링)</v>
          </cell>
          <cell r="D696" t="str">
            <v>D100X100</v>
          </cell>
          <cell r="E696" t="str">
            <v>개</v>
          </cell>
          <cell r="F696">
            <v>256</v>
          </cell>
          <cell r="G696">
            <v>6595</v>
          </cell>
          <cell r="H696">
            <v>0</v>
          </cell>
          <cell r="I696">
            <v>0</v>
          </cell>
        </row>
        <row r="697">
          <cell r="A697" t="str">
            <v>A</v>
          </cell>
          <cell r="B697" t="str">
            <v>SMS11612</v>
          </cell>
          <cell r="C697" t="str">
            <v>주철 90도Y관(커프링)</v>
          </cell>
          <cell r="D697" t="str">
            <v>D100X75</v>
          </cell>
          <cell r="E697" t="str">
            <v>개</v>
          </cell>
          <cell r="F697">
            <v>56</v>
          </cell>
          <cell r="G697">
            <v>7320</v>
          </cell>
          <cell r="H697">
            <v>0</v>
          </cell>
          <cell r="I697">
            <v>0</v>
          </cell>
        </row>
        <row r="698">
          <cell r="A698" t="str">
            <v>A</v>
          </cell>
          <cell r="B698" t="str">
            <v>SMS11613</v>
          </cell>
          <cell r="C698" t="str">
            <v>주철 90도Y관(커프링)</v>
          </cell>
          <cell r="D698" t="str">
            <v>D100X50</v>
          </cell>
          <cell r="E698" t="str">
            <v>개</v>
          </cell>
          <cell r="F698">
            <v>101</v>
          </cell>
          <cell r="G698">
            <v>5803</v>
          </cell>
          <cell r="H698">
            <v>0</v>
          </cell>
          <cell r="I698">
            <v>0</v>
          </cell>
        </row>
        <row r="699">
          <cell r="A699" t="str">
            <v>A</v>
          </cell>
          <cell r="B699" t="str">
            <v>SMS11614</v>
          </cell>
          <cell r="C699" t="str">
            <v>주철 90도Y관(커프링)</v>
          </cell>
          <cell r="D699" t="str">
            <v>D75X75</v>
          </cell>
          <cell r="E699" t="str">
            <v>개</v>
          </cell>
          <cell r="F699">
            <v>9</v>
          </cell>
          <cell r="G699">
            <v>5803</v>
          </cell>
          <cell r="H699">
            <v>0</v>
          </cell>
          <cell r="I699">
            <v>0</v>
          </cell>
        </row>
        <row r="700">
          <cell r="A700" t="str">
            <v>A</v>
          </cell>
          <cell r="B700" t="str">
            <v>SMS11620</v>
          </cell>
          <cell r="C700" t="str">
            <v>주철 확대관(커프링)</v>
          </cell>
          <cell r="D700" t="str">
            <v>D150X125</v>
          </cell>
          <cell r="E700" t="str">
            <v>개</v>
          </cell>
          <cell r="F700">
            <v>8</v>
          </cell>
          <cell r="G700">
            <v>4652</v>
          </cell>
          <cell r="H700">
            <v>0</v>
          </cell>
          <cell r="I700">
            <v>0</v>
          </cell>
        </row>
        <row r="701">
          <cell r="A701" t="str">
            <v>A</v>
          </cell>
          <cell r="B701" t="str">
            <v>SMS11624</v>
          </cell>
          <cell r="C701" t="str">
            <v>주철 확대관(커프링)</v>
          </cell>
          <cell r="D701" t="str">
            <v>D125X100</v>
          </cell>
          <cell r="E701" t="str">
            <v>개</v>
          </cell>
          <cell r="F701">
            <v>43</v>
          </cell>
          <cell r="G701">
            <v>4175</v>
          </cell>
          <cell r="H701">
            <v>0</v>
          </cell>
          <cell r="I701">
            <v>0</v>
          </cell>
        </row>
        <row r="702">
          <cell r="A702" t="str">
            <v>A</v>
          </cell>
          <cell r="B702" t="str">
            <v>SMS11627</v>
          </cell>
          <cell r="C702" t="str">
            <v>주철 확대관(커프링)</v>
          </cell>
          <cell r="D702" t="str">
            <v>D100X75</v>
          </cell>
          <cell r="E702" t="str">
            <v>개</v>
          </cell>
          <cell r="F702">
            <v>2</v>
          </cell>
          <cell r="G702">
            <v>2902</v>
          </cell>
          <cell r="H702">
            <v>0</v>
          </cell>
          <cell r="I702">
            <v>0</v>
          </cell>
        </row>
        <row r="703">
          <cell r="A703" t="str">
            <v>A</v>
          </cell>
          <cell r="B703" t="str">
            <v>SMS11629</v>
          </cell>
          <cell r="C703" t="str">
            <v>주철 확대관(커프링)</v>
          </cell>
          <cell r="D703" t="str">
            <v>D75X50</v>
          </cell>
          <cell r="E703" t="str">
            <v>개</v>
          </cell>
          <cell r="F703">
            <v>18</v>
          </cell>
          <cell r="G703">
            <v>2873</v>
          </cell>
          <cell r="H703">
            <v>0</v>
          </cell>
          <cell r="I703">
            <v>0</v>
          </cell>
        </row>
        <row r="704">
          <cell r="A704" t="str">
            <v>A</v>
          </cell>
          <cell r="B704" t="str">
            <v>SMS11637</v>
          </cell>
          <cell r="C704" t="str">
            <v>카프링(오배수용)</v>
          </cell>
          <cell r="D704" t="str">
            <v>D50</v>
          </cell>
          <cell r="E704" t="str">
            <v>개</v>
          </cell>
          <cell r="F704">
            <v>36</v>
          </cell>
          <cell r="G704">
            <v>3240</v>
          </cell>
          <cell r="H704">
            <v>0</v>
          </cell>
          <cell r="I704">
            <v>0</v>
          </cell>
        </row>
        <row r="705">
          <cell r="A705" t="str">
            <v>A</v>
          </cell>
          <cell r="B705" t="str">
            <v>SMS11638</v>
          </cell>
          <cell r="C705" t="str">
            <v>카프링(오배수용)</v>
          </cell>
          <cell r="D705" t="str">
            <v>D75</v>
          </cell>
          <cell r="E705" t="str">
            <v>개</v>
          </cell>
          <cell r="F705">
            <v>118</v>
          </cell>
          <cell r="G705">
            <v>3730</v>
          </cell>
          <cell r="H705">
            <v>0</v>
          </cell>
          <cell r="I705">
            <v>0</v>
          </cell>
        </row>
        <row r="706">
          <cell r="A706" t="str">
            <v>A</v>
          </cell>
          <cell r="B706" t="str">
            <v>SMS11639</v>
          </cell>
          <cell r="C706" t="str">
            <v>카프링(오배수용)</v>
          </cell>
          <cell r="D706" t="str">
            <v>D100</v>
          </cell>
          <cell r="E706" t="str">
            <v>개</v>
          </cell>
          <cell r="F706">
            <v>56</v>
          </cell>
          <cell r="G706">
            <v>4406</v>
          </cell>
          <cell r="H706">
            <v>0</v>
          </cell>
          <cell r="I706">
            <v>0</v>
          </cell>
        </row>
        <row r="707">
          <cell r="A707" t="str">
            <v>A</v>
          </cell>
          <cell r="B707" t="str">
            <v>SMS11640</v>
          </cell>
          <cell r="C707" t="str">
            <v>카프링(오배수용)</v>
          </cell>
          <cell r="D707" t="str">
            <v>D125</v>
          </cell>
          <cell r="E707" t="str">
            <v>개</v>
          </cell>
          <cell r="F707">
            <v>16</v>
          </cell>
          <cell r="G707">
            <v>10339</v>
          </cell>
          <cell r="H707">
            <v>0</v>
          </cell>
          <cell r="I707">
            <v>0</v>
          </cell>
        </row>
        <row r="708">
          <cell r="A708" t="str">
            <v>A</v>
          </cell>
          <cell r="B708" t="str">
            <v>SMS13612</v>
          </cell>
          <cell r="C708" t="str">
            <v>아크릴카운터세면기설치(중앙볼형)</v>
          </cell>
          <cell r="D708" t="str">
            <v>770L x 440W(대리석무늬,수전제외)</v>
          </cell>
          <cell r="E708" t="str">
            <v>조</v>
          </cell>
          <cell r="F708">
            <v>348</v>
          </cell>
          <cell r="G708">
            <v>107054</v>
          </cell>
          <cell r="H708">
            <v>10181</v>
          </cell>
          <cell r="I708">
            <v>203</v>
          </cell>
        </row>
        <row r="709">
          <cell r="A709" t="str">
            <v>A</v>
          </cell>
          <cell r="B709" t="str">
            <v>SMS13614</v>
          </cell>
          <cell r="C709" t="str">
            <v>아크릴카운터세면기설치(중앙볼형)</v>
          </cell>
          <cell r="D709" t="str">
            <v>800L x 470W(대리석무늬,수전제외)</v>
          </cell>
          <cell r="E709" t="str">
            <v>조</v>
          </cell>
          <cell r="F709">
            <v>90</v>
          </cell>
          <cell r="G709">
            <v>108155</v>
          </cell>
          <cell r="H709">
            <v>10181</v>
          </cell>
          <cell r="I709">
            <v>203</v>
          </cell>
        </row>
        <row r="710">
          <cell r="A710" t="str">
            <v>A</v>
          </cell>
          <cell r="B710" t="str">
            <v>UAJ14855</v>
          </cell>
          <cell r="C710" t="str">
            <v>시멘트 몰탈 덮기 (1:7)(기계)</v>
          </cell>
          <cell r="E710" t="str">
            <v>M3</v>
          </cell>
          <cell r="F710">
            <v>27.3</v>
          </cell>
          <cell r="G710">
            <v>13900</v>
          </cell>
          <cell r="H710">
            <v>24300</v>
          </cell>
          <cell r="I710">
            <v>500</v>
          </cell>
        </row>
        <row r="711">
          <cell r="A711" t="str">
            <v>A</v>
          </cell>
          <cell r="B711" t="str">
            <v>UCA62815</v>
          </cell>
          <cell r="C711" t="str">
            <v>배수관 보호몰탈덮기(150X70)(기계공사)</v>
          </cell>
          <cell r="D711" t="str">
            <v>(SINK 배수관)</v>
          </cell>
          <cell r="E711" t="str">
            <v>M</v>
          </cell>
          <cell r="F711">
            <v>1580.1</v>
          </cell>
          <cell r="G711">
            <v>400</v>
          </cell>
          <cell r="H711">
            <v>1200</v>
          </cell>
          <cell r="I711">
            <v>0</v>
          </cell>
        </row>
        <row r="712">
          <cell r="A712" t="str">
            <v>A</v>
          </cell>
          <cell r="B712" t="str">
            <v>UMA13213</v>
          </cell>
          <cell r="C712" t="str">
            <v>백강관 옥내 배관(은분2회)</v>
          </cell>
          <cell r="D712" t="str">
            <v>D50 MM</v>
          </cell>
          <cell r="E712" t="str">
            <v>M</v>
          </cell>
          <cell r="F712">
            <v>208</v>
          </cell>
          <cell r="G712">
            <v>2396</v>
          </cell>
          <cell r="H712">
            <v>8540</v>
          </cell>
          <cell r="I712">
            <v>171</v>
          </cell>
        </row>
        <row r="713">
          <cell r="A713" t="str">
            <v>A</v>
          </cell>
          <cell r="B713" t="str">
            <v>UMB28013</v>
          </cell>
          <cell r="C713" t="str">
            <v>주철관배관(NO HUB,도장포함)</v>
          </cell>
          <cell r="D713" t="str">
            <v>D50 MM(84m2미만)</v>
          </cell>
          <cell r="E713" t="str">
            <v>M</v>
          </cell>
          <cell r="F713">
            <v>21</v>
          </cell>
          <cell r="G713">
            <v>3807</v>
          </cell>
          <cell r="H713">
            <v>8383</v>
          </cell>
          <cell r="I713">
            <v>167</v>
          </cell>
        </row>
        <row r="714">
          <cell r="A714" t="str">
            <v>A</v>
          </cell>
          <cell r="B714" t="str">
            <v>UMB28016</v>
          </cell>
          <cell r="C714" t="str">
            <v>주철관배관(NO HUB,도장포함)</v>
          </cell>
          <cell r="D714" t="str">
            <v>D75 MM(84m2미만)</v>
          </cell>
          <cell r="E714" t="str">
            <v>M</v>
          </cell>
          <cell r="F714">
            <v>224.6</v>
          </cell>
          <cell r="G714">
            <v>5500</v>
          </cell>
          <cell r="H714">
            <v>23700</v>
          </cell>
          <cell r="I714">
            <v>500</v>
          </cell>
        </row>
        <row r="715">
          <cell r="A715" t="str">
            <v>A</v>
          </cell>
          <cell r="B715" t="str">
            <v>UMB28019</v>
          </cell>
          <cell r="C715" t="str">
            <v>주철관배관(NO HUB,도장포함)</v>
          </cell>
          <cell r="D715" t="str">
            <v>D100 MM(84m2미만)</v>
          </cell>
          <cell r="E715" t="str">
            <v>M</v>
          </cell>
          <cell r="F715">
            <v>523.9</v>
          </cell>
          <cell r="G715">
            <v>7600</v>
          </cell>
          <cell r="H715">
            <v>25200</v>
          </cell>
          <cell r="I715">
            <v>500</v>
          </cell>
        </row>
        <row r="716">
          <cell r="A716" t="str">
            <v>A</v>
          </cell>
          <cell r="B716" t="str">
            <v>UMB28020</v>
          </cell>
          <cell r="C716" t="str">
            <v>주철관배관(NO HUB,도장포함)</v>
          </cell>
          <cell r="D716" t="str">
            <v>D125 MM(84m2미만)</v>
          </cell>
          <cell r="E716" t="str">
            <v>M</v>
          </cell>
          <cell r="F716">
            <v>262</v>
          </cell>
          <cell r="G716">
            <v>9512</v>
          </cell>
          <cell r="H716">
            <v>30885</v>
          </cell>
          <cell r="I716">
            <v>565</v>
          </cell>
        </row>
        <row r="717">
          <cell r="A717" t="str">
            <v>A</v>
          </cell>
          <cell r="B717" t="str">
            <v>UMB28021</v>
          </cell>
          <cell r="C717" t="str">
            <v>주철관배관(NO HUB,도장포함)</v>
          </cell>
          <cell r="D717" t="str">
            <v>D150 MM(84m2미만)</v>
          </cell>
          <cell r="E717" t="str">
            <v>M</v>
          </cell>
          <cell r="F717">
            <v>141.19999999999999</v>
          </cell>
          <cell r="G717">
            <v>11210</v>
          </cell>
          <cell r="H717">
            <v>32710</v>
          </cell>
          <cell r="I717">
            <v>652</v>
          </cell>
        </row>
        <row r="718">
          <cell r="A718" t="str">
            <v>A</v>
          </cell>
          <cell r="B718" t="str">
            <v>UMB28022</v>
          </cell>
          <cell r="C718" t="str">
            <v>주철관배관(NO HUB,도장포함))</v>
          </cell>
          <cell r="D718" t="str">
            <v>D200 MM(84m2미만)</v>
          </cell>
          <cell r="E718" t="str">
            <v>M</v>
          </cell>
          <cell r="F718">
            <v>19.2</v>
          </cell>
          <cell r="G718">
            <v>17500</v>
          </cell>
          <cell r="H718">
            <v>45000</v>
          </cell>
          <cell r="I718">
            <v>900</v>
          </cell>
        </row>
        <row r="719">
          <cell r="A719" t="str">
            <v>A</v>
          </cell>
          <cell r="B719" t="str">
            <v>UMB28113</v>
          </cell>
          <cell r="C719" t="str">
            <v>주철관배관(NO HUB,도장포함)</v>
          </cell>
          <cell r="D719" t="str">
            <v>D50 MM(84m2이상)</v>
          </cell>
          <cell r="E719" t="str">
            <v>M</v>
          </cell>
          <cell r="F719">
            <v>81.599999999999994</v>
          </cell>
          <cell r="G719">
            <v>3800</v>
          </cell>
          <cell r="H719">
            <v>5500</v>
          </cell>
          <cell r="I719">
            <v>100</v>
          </cell>
        </row>
        <row r="720">
          <cell r="A720" t="str">
            <v>A</v>
          </cell>
          <cell r="B720" t="str">
            <v>UMB28116</v>
          </cell>
          <cell r="C720" t="str">
            <v>주철관배관(NO HUB,도장포함)</v>
          </cell>
          <cell r="D720" t="str">
            <v>D75 MM(84m2이상)</v>
          </cell>
          <cell r="E720" t="str">
            <v>M</v>
          </cell>
          <cell r="F720">
            <v>143.19999999999999</v>
          </cell>
          <cell r="G720">
            <v>5500</v>
          </cell>
          <cell r="H720">
            <v>23300</v>
          </cell>
          <cell r="I720">
            <v>500</v>
          </cell>
        </row>
        <row r="721">
          <cell r="A721" t="str">
            <v>A</v>
          </cell>
          <cell r="B721" t="str">
            <v>UMB28119</v>
          </cell>
          <cell r="C721" t="str">
            <v>주철관배관(NO HUB,도장포함)</v>
          </cell>
          <cell r="D721" t="str">
            <v>D100 MM(84m2이상)</v>
          </cell>
          <cell r="E721" t="str">
            <v>M</v>
          </cell>
          <cell r="F721">
            <v>642.4</v>
          </cell>
          <cell r="G721">
            <v>7610</v>
          </cell>
          <cell r="H721">
            <v>25182</v>
          </cell>
          <cell r="I721">
            <v>502</v>
          </cell>
        </row>
        <row r="722">
          <cell r="A722" t="str">
            <v>A</v>
          </cell>
          <cell r="B722" t="str">
            <v>UMB28120</v>
          </cell>
          <cell r="C722" t="str">
            <v>주철관배관(NO HUB,도장포함)</v>
          </cell>
          <cell r="D722" t="str">
            <v>D125 MM(84m2이상)</v>
          </cell>
          <cell r="E722" t="str">
            <v>M</v>
          </cell>
          <cell r="F722">
            <v>268</v>
          </cell>
          <cell r="G722">
            <v>9500</v>
          </cell>
          <cell r="H722">
            <v>26800</v>
          </cell>
          <cell r="I722">
            <v>500</v>
          </cell>
        </row>
        <row r="723">
          <cell r="A723" t="str">
            <v>A</v>
          </cell>
          <cell r="B723" t="str">
            <v>UMB28121</v>
          </cell>
          <cell r="C723" t="str">
            <v>주철관배관(NO HUB,도장포함)</v>
          </cell>
          <cell r="D723" t="str">
            <v>D150 MM(84m2이상)</v>
          </cell>
          <cell r="E723" t="str">
            <v>M</v>
          </cell>
          <cell r="F723">
            <v>60.8</v>
          </cell>
          <cell r="G723">
            <v>11200</v>
          </cell>
          <cell r="H723">
            <v>34000</v>
          </cell>
          <cell r="I723">
            <v>700</v>
          </cell>
        </row>
        <row r="724">
          <cell r="A724" t="str">
            <v>A</v>
          </cell>
          <cell r="B724" t="str">
            <v>UMB30311</v>
          </cell>
          <cell r="C724" t="str">
            <v>오배수PVC 배관</v>
          </cell>
          <cell r="D724" t="str">
            <v>D35 MM(VG2)</v>
          </cell>
          <cell r="E724" t="str">
            <v>M</v>
          </cell>
          <cell r="F724">
            <v>760.56</v>
          </cell>
          <cell r="G724">
            <v>400</v>
          </cell>
          <cell r="H724">
            <v>1700</v>
          </cell>
          <cell r="I724">
            <v>0</v>
          </cell>
        </row>
        <row r="725">
          <cell r="A725" t="str">
            <v>A</v>
          </cell>
          <cell r="B725" t="str">
            <v>UMB30312</v>
          </cell>
          <cell r="C725" t="str">
            <v>오배수PVC 배관</v>
          </cell>
          <cell r="D725" t="str">
            <v>D40 MM(VG2)</v>
          </cell>
          <cell r="E725" t="str">
            <v>M</v>
          </cell>
          <cell r="F725">
            <v>875.12</v>
          </cell>
          <cell r="G725">
            <v>500</v>
          </cell>
          <cell r="H725">
            <v>1800</v>
          </cell>
          <cell r="I725">
            <v>0</v>
          </cell>
        </row>
        <row r="726">
          <cell r="A726" t="str">
            <v>A</v>
          </cell>
          <cell r="B726" t="str">
            <v>UMB30313</v>
          </cell>
          <cell r="C726" t="str">
            <v>오배수PVC 배관</v>
          </cell>
          <cell r="D726" t="str">
            <v>D50 MM(VG2)</v>
          </cell>
          <cell r="E726" t="str">
            <v>M</v>
          </cell>
          <cell r="F726">
            <v>2894.92</v>
          </cell>
          <cell r="G726">
            <v>600</v>
          </cell>
          <cell r="H726">
            <v>2400</v>
          </cell>
          <cell r="I726">
            <v>0</v>
          </cell>
        </row>
        <row r="727">
          <cell r="A727" t="str">
            <v>A</v>
          </cell>
          <cell r="B727" t="str">
            <v>UMB30314</v>
          </cell>
          <cell r="C727" t="str">
            <v>오배수PVC 배관(도장+비닐)</v>
          </cell>
          <cell r="D727" t="str">
            <v>D50 MM(VG2)</v>
          </cell>
          <cell r="E727" t="str">
            <v>M</v>
          </cell>
          <cell r="F727">
            <v>1266.8</v>
          </cell>
          <cell r="G727">
            <v>694</v>
          </cell>
          <cell r="H727">
            <v>3132</v>
          </cell>
          <cell r="I727">
            <v>62</v>
          </cell>
        </row>
        <row r="728">
          <cell r="A728" t="str">
            <v>A</v>
          </cell>
          <cell r="B728" t="str">
            <v>UMB30316</v>
          </cell>
          <cell r="C728" t="str">
            <v>오배수PVC 배관</v>
          </cell>
          <cell r="D728" t="str">
            <v>D75 MM(VG2)</v>
          </cell>
          <cell r="E728" t="str">
            <v>M</v>
          </cell>
          <cell r="F728">
            <v>4386.3500000000004</v>
          </cell>
          <cell r="G728">
            <v>1271</v>
          </cell>
          <cell r="H728">
            <v>2920</v>
          </cell>
          <cell r="I728">
            <v>58</v>
          </cell>
        </row>
        <row r="729">
          <cell r="A729" t="str">
            <v>A</v>
          </cell>
          <cell r="B729" t="str">
            <v>UMB30317</v>
          </cell>
          <cell r="C729" t="str">
            <v>오배수PVC 배관(도장+비닐)</v>
          </cell>
          <cell r="D729" t="str">
            <v>D75 MM(VG2)</v>
          </cell>
          <cell r="E729" t="str">
            <v>M</v>
          </cell>
          <cell r="F729">
            <v>166.4</v>
          </cell>
          <cell r="G729">
            <v>1400</v>
          </cell>
          <cell r="H729">
            <v>4000</v>
          </cell>
          <cell r="I729">
            <v>100</v>
          </cell>
        </row>
        <row r="730">
          <cell r="A730" t="str">
            <v>A</v>
          </cell>
          <cell r="B730" t="str">
            <v>UMB30318</v>
          </cell>
          <cell r="C730" t="str">
            <v>오배수PVC 배관</v>
          </cell>
          <cell r="D730" t="str">
            <v>D100 MM(VG2)</v>
          </cell>
          <cell r="E730" t="str">
            <v>M</v>
          </cell>
          <cell r="F730">
            <v>5900.38</v>
          </cell>
          <cell r="G730">
            <v>1900</v>
          </cell>
          <cell r="H730">
            <v>3600</v>
          </cell>
          <cell r="I730">
            <v>100</v>
          </cell>
        </row>
        <row r="731">
          <cell r="A731" t="str">
            <v>A</v>
          </cell>
          <cell r="B731" t="str">
            <v>UMB30411</v>
          </cell>
          <cell r="C731" t="str">
            <v>이중PVC 배관</v>
          </cell>
          <cell r="D731" t="str">
            <v>D35 MM</v>
          </cell>
          <cell r="E731" t="str">
            <v>M</v>
          </cell>
          <cell r="F731">
            <v>787.32</v>
          </cell>
          <cell r="G731">
            <v>824</v>
          </cell>
          <cell r="H731">
            <v>1655</v>
          </cell>
          <cell r="I731">
            <v>32</v>
          </cell>
        </row>
        <row r="732">
          <cell r="A732" t="str">
            <v>A</v>
          </cell>
          <cell r="B732" t="str">
            <v>UMB30412</v>
          </cell>
          <cell r="C732" t="str">
            <v>이중PVC 배관</v>
          </cell>
          <cell r="D732" t="str">
            <v>D40 MM</v>
          </cell>
          <cell r="E732" t="str">
            <v>M</v>
          </cell>
          <cell r="F732">
            <v>340.92</v>
          </cell>
          <cell r="G732">
            <v>1038</v>
          </cell>
          <cell r="H732">
            <v>1750</v>
          </cell>
          <cell r="I732">
            <v>35</v>
          </cell>
        </row>
        <row r="733">
          <cell r="A733" t="str">
            <v>A</v>
          </cell>
          <cell r="B733" t="str">
            <v>UMB30413</v>
          </cell>
          <cell r="C733" t="str">
            <v>이중PVC 배관</v>
          </cell>
          <cell r="D733" t="str">
            <v>D50 MM</v>
          </cell>
          <cell r="E733" t="str">
            <v>M</v>
          </cell>
          <cell r="F733">
            <v>2761.36</v>
          </cell>
          <cell r="G733">
            <v>1210</v>
          </cell>
          <cell r="H733">
            <v>2434</v>
          </cell>
          <cell r="I733">
            <v>48</v>
          </cell>
        </row>
        <row r="734">
          <cell r="A734" t="str">
            <v>A</v>
          </cell>
          <cell r="B734" t="str">
            <v>UMB30414</v>
          </cell>
          <cell r="C734" t="str">
            <v>이중PVC 배관(도장+비닐감기)</v>
          </cell>
          <cell r="D734" t="str">
            <v>D50 MM</v>
          </cell>
          <cell r="E734" t="str">
            <v>M</v>
          </cell>
          <cell r="F734">
            <v>166.4</v>
          </cell>
          <cell r="G734">
            <v>1300</v>
          </cell>
          <cell r="H734">
            <v>3100</v>
          </cell>
          <cell r="I734">
            <v>100</v>
          </cell>
        </row>
        <row r="735">
          <cell r="A735" t="str">
            <v>A</v>
          </cell>
          <cell r="B735" t="str">
            <v>UMB30416</v>
          </cell>
          <cell r="C735" t="str">
            <v>이중PVC 배관</v>
          </cell>
          <cell r="D735" t="str">
            <v>D75 MM</v>
          </cell>
          <cell r="E735" t="str">
            <v>M</v>
          </cell>
          <cell r="F735">
            <v>64</v>
          </cell>
          <cell r="G735">
            <v>2015</v>
          </cell>
          <cell r="H735">
            <v>2920</v>
          </cell>
          <cell r="I735">
            <v>58</v>
          </cell>
        </row>
        <row r="736">
          <cell r="A736" t="str">
            <v>A</v>
          </cell>
          <cell r="B736" t="str">
            <v>UMB30417</v>
          </cell>
          <cell r="C736" t="str">
            <v>이중PVC 배관(도장+비닐감기)</v>
          </cell>
          <cell r="D736" t="str">
            <v>D75 MM</v>
          </cell>
          <cell r="E736" t="str">
            <v>M</v>
          </cell>
          <cell r="F736">
            <v>2246.4</v>
          </cell>
          <cell r="G736">
            <v>2200</v>
          </cell>
          <cell r="H736">
            <v>4000</v>
          </cell>
          <cell r="I736">
            <v>100</v>
          </cell>
        </row>
        <row r="737">
          <cell r="A737" t="str">
            <v>A</v>
          </cell>
          <cell r="B737" t="str">
            <v>UMB30419</v>
          </cell>
          <cell r="C737" t="str">
            <v>이중PVC 배관</v>
          </cell>
          <cell r="D737" t="str">
            <v>D100 MM</v>
          </cell>
          <cell r="E737" t="str">
            <v>M</v>
          </cell>
          <cell r="F737">
            <v>1939.92</v>
          </cell>
          <cell r="G737">
            <v>2930</v>
          </cell>
          <cell r="H737">
            <v>3604</v>
          </cell>
          <cell r="I737">
            <v>72</v>
          </cell>
        </row>
        <row r="738">
          <cell r="A738" t="str">
            <v>A</v>
          </cell>
          <cell r="B738" t="str">
            <v>UMC15106</v>
          </cell>
          <cell r="C738" t="str">
            <v>강판 절단 (가스)(수동식)</v>
          </cell>
          <cell r="D738" t="str">
            <v>T= 6MM</v>
          </cell>
          <cell r="E738" t="str">
            <v>M</v>
          </cell>
          <cell r="F738">
            <v>535.79999999999995</v>
          </cell>
          <cell r="G738">
            <v>200</v>
          </cell>
          <cell r="H738">
            <v>300</v>
          </cell>
          <cell r="I738">
            <v>0</v>
          </cell>
        </row>
        <row r="739">
          <cell r="A739" t="str">
            <v>A</v>
          </cell>
          <cell r="B739" t="str">
            <v>UMC28206</v>
          </cell>
          <cell r="C739" t="str">
            <v>강판 전기아크용접(V형)(횡향)(수동)</v>
          </cell>
          <cell r="D739" t="str">
            <v>T= 6 MM</v>
          </cell>
          <cell r="E739" t="str">
            <v>M</v>
          </cell>
          <cell r="F739">
            <v>290.39999999999998</v>
          </cell>
          <cell r="G739">
            <v>400</v>
          </cell>
          <cell r="H739">
            <v>9300</v>
          </cell>
          <cell r="I739">
            <v>200</v>
          </cell>
        </row>
        <row r="740">
          <cell r="A740" t="str">
            <v>A</v>
          </cell>
          <cell r="B740" t="str">
            <v>UME38316</v>
          </cell>
          <cell r="C740" t="str">
            <v>오배수 방음보온(은박)</v>
          </cell>
          <cell r="D740" t="str">
            <v>D=75MM, T=25MM</v>
          </cell>
          <cell r="E740" t="str">
            <v>M</v>
          </cell>
          <cell r="F740">
            <v>2469.6</v>
          </cell>
          <cell r="G740">
            <v>1400</v>
          </cell>
          <cell r="H740">
            <v>2700</v>
          </cell>
          <cell r="I740">
            <v>100</v>
          </cell>
        </row>
        <row r="741">
          <cell r="A741" t="str">
            <v>A</v>
          </cell>
          <cell r="B741" t="str">
            <v>UME38319</v>
          </cell>
          <cell r="C741" t="str">
            <v>오배수 방음보온(은박)</v>
          </cell>
          <cell r="D741" t="str">
            <v>D=100MM, T=25MM</v>
          </cell>
          <cell r="E741" t="str">
            <v>M</v>
          </cell>
          <cell r="F741">
            <v>3206.4</v>
          </cell>
          <cell r="G741">
            <v>1676</v>
          </cell>
          <cell r="H741">
            <v>3504</v>
          </cell>
          <cell r="I741">
            <v>70</v>
          </cell>
        </row>
        <row r="742">
          <cell r="A742" t="str">
            <v>A</v>
          </cell>
          <cell r="B742" t="str">
            <v>UME38413</v>
          </cell>
          <cell r="C742" t="str">
            <v>오배수 방동보온(아스팔트휄트)</v>
          </cell>
          <cell r="D742" t="str">
            <v>D=50MM, T=50MM</v>
          </cell>
          <cell r="E742" t="str">
            <v>M</v>
          </cell>
          <cell r="F742">
            <v>118.2</v>
          </cell>
          <cell r="G742">
            <v>2700</v>
          </cell>
          <cell r="H742">
            <v>3800</v>
          </cell>
          <cell r="I742">
            <v>100</v>
          </cell>
        </row>
        <row r="743">
          <cell r="A743" t="str">
            <v>A</v>
          </cell>
          <cell r="B743" t="str">
            <v>UME38416</v>
          </cell>
          <cell r="C743" t="str">
            <v>오배수 방동보온(아스팔트휄트)</v>
          </cell>
          <cell r="D743" t="str">
            <v>D=75MM, T=50MM</v>
          </cell>
          <cell r="E743" t="str">
            <v>M</v>
          </cell>
          <cell r="F743">
            <v>101.4</v>
          </cell>
          <cell r="G743">
            <v>3400</v>
          </cell>
          <cell r="H743">
            <v>4400</v>
          </cell>
          <cell r="I743">
            <v>100</v>
          </cell>
        </row>
        <row r="744">
          <cell r="A744" t="str">
            <v>A</v>
          </cell>
          <cell r="B744" t="str">
            <v>UMF22010</v>
          </cell>
          <cell r="C744" t="str">
            <v>배수용수중펌프설치(배관,충격완화C.V포함)</v>
          </cell>
          <cell r="D744" t="str">
            <v>1HP-1대,D50,탈착無,덮개有</v>
          </cell>
          <cell r="E744" t="str">
            <v>조</v>
          </cell>
          <cell r="F744">
            <v>14</v>
          </cell>
          <cell r="G744">
            <v>574946</v>
          </cell>
          <cell r="H744">
            <v>81380</v>
          </cell>
          <cell r="I744">
            <v>3887</v>
          </cell>
        </row>
        <row r="745">
          <cell r="A745" t="str">
            <v>A</v>
          </cell>
          <cell r="B745" t="str">
            <v>UMG10105</v>
          </cell>
          <cell r="C745" t="str">
            <v>양변기설치(유색,대형)</v>
          </cell>
          <cell r="D745" t="str">
            <v>KSVC-1210CR(휴지걸이제외)</v>
          </cell>
          <cell r="E745" t="str">
            <v>조</v>
          </cell>
          <cell r="F745">
            <v>10</v>
          </cell>
          <cell r="G745">
            <v>54989</v>
          </cell>
          <cell r="H745">
            <v>25649</v>
          </cell>
          <cell r="I745">
            <v>513</v>
          </cell>
        </row>
        <row r="746">
          <cell r="A746" t="str">
            <v>A</v>
          </cell>
          <cell r="B746" t="str">
            <v>UMG10113</v>
          </cell>
          <cell r="C746" t="str">
            <v>원피스형투피스 양변기설치(유색)</v>
          </cell>
          <cell r="D746" t="str">
            <v>KSVC-1210CR(대형,휴지걸이제외)</v>
          </cell>
          <cell r="E746" t="str">
            <v>조</v>
          </cell>
          <cell r="F746">
            <v>876</v>
          </cell>
          <cell r="G746">
            <v>78303</v>
          </cell>
          <cell r="H746">
            <v>25649</v>
          </cell>
          <cell r="I746">
            <v>513</v>
          </cell>
        </row>
        <row r="747">
          <cell r="A747" t="str">
            <v>A</v>
          </cell>
          <cell r="B747" t="str">
            <v>UMG13104</v>
          </cell>
          <cell r="C747" t="str">
            <v>일반세면기설치(백색)</v>
          </cell>
          <cell r="D747" t="str">
            <v>KSVL-610(수전제외)</v>
          </cell>
          <cell r="E747" t="str">
            <v>조</v>
          </cell>
          <cell r="F747">
            <v>4</v>
          </cell>
          <cell r="G747">
            <v>20160</v>
          </cell>
          <cell r="H747">
            <v>9161</v>
          </cell>
          <cell r="I747">
            <v>183</v>
          </cell>
        </row>
        <row r="748">
          <cell r="A748" t="str">
            <v>A</v>
          </cell>
          <cell r="B748" t="str">
            <v>UMG13211</v>
          </cell>
          <cell r="C748" t="str">
            <v>SMC카운터세면기설치</v>
          </cell>
          <cell r="D748" t="str">
            <v>L=1040(유색,수전제외)</v>
          </cell>
          <cell r="E748" t="str">
            <v>조</v>
          </cell>
          <cell r="F748">
            <v>2</v>
          </cell>
          <cell r="G748">
            <v>100027</v>
          </cell>
          <cell r="H748">
            <v>12216</v>
          </cell>
          <cell r="I748">
            <v>244</v>
          </cell>
        </row>
        <row r="749">
          <cell r="A749" t="str">
            <v>A</v>
          </cell>
          <cell r="B749" t="str">
            <v>UMG13231</v>
          </cell>
          <cell r="C749" t="str">
            <v>아크릴카운터세면기설치</v>
          </cell>
          <cell r="D749" t="str">
            <v>L=1300(대리석무늬,수전제외)</v>
          </cell>
          <cell r="E749" t="str">
            <v>조</v>
          </cell>
          <cell r="F749">
            <v>90</v>
          </cell>
          <cell r="G749">
            <v>91430</v>
          </cell>
          <cell r="H749">
            <v>10182</v>
          </cell>
          <cell r="I749">
            <v>203</v>
          </cell>
        </row>
        <row r="750">
          <cell r="A750" t="str">
            <v>A</v>
          </cell>
          <cell r="B750" t="str">
            <v>UMG13234</v>
          </cell>
          <cell r="C750" t="str">
            <v>아크릴카운터세면기설치</v>
          </cell>
          <cell r="D750" t="str">
            <v>L=1400(대리석무늬,수전제외)</v>
          </cell>
          <cell r="E750" t="str">
            <v>조</v>
          </cell>
          <cell r="F750">
            <v>348</v>
          </cell>
          <cell r="G750">
            <v>93014</v>
          </cell>
          <cell r="H750">
            <v>10182</v>
          </cell>
          <cell r="I750">
            <v>203</v>
          </cell>
        </row>
        <row r="751">
          <cell r="A751" t="str">
            <v>A</v>
          </cell>
          <cell r="B751" t="str">
            <v>UMG13600</v>
          </cell>
          <cell r="C751" t="str">
            <v>청소용수채설치</v>
          </cell>
          <cell r="D751" t="str">
            <v>460X560X660</v>
          </cell>
          <cell r="E751" t="str">
            <v>조</v>
          </cell>
          <cell r="F751">
            <v>2</v>
          </cell>
          <cell r="G751">
            <v>102672</v>
          </cell>
          <cell r="H751">
            <v>12128</v>
          </cell>
          <cell r="I751">
            <v>242</v>
          </cell>
        </row>
        <row r="752">
          <cell r="A752" t="str">
            <v>A</v>
          </cell>
          <cell r="B752" t="str">
            <v>UMG16715</v>
          </cell>
          <cell r="C752" t="str">
            <v>아크릴욕조설치 및 보양</v>
          </cell>
          <cell r="D752" t="str">
            <v>L=1,600 MM(대리석무늬)</v>
          </cell>
          <cell r="E752" t="str">
            <v>조</v>
          </cell>
          <cell r="F752">
            <v>436</v>
          </cell>
          <cell r="G752">
            <v>131028</v>
          </cell>
          <cell r="H752">
            <v>30862</v>
          </cell>
          <cell r="I752">
            <v>611</v>
          </cell>
        </row>
        <row r="753">
          <cell r="A753" t="str">
            <v>A</v>
          </cell>
          <cell r="B753" t="str">
            <v>UMG19202</v>
          </cell>
          <cell r="C753" t="str">
            <v>소변기설치</v>
          </cell>
          <cell r="D753" t="str">
            <v>KSEU-320(전자감응)</v>
          </cell>
          <cell r="E753" t="str">
            <v>조</v>
          </cell>
          <cell r="F753">
            <v>4</v>
          </cell>
          <cell r="G753">
            <v>68400</v>
          </cell>
          <cell r="H753">
            <v>34625</v>
          </cell>
          <cell r="I753">
            <v>692</v>
          </cell>
        </row>
        <row r="754">
          <cell r="A754" t="str">
            <v>A</v>
          </cell>
          <cell r="B754" t="str">
            <v>UMG43201</v>
          </cell>
          <cell r="C754" t="str">
            <v>화장경설치(무늬형)</v>
          </cell>
          <cell r="D754" t="str">
            <v>850X700X5T</v>
          </cell>
          <cell r="E754" t="str">
            <v>개</v>
          </cell>
          <cell r="F754">
            <v>6</v>
          </cell>
          <cell r="G754">
            <v>13178</v>
          </cell>
          <cell r="H754">
            <v>7471</v>
          </cell>
          <cell r="I754">
            <v>149</v>
          </cell>
        </row>
        <row r="755">
          <cell r="A755" t="str">
            <v>A</v>
          </cell>
          <cell r="B755" t="str">
            <v>UMG43217</v>
          </cell>
          <cell r="C755" t="str">
            <v>화장경설치(테두리형)</v>
          </cell>
          <cell r="D755" t="str">
            <v>1000X850X5T</v>
          </cell>
          <cell r="E755" t="str">
            <v>개</v>
          </cell>
          <cell r="F755">
            <v>876</v>
          </cell>
          <cell r="G755">
            <v>25382</v>
          </cell>
          <cell r="H755">
            <v>7471</v>
          </cell>
          <cell r="I755">
            <v>149</v>
          </cell>
        </row>
        <row r="756">
          <cell r="A756" t="str">
            <v>A</v>
          </cell>
          <cell r="B756" t="str">
            <v>UMG43221</v>
          </cell>
          <cell r="C756" t="str">
            <v>화장경설치(테두리형)</v>
          </cell>
          <cell r="D756" t="str">
            <v>770-800x950X5T</v>
          </cell>
          <cell r="E756" t="str">
            <v>조</v>
          </cell>
          <cell r="F756">
            <v>438</v>
          </cell>
          <cell r="G756">
            <v>25382</v>
          </cell>
          <cell r="H756">
            <v>7471</v>
          </cell>
          <cell r="I756">
            <v>149</v>
          </cell>
        </row>
        <row r="757">
          <cell r="A757" t="str">
            <v>A</v>
          </cell>
          <cell r="B757" t="str">
            <v>UMG43301</v>
          </cell>
          <cell r="C757" t="str">
            <v>휴지걸이설치</v>
          </cell>
          <cell r="D757" t="str">
            <v>고급형</v>
          </cell>
          <cell r="E757" t="str">
            <v>개</v>
          </cell>
          <cell r="F757">
            <v>886</v>
          </cell>
          <cell r="G757">
            <v>5890</v>
          </cell>
          <cell r="H757">
            <v>4535</v>
          </cell>
          <cell r="I757">
            <v>90</v>
          </cell>
        </row>
        <row r="758">
          <cell r="A758" t="str">
            <v>A</v>
          </cell>
          <cell r="B758" t="str">
            <v>UMG43400</v>
          </cell>
          <cell r="C758" t="str">
            <v>수건걸이설치(고급형)</v>
          </cell>
          <cell r="D758" t="str">
            <v>1BAR</v>
          </cell>
          <cell r="E758" t="str">
            <v>개</v>
          </cell>
          <cell r="F758">
            <v>876</v>
          </cell>
          <cell r="G758">
            <v>6545</v>
          </cell>
          <cell r="H758">
            <v>4535</v>
          </cell>
          <cell r="I758">
            <v>90</v>
          </cell>
        </row>
        <row r="759">
          <cell r="A759" t="str">
            <v>A</v>
          </cell>
          <cell r="B759" t="str">
            <v>UMG43403</v>
          </cell>
          <cell r="C759" t="str">
            <v>다용도 수건걸이설치(STS제)</v>
          </cell>
          <cell r="D759" t="str">
            <v>선반형</v>
          </cell>
          <cell r="E759" t="str">
            <v>개</v>
          </cell>
          <cell r="F759">
            <v>438</v>
          </cell>
          <cell r="G759">
            <v>12240</v>
          </cell>
          <cell r="H759">
            <v>4535</v>
          </cell>
          <cell r="I759">
            <v>90</v>
          </cell>
        </row>
        <row r="760">
          <cell r="A760" t="str">
            <v>A</v>
          </cell>
          <cell r="B760" t="str">
            <v>UMG43435</v>
          </cell>
          <cell r="C760" t="str">
            <v>옷걸이 설치</v>
          </cell>
          <cell r="D760" t="str">
            <v>고급형</v>
          </cell>
          <cell r="E760" t="str">
            <v>개</v>
          </cell>
          <cell r="F760">
            <v>438</v>
          </cell>
          <cell r="G760">
            <v>1296</v>
          </cell>
          <cell r="H760">
            <v>4535</v>
          </cell>
          <cell r="I760">
            <v>90</v>
          </cell>
        </row>
        <row r="761">
          <cell r="A761" t="str">
            <v>A</v>
          </cell>
          <cell r="B761" t="str">
            <v>UMG43503</v>
          </cell>
          <cell r="C761" t="str">
            <v>욕조용 손잡이 설치(STS제)</v>
          </cell>
          <cell r="D761" t="str">
            <v>D25MMx400MM</v>
          </cell>
          <cell r="E761" t="str">
            <v>개</v>
          </cell>
          <cell r="F761">
            <v>436</v>
          </cell>
          <cell r="G761">
            <v>5832</v>
          </cell>
          <cell r="H761">
            <v>4535</v>
          </cell>
          <cell r="I761">
            <v>90</v>
          </cell>
        </row>
        <row r="762">
          <cell r="A762" t="str">
            <v>A</v>
          </cell>
          <cell r="B762" t="str">
            <v>UMG43505</v>
          </cell>
          <cell r="C762" t="str">
            <v>욕실용 장애자 손잡이 설치(STS)</v>
          </cell>
          <cell r="D762" t="str">
            <v>D32x350x900(L자형)</v>
          </cell>
          <cell r="E762" t="str">
            <v>개</v>
          </cell>
          <cell r="F762">
            <v>2</v>
          </cell>
          <cell r="G762">
            <v>37440</v>
          </cell>
          <cell r="H762">
            <v>7434</v>
          </cell>
          <cell r="I762">
            <v>148</v>
          </cell>
        </row>
        <row r="763">
          <cell r="A763" t="str">
            <v>A</v>
          </cell>
          <cell r="B763" t="str">
            <v>UMG43506</v>
          </cell>
          <cell r="C763" t="str">
            <v>욕실용 장애자 손잡이 설치(STS)</v>
          </cell>
          <cell r="D763" t="str">
            <v>D32x700x900(L자형)</v>
          </cell>
          <cell r="E763" t="str">
            <v>개</v>
          </cell>
          <cell r="F763">
            <v>2</v>
          </cell>
          <cell r="G763">
            <v>43200</v>
          </cell>
          <cell r="H763">
            <v>7434</v>
          </cell>
          <cell r="I763">
            <v>148</v>
          </cell>
        </row>
        <row r="764">
          <cell r="A764" t="str">
            <v>A</v>
          </cell>
          <cell r="B764" t="str">
            <v>UMG43507</v>
          </cell>
          <cell r="C764" t="str">
            <v>욕실용 장애자 손잡이 설치(STS)</v>
          </cell>
          <cell r="D764" t="str">
            <v>D32x500(I자형)</v>
          </cell>
          <cell r="E764" t="str">
            <v>개</v>
          </cell>
          <cell r="F764">
            <v>2</v>
          </cell>
          <cell r="G764">
            <v>7560</v>
          </cell>
          <cell r="H764">
            <v>4535</v>
          </cell>
          <cell r="I764">
            <v>90</v>
          </cell>
        </row>
        <row r="765">
          <cell r="A765" t="str">
            <v>A</v>
          </cell>
          <cell r="B765" t="str">
            <v>UMG43701</v>
          </cell>
          <cell r="C765" t="str">
            <v>에어타올설치</v>
          </cell>
          <cell r="D765" t="str">
            <v>센서식</v>
          </cell>
          <cell r="E765" t="str">
            <v>개</v>
          </cell>
          <cell r="F765">
            <v>6</v>
          </cell>
          <cell r="G765">
            <v>79200</v>
          </cell>
          <cell r="H765">
            <v>4535</v>
          </cell>
          <cell r="I765">
            <v>90</v>
          </cell>
        </row>
        <row r="766">
          <cell r="A766" t="str">
            <v>A</v>
          </cell>
          <cell r="B766" t="str">
            <v>UMJ30302</v>
          </cell>
          <cell r="C766" t="str">
            <v>배기휀설치(벽식)</v>
          </cell>
          <cell r="D766" t="str">
            <v>1/8HP,93W이하</v>
          </cell>
          <cell r="E766" t="str">
            <v>대</v>
          </cell>
          <cell r="F766">
            <v>1</v>
          </cell>
          <cell r="G766">
            <v>102334</v>
          </cell>
          <cell r="H766">
            <v>23376</v>
          </cell>
          <cell r="I766">
            <v>467</v>
          </cell>
        </row>
        <row r="767">
          <cell r="A767" t="str">
            <v>A</v>
          </cell>
          <cell r="B767" t="str">
            <v>UMJ30303</v>
          </cell>
          <cell r="C767" t="str">
            <v>배기휀설치(벽식)</v>
          </cell>
          <cell r="D767" t="str">
            <v>1/12HP,62W이하</v>
          </cell>
          <cell r="E767" t="str">
            <v>대</v>
          </cell>
          <cell r="F767">
            <v>1</v>
          </cell>
          <cell r="G767">
            <v>84679</v>
          </cell>
          <cell r="H767">
            <v>19480</v>
          </cell>
          <cell r="I767">
            <v>390</v>
          </cell>
        </row>
        <row r="768">
          <cell r="A768" t="str">
            <v>A</v>
          </cell>
          <cell r="B768" t="str">
            <v>UMJ30305</v>
          </cell>
          <cell r="C768" t="str">
            <v>배기휀설치(벽식)</v>
          </cell>
          <cell r="D768" t="str">
            <v>33W이하</v>
          </cell>
          <cell r="E768" t="str">
            <v>대</v>
          </cell>
          <cell r="F768">
            <v>11</v>
          </cell>
          <cell r="G768">
            <v>11709</v>
          </cell>
          <cell r="H768">
            <v>15584</v>
          </cell>
          <cell r="I768">
            <v>311</v>
          </cell>
        </row>
        <row r="769">
          <cell r="A769" t="str">
            <v>A</v>
          </cell>
          <cell r="B769" t="str">
            <v>UMJ30313</v>
          </cell>
          <cell r="C769" t="str">
            <v>승강기실 배기휀설치(벽식)</v>
          </cell>
          <cell r="D769" t="str">
            <v>1/12HP,62W이하</v>
          </cell>
          <cell r="E769" t="str">
            <v>대</v>
          </cell>
          <cell r="F769">
            <v>15</v>
          </cell>
          <cell r="G769">
            <v>84266</v>
          </cell>
          <cell r="H769">
            <v>19480</v>
          </cell>
          <cell r="I769">
            <v>390</v>
          </cell>
        </row>
        <row r="770">
          <cell r="A770" t="str">
            <v>A</v>
          </cell>
          <cell r="B770" t="str">
            <v>UMJ30315</v>
          </cell>
          <cell r="C770" t="str">
            <v>승강기실 배기휀설치(벽식)</v>
          </cell>
          <cell r="D770" t="str">
            <v>1/8HP,93W이하(530W x 530H)</v>
          </cell>
          <cell r="E770" t="str">
            <v>대</v>
          </cell>
          <cell r="F770">
            <v>4</v>
          </cell>
          <cell r="G770">
            <v>101771</v>
          </cell>
          <cell r="H770">
            <v>23376</v>
          </cell>
          <cell r="I770">
            <v>467</v>
          </cell>
        </row>
        <row r="771">
          <cell r="A771" t="str">
            <v>A</v>
          </cell>
          <cell r="B771" t="str">
            <v>UMJ34100</v>
          </cell>
          <cell r="C771" t="str">
            <v>배기휀설치(욕실용)(방화담파포함)</v>
          </cell>
          <cell r="D771" t="str">
            <v>15W이하, (담파 옹벽 설치)</v>
          </cell>
          <cell r="E771" t="str">
            <v>대</v>
          </cell>
          <cell r="F771">
            <v>438</v>
          </cell>
          <cell r="G771">
            <v>7963</v>
          </cell>
          <cell r="H771">
            <v>9705</v>
          </cell>
          <cell r="I771">
            <v>193</v>
          </cell>
        </row>
        <row r="772">
          <cell r="A772" t="str">
            <v>A</v>
          </cell>
          <cell r="B772" t="str">
            <v>UMJ34101</v>
          </cell>
          <cell r="C772" t="str">
            <v>배기휀설치(욕실용)(방화담파포함)</v>
          </cell>
          <cell r="D772" t="str">
            <v>15W이하, (담파 조적 설치)</v>
          </cell>
          <cell r="E772" t="str">
            <v>대</v>
          </cell>
          <cell r="F772">
            <v>442</v>
          </cell>
          <cell r="G772">
            <v>8018</v>
          </cell>
          <cell r="H772">
            <v>9807</v>
          </cell>
          <cell r="I772">
            <v>195</v>
          </cell>
        </row>
        <row r="773">
          <cell r="A773" t="str">
            <v>A</v>
          </cell>
          <cell r="B773" t="str">
            <v>UMJ34501</v>
          </cell>
          <cell r="C773" t="str">
            <v>레인지후드설치</v>
          </cell>
          <cell r="D773" t="str">
            <v>고급형</v>
          </cell>
          <cell r="E773" t="str">
            <v>대</v>
          </cell>
          <cell r="F773">
            <v>2</v>
          </cell>
          <cell r="G773">
            <v>39600</v>
          </cell>
          <cell r="H773">
            <v>5084</v>
          </cell>
          <cell r="I773">
            <v>102</v>
          </cell>
        </row>
        <row r="774">
          <cell r="A774" t="str">
            <v>A</v>
          </cell>
          <cell r="B774" t="str">
            <v>UMJ34503</v>
          </cell>
          <cell r="C774" t="str">
            <v>레인지후드설치(방화담파포함)</v>
          </cell>
          <cell r="D774" t="str">
            <v>슬림형, 담파옹벽설치</v>
          </cell>
          <cell r="E774" t="str">
            <v>대</v>
          </cell>
          <cell r="F774">
            <v>438</v>
          </cell>
          <cell r="G774">
            <v>41544</v>
          </cell>
          <cell r="H774">
            <v>9860</v>
          </cell>
          <cell r="I774">
            <v>197</v>
          </cell>
        </row>
        <row r="775">
          <cell r="A775" t="str">
            <v>A</v>
          </cell>
          <cell r="B775" t="str">
            <v>UMJ34505</v>
          </cell>
          <cell r="C775" t="str">
            <v>레인지후드설치(방화담파포함)</v>
          </cell>
          <cell r="D775" t="str">
            <v>슬림형, 담파조적벽설치</v>
          </cell>
          <cell r="E775" t="str">
            <v>대</v>
          </cell>
          <cell r="F775">
            <v>490</v>
          </cell>
          <cell r="G775">
            <v>41599</v>
          </cell>
          <cell r="H775">
            <v>9963</v>
          </cell>
          <cell r="I775">
            <v>199</v>
          </cell>
        </row>
        <row r="776">
          <cell r="A776" t="str">
            <v>A</v>
          </cell>
          <cell r="B776" t="str">
            <v>UMJ50322</v>
          </cell>
          <cell r="C776" t="str">
            <v>스파이럴덕트설치(AIR DUCT용)</v>
          </cell>
          <cell r="D776" t="str">
            <v>D125 MM</v>
          </cell>
          <cell r="E776" t="str">
            <v>M</v>
          </cell>
          <cell r="F776">
            <v>239.4</v>
          </cell>
          <cell r="G776">
            <v>7300</v>
          </cell>
          <cell r="H776">
            <v>6500</v>
          </cell>
          <cell r="I776">
            <v>100</v>
          </cell>
        </row>
        <row r="777">
          <cell r="A777" t="str">
            <v>A</v>
          </cell>
          <cell r="B777" t="str">
            <v>UMJ50323</v>
          </cell>
          <cell r="C777" t="str">
            <v>스파이럴덕트설치(AIR DUCT용)</v>
          </cell>
          <cell r="D777" t="str">
            <v>D150 MM</v>
          </cell>
          <cell r="E777" t="str">
            <v>M</v>
          </cell>
          <cell r="F777">
            <v>3396.8</v>
          </cell>
          <cell r="G777">
            <v>7700</v>
          </cell>
          <cell r="H777">
            <v>6500</v>
          </cell>
          <cell r="I777">
            <v>100</v>
          </cell>
        </row>
        <row r="778">
          <cell r="A778" t="str">
            <v>A</v>
          </cell>
          <cell r="B778" t="str">
            <v>UMJ50324</v>
          </cell>
          <cell r="C778" t="str">
            <v>스파이럴덕트설치(AIR DUCT용)</v>
          </cell>
          <cell r="D778" t="str">
            <v>D200 MM</v>
          </cell>
          <cell r="E778" t="str">
            <v>M</v>
          </cell>
          <cell r="F778">
            <v>2470.4</v>
          </cell>
          <cell r="G778">
            <v>8400</v>
          </cell>
          <cell r="H778">
            <v>8600</v>
          </cell>
          <cell r="I778">
            <v>200</v>
          </cell>
        </row>
        <row r="779">
          <cell r="A779" t="str">
            <v>A</v>
          </cell>
          <cell r="B779" t="str">
            <v>UMJ61620</v>
          </cell>
          <cell r="C779" t="str">
            <v>방화담파설치(조적벽)</v>
          </cell>
          <cell r="D779" t="str">
            <v>D100 MM</v>
          </cell>
          <cell r="E779" t="str">
            <v>개</v>
          </cell>
          <cell r="F779">
            <v>490</v>
          </cell>
          <cell r="G779">
            <v>1279</v>
          </cell>
          <cell r="H779">
            <v>4879</v>
          </cell>
          <cell r="I779">
            <v>97</v>
          </cell>
        </row>
        <row r="780">
          <cell r="A780" t="str">
            <v>A</v>
          </cell>
          <cell r="B780" t="str">
            <v>UMO21010</v>
          </cell>
          <cell r="C780" t="str">
            <v>앵글가대제작(광명단2회)</v>
          </cell>
          <cell r="D780" t="str">
            <v>50X50X6T</v>
          </cell>
          <cell r="E780" t="str">
            <v>M</v>
          </cell>
          <cell r="F780">
            <v>2322.9499999999998</v>
          </cell>
          <cell r="G780">
            <v>1200</v>
          </cell>
          <cell r="H780">
            <v>5100</v>
          </cell>
          <cell r="I780">
            <v>100</v>
          </cell>
        </row>
        <row r="781">
          <cell r="A781" t="str">
            <v>A</v>
          </cell>
          <cell r="B781" t="str">
            <v>UMO21012</v>
          </cell>
          <cell r="C781" t="str">
            <v>앵글가대제작(광명단1,유성2회)</v>
          </cell>
          <cell r="D781" t="str">
            <v>50X50X6T</v>
          </cell>
          <cell r="E781" t="str">
            <v>M</v>
          </cell>
          <cell r="F781">
            <v>359.04</v>
          </cell>
          <cell r="G781">
            <v>1300</v>
          </cell>
          <cell r="H781">
            <v>5500</v>
          </cell>
          <cell r="I781">
            <v>100</v>
          </cell>
        </row>
        <row r="782">
          <cell r="A782" t="str">
            <v>A</v>
          </cell>
          <cell r="B782" t="str">
            <v>UMO21020</v>
          </cell>
          <cell r="C782" t="str">
            <v>찬넬가대제작(광명단1,유성2회)</v>
          </cell>
          <cell r="D782" t="str">
            <v>100X50X5T</v>
          </cell>
          <cell r="E782" t="str">
            <v>M</v>
          </cell>
          <cell r="F782">
            <v>165.2</v>
          </cell>
          <cell r="G782">
            <v>3100</v>
          </cell>
          <cell r="H782">
            <v>11400</v>
          </cell>
          <cell r="I782">
            <v>200</v>
          </cell>
        </row>
        <row r="783">
          <cell r="A783" t="str">
            <v>A</v>
          </cell>
          <cell r="B783" t="str">
            <v>UMO28501</v>
          </cell>
          <cell r="C783" t="str">
            <v>인서트플레이트(ST)</v>
          </cell>
          <cell r="D783" t="str">
            <v>150X150X6T</v>
          </cell>
          <cell r="E783" t="str">
            <v>개</v>
          </cell>
          <cell r="F783">
            <v>484</v>
          </cell>
          <cell r="G783">
            <v>1419</v>
          </cell>
          <cell r="H783">
            <v>636</v>
          </cell>
          <cell r="I783">
            <v>12</v>
          </cell>
        </row>
        <row r="784">
          <cell r="A784" t="str">
            <v>A</v>
          </cell>
          <cell r="B784" t="str">
            <v>UMO31155</v>
          </cell>
          <cell r="C784" t="str">
            <v>스리브강관제작(200H)</v>
          </cell>
          <cell r="D784" t="str">
            <v>D50 M/M</v>
          </cell>
          <cell r="E784" t="str">
            <v>개소</v>
          </cell>
          <cell r="F784">
            <v>408</v>
          </cell>
          <cell r="G784">
            <v>492</v>
          </cell>
          <cell r="H784">
            <v>1321</v>
          </cell>
          <cell r="I784">
            <v>26</v>
          </cell>
        </row>
        <row r="785">
          <cell r="A785" t="str">
            <v>A</v>
          </cell>
          <cell r="B785" t="str">
            <v>UMO31157</v>
          </cell>
          <cell r="C785" t="str">
            <v>스리브강관제작(200H)</v>
          </cell>
          <cell r="D785" t="str">
            <v>D65 M/M</v>
          </cell>
          <cell r="E785" t="str">
            <v>개소</v>
          </cell>
          <cell r="F785">
            <v>565</v>
          </cell>
          <cell r="G785">
            <v>637</v>
          </cell>
          <cell r="H785">
            <v>1841</v>
          </cell>
          <cell r="I785">
            <v>36</v>
          </cell>
        </row>
        <row r="786">
          <cell r="A786" t="str">
            <v>A</v>
          </cell>
          <cell r="B786" t="str">
            <v>UMO31160</v>
          </cell>
          <cell r="C786" t="str">
            <v>스리브강관제작(200H)</v>
          </cell>
          <cell r="D786" t="str">
            <v>D100 M/M</v>
          </cell>
          <cell r="E786" t="str">
            <v>개소</v>
          </cell>
          <cell r="F786">
            <v>94</v>
          </cell>
          <cell r="G786">
            <v>1159</v>
          </cell>
          <cell r="H786">
            <v>3154</v>
          </cell>
          <cell r="I786">
            <v>62</v>
          </cell>
        </row>
        <row r="787">
          <cell r="A787" t="str">
            <v>A</v>
          </cell>
          <cell r="B787" t="str">
            <v>UMO31161</v>
          </cell>
          <cell r="C787" t="str">
            <v>스리브강관제작(200H)</v>
          </cell>
          <cell r="D787" t="str">
            <v>D125 M/M</v>
          </cell>
          <cell r="E787" t="str">
            <v>개소</v>
          </cell>
          <cell r="F787">
            <v>422</v>
          </cell>
          <cell r="G787">
            <v>1585</v>
          </cell>
          <cell r="H787">
            <v>3941</v>
          </cell>
          <cell r="I787">
            <v>78</v>
          </cell>
        </row>
        <row r="788">
          <cell r="A788" t="str">
            <v>A</v>
          </cell>
          <cell r="B788" t="str">
            <v>UMO31163</v>
          </cell>
          <cell r="C788" t="str">
            <v>스리브강관제작(200H)</v>
          </cell>
          <cell r="D788" t="str">
            <v>D150 M/M</v>
          </cell>
          <cell r="E788" t="str">
            <v>개소</v>
          </cell>
          <cell r="F788">
            <v>16</v>
          </cell>
          <cell r="G788">
            <v>1901</v>
          </cell>
          <cell r="H788">
            <v>4832</v>
          </cell>
          <cell r="I788">
            <v>96</v>
          </cell>
        </row>
        <row r="789">
          <cell r="A789" t="str">
            <v>A</v>
          </cell>
          <cell r="B789" t="str">
            <v>UMO31164</v>
          </cell>
          <cell r="C789" t="str">
            <v>스리브강관제작(300H)</v>
          </cell>
          <cell r="D789" t="str">
            <v>D200 M/M</v>
          </cell>
          <cell r="E789" t="str">
            <v>개소</v>
          </cell>
          <cell r="F789">
            <v>6</v>
          </cell>
          <cell r="G789">
            <v>4544</v>
          </cell>
          <cell r="H789">
            <v>17146</v>
          </cell>
          <cell r="I789">
            <v>341</v>
          </cell>
        </row>
        <row r="790">
          <cell r="A790" t="str">
            <v>A</v>
          </cell>
          <cell r="B790" t="str">
            <v>UMO31705</v>
          </cell>
          <cell r="C790" t="str">
            <v>지수판스리브강관제작</v>
          </cell>
          <cell r="D790" t="str">
            <v>D65 M/M</v>
          </cell>
          <cell r="E790" t="str">
            <v>개소</v>
          </cell>
          <cell r="F790">
            <v>17</v>
          </cell>
          <cell r="G790">
            <v>1351</v>
          </cell>
          <cell r="H790">
            <v>7499</v>
          </cell>
          <cell r="I790">
            <v>148</v>
          </cell>
        </row>
        <row r="791">
          <cell r="A791" t="str">
            <v>A</v>
          </cell>
          <cell r="B791" t="str">
            <v>UMO31707</v>
          </cell>
          <cell r="C791" t="str">
            <v>지수판스리브강관제작</v>
          </cell>
          <cell r="D791" t="str">
            <v>D100 M/M</v>
          </cell>
          <cell r="E791" t="str">
            <v>개소</v>
          </cell>
          <cell r="F791">
            <v>2</v>
          </cell>
          <cell r="G791">
            <v>2201</v>
          </cell>
          <cell r="H791">
            <v>9294</v>
          </cell>
          <cell r="I791">
            <v>184</v>
          </cell>
        </row>
        <row r="792">
          <cell r="A792" t="str">
            <v>A</v>
          </cell>
          <cell r="B792" t="str">
            <v>UMO31708</v>
          </cell>
          <cell r="C792" t="str">
            <v>지수판스리브강관제작</v>
          </cell>
          <cell r="D792" t="str">
            <v>D125 M/M</v>
          </cell>
          <cell r="E792" t="str">
            <v>개소</v>
          </cell>
          <cell r="F792">
            <v>7</v>
          </cell>
          <cell r="G792">
            <v>2802</v>
          </cell>
          <cell r="H792">
            <v>11083</v>
          </cell>
          <cell r="I792">
            <v>220</v>
          </cell>
        </row>
        <row r="793">
          <cell r="A793" t="str">
            <v>A</v>
          </cell>
          <cell r="B793" t="str">
            <v>UMO31709</v>
          </cell>
          <cell r="C793" t="str">
            <v>지수판스리브강관제작</v>
          </cell>
          <cell r="D793" t="str">
            <v>D150 M/M</v>
          </cell>
          <cell r="E793" t="str">
            <v>개소</v>
          </cell>
          <cell r="F793">
            <v>31</v>
          </cell>
          <cell r="G793">
            <v>3688</v>
          </cell>
          <cell r="H793">
            <v>13960</v>
          </cell>
          <cell r="I793">
            <v>277</v>
          </cell>
        </row>
        <row r="794">
          <cell r="A794" t="str">
            <v>A</v>
          </cell>
          <cell r="B794" t="str">
            <v>UMO31710</v>
          </cell>
          <cell r="C794" t="str">
            <v>지수판스리브강관제작</v>
          </cell>
          <cell r="D794" t="str">
            <v>D200 M/M</v>
          </cell>
          <cell r="E794" t="str">
            <v>개소</v>
          </cell>
          <cell r="F794">
            <v>20</v>
          </cell>
          <cell r="G794">
            <v>5507</v>
          </cell>
          <cell r="H794">
            <v>19238</v>
          </cell>
          <cell r="I794">
            <v>383</v>
          </cell>
        </row>
        <row r="795">
          <cell r="A795" t="str">
            <v>A</v>
          </cell>
          <cell r="B795" t="str">
            <v>UMO31711</v>
          </cell>
          <cell r="C795" t="str">
            <v>지수판스리브강관제작</v>
          </cell>
          <cell r="D795" t="str">
            <v>D250 M/M</v>
          </cell>
          <cell r="E795" t="str">
            <v>개소</v>
          </cell>
          <cell r="F795">
            <v>2</v>
          </cell>
          <cell r="G795">
            <v>6985</v>
          </cell>
          <cell r="H795">
            <v>23666</v>
          </cell>
          <cell r="I795">
            <v>471</v>
          </cell>
        </row>
        <row r="796">
          <cell r="A796" t="str">
            <v>A</v>
          </cell>
          <cell r="B796" t="str">
            <v>UMO33300</v>
          </cell>
          <cell r="C796" t="str">
            <v>가스스리브설치(옹벽, PVC)</v>
          </cell>
          <cell r="D796" t="str">
            <v>D35 X 300L</v>
          </cell>
          <cell r="E796" t="str">
            <v>개소</v>
          </cell>
          <cell r="F796">
            <v>786</v>
          </cell>
          <cell r="G796">
            <v>133</v>
          </cell>
          <cell r="H796">
            <v>672</v>
          </cell>
          <cell r="I796">
            <v>13</v>
          </cell>
        </row>
        <row r="797">
          <cell r="A797" t="str">
            <v>A</v>
          </cell>
          <cell r="B797" t="str">
            <v>UMO33310</v>
          </cell>
          <cell r="C797" t="str">
            <v>가스스리브설치 및 석고판 천공</v>
          </cell>
          <cell r="D797" t="str">
            <v>(세대인입용)</v>
          </cell>
          <cell r="E797" t="str">
            <v>개소</v>
          </cell>
          <cell r="F797">
            <v>1418</v>
          </cell>
          <cell r="G797">
            <v>133</v>
          </cell>
          <cell r="H797">
            <v>1513</v>
          </cell>
          <cell r="I797">
            <v>30</v>
          </cell>
        </row>
        <row r="798">
          <cell r="A798" t="str">
            <v>A</v>
          </cell>
          <cell r="B798" t="str">
            <v>UMO33903</v>
          </cell>
          <cell r="C798" t="str">
            <v>세면기용 거푸집설치(옹벽)</v>
          </cell>
          <cell r="D798" t="str">
            <v>15회</v>
          </cell>
          <cell r="E798" t="str">
            <v>개소</v>
          </cell>
          <cell r="F798">
            <v>348</v>
          </cell>
          <cell r="G798">
            <v>139</v>
          </cell>
          <cell r="H798">
            <v>249</v>
          </cell>
          <cell r="I798">
            <v>4</v>
          </cell>
        </row>
        <row r="799">
          <cell r="A799" t="str">
            <v>A</v>
          </cell>
          <cell r="B799" t="str">
            <v>UMO42111</v>
          </cell>
          <cell r="C799" t="str">
            <v>발코니바닥배수트랩설치(통합형)(세탁)</v>
          </cell>
          <cell r="D799" t="str">
            <v>D50 x 200 x 300</v>
          </cell>
          <cell r="E799" t="str">
            <v>개소</v>
          </cell>
          <cell r="F799">
            <v>128</v>
          </cell>
          <cell r="G799">
            <v>9360</v>
          </cell>
          <cell r="H799">
            <v>7394</v>
          </cell>
          <cell r="I799">
            <v>148</v>
          </cell>
        </row>
        <row r="800">
          <cell r="A800" t="str">
            <v>A</v>
          </cell>
          <cell r="B800" t="str">
            <v>UMO42113</v>
          </cell>
          <cell r="C800" t="str">
            <v>발코니바닥배수트랩설치(통합형)(세탁)</v>
          </cell>
          <cell r="D800" t="str">
            <v>D75 x 200 x 300</v>
          </cell>
          <cell r="E800" t="str">
            <v>개소</v>
          </cell>
          <cell r="F800">
            <v>800</v>
          </cell>
          <cell r="G800">
            <v>9720</v>
          </cell>
          <cell r="H800">
            <v>7394</v>
          </cell>
          <cell r="I800">
            <v>148</v>
          </cell>
        </row>
        <row r="801">
          <cell r="A801" t="str">
            <v>A</v>
          </cell>
          <cell r="B801" t="str">
            <v>UMO42151</v>
          </cell>
          <cell r="C801" t="str">
            <v>발코니바닥배수트랩설치(통합형)(일반)</v>
          </cell>
          <cell r="D801" t="str">
            <v>D50 x 200 x 300</v>
          </cell>
          <cell r="E801" t="str">
            <v>개소</v>
          </cell>
          <cell r="F801">
            <v>438</v>
          </cell>
          <cell r="G801">
            <v>8640</v>
          </cell>
          <cell r="H801">
            <v>7394</v>
          </cell>
          <cell r="I801">
            <v>148</v>
          </cell>
        </row>
        <row r="802">
          <cell r="A802" t="str">
            <v>A</v>
          </cell>
          <cell r="B802" t="str">
            <v>UMO42193</v>
          </cell>
          <cell r="C802" t="str">
            <v>욕실배수 트렌치트랩 설치(스텐)</v>
          </cell>
          <cell r="D802" t="str">
            <v>D50 x70W x 1200L</v>
          </cell>
          <cell r="E802" t="str">
            <v>개소</v>
          </cell>
          <cell r="F802">
            <v>2</v>
          </cell>
          <cell r="G802">
            <v>24300</v>
          </cell>
          <cell r="H802">
            <v>7394</v>
          </cell>
          <cell r="I802">
            <v>148</v>
          </cell>
        </row>
        <row r="803">
          <cell r="A803" t="str">
            <v>A</v>
          </cell>
          <cell r="B803" t="str">
            <v>UMO42303</v>
          </cell>
          <cell r="C803" t="str">
            <v>욕실 배수트랩 설치(스텐)</v>
          </cell>
          <cell r="D803" t="str">
            <v>D50 x 200 x 200</v>
          </cell>
          <cell r="E803" t="str">
            <v>개소</v>
          </cell>
          <cell r="F803">
            <v>881</v>
          </cell>
          <cell r="G803">
            <v>8640</v>
          </cell>
          <cell r="H803">
            <v>7394</v>
          </cell>
          <cell r="I803">
            <v>148</v>
          </cell>
        </row>
        <row r="804">
          <cell r="C804" t="str">
            <v>소  계</v>
          </cell>
        </row>
        <row r="806">
          <cell r="C806" t="str">
            <v>*  난방공사</v>
          </cell>
        </row>
        <row r="807">
          <cell r="A807" t="str">
            <v>A</v>
          </cell>
          <cell r="B807" t="str">
            <v>MGF11251</v>
          </cell>
          <cell r="C807" t="str">
            <v>행가지지봉</v>
          </cell>
          <cell r="D807" t="str">
            <v>9MM(3/8")</v>
          </cell>
          <cell r="E807" t="str">
            <v>M</v>
          </cell>
          <cell r="F807">
            <v>208</v>
          </cell>
          <cell r="G807">
            <v>225</v>
          </cell>
          <cell r="H807">
            <v>0</v>
          </cell>
          <cell r="I807">
            <v>0</v>
          </cell>
        </row>
        <row r="808">
          <cell r="A808" t="str">
            <v>A</v>
          </cell>
          <cell r="B808" t="str">
            <v>MGF30505</v>
          </cell>
          <cell r="C808" t="str">
            <v>인서트</v>
          </cell>
          <cell r="D808" t="str">
            <v>D9</v>
          </cell>
          <cell r="E808" t="str">
            <v>개</v>
          </cell>
          <cell r="F808">
            <v>416</v>
          </cell>
          <cell r="G808">
            <v>26</v>
          </cell>
          <cell r="H808">
            <v>0</v>
          </cell>
          <cell r="I808">
            <v>0</v>
          </cell>
        </row>
        <row r="809">
          <cell r="A809" t="str">
            <v>A</v>
          </cell>
          <cell r="B809" t="str">
            <v>MMB40105</v>
          </cell>
          <cell r="C809" t="str">
            <v>동 엘보</v>
          </cell>
          <cell r="D809" t="str">
            <v>D15 MM</v>
          </cell>
          <cell r="E809" t="str">
            <v>개</v>
          </cell>
          <cell r="F809">
            <v>392</v>
          </cell>
          <cell r="G809">
            <v>112</v>
          </cell>
          <cell r="H809">
            <v>0</v>
          </cell>
          <cell r="I809">
            <v>0</v>
          </cell>
        </row>
        <row r="810">
          <cell r="A810" t="str">
            <v>A</v>
          </cell>
          <cell r="B810" t="str">
            <v>MMB40107</v>
          </cell>
          <cell r="C810" t="str">
            <v>동 엘보</v>
          </cell>
          <cell r="D810" t="str">
            <v>D20 MM</v>
          </cell>
          <cell r="E810" t="str">
            <v>개</v>
          </cell>
          <cell r="F810">
            <v>2125</v>
          </cell>
          <cell r="G810">
            <v>228</v>
          </cell>
          <cell r="H810">
            <v>0</v>
          </cell>
          <cell r="I810">
            <v>0</v>
          </cell>
        </row>
        <row r="811">
          <cell r="A811" t="str">
            <v>A</v>
          </cell>
          <cell r="B811" t="str">
            <v>MMB40108</v>
          </cell>
          <cell r="C811" t="str">
            <v>동 엘보</v>
          </cell>
          <cell r="D811" t="str">
            <v>D25 MM</v>
          </cell>
          <cell r="E811" t="str">
            <v>개</v>
          </cell>
          <cell r="F811">
            <v>57</v>
          </cell>
          <cell r="G811">
            <v>395</v>
          </cell>
          <cell r="H811">
            <v>0</v>
          </cell>
          <cell r="I811">
            <v>0</v>
          </cell>
        </row>
        <row r="812">
          <cell r="A812" t="str">
            <v>A</v>
          </cell>
          <cell r="B812" t="str">
            <v>MMB40207</v>
          </cell>
          <cell r="C812" t="str">
            <v>동 티</v>
          </cell>
          <cell r="D812" t="str">
            <v>D20 MM</v>
          </cell>
          <cell r="E812" t="str">
            <v>개</v>
          </cell>
          <cell r="F812">
            <v>68</v>
          </cell>
          <cell r="G812">
            <v>359</v>
          </cell>
          <cell r="H812">
            <v>0</v>
          </cell>
          <cell r="I812">
            <v>0</v>
          </cell>
        </row>
        <row r="813">
          <cell r="A813" t="str">
            <v>A</v>
          </cell>
          <cell r="B813" t="str">
            <v>MMB40208</v>
          </cell>
          <cell r="C813" t="str">
            <v>동 티</v>
          </cell>
          <cell r="D813" t="str">
            <v>D25 MM</v>
          </cell>
          <cell r="E813" t="str">
            <v>개</v>
          </cell>
          <cell r="F813">
            <v>58</v>
          </cell>
          <cell r="G813">
            <v>553</v>
          </cell>
          <cell r="H813">
            <v>0</v>
          </cell>
          <cell r="I813">
            <v>0</v>
          </cell>
        </row>
        <row r="814">
          <cell r="A814" t="str">
            <v>A</v>
          </cell>
          <cell r="B814" t="str">
            <v>MMB40308</v>
          </cell>
          <cell r="C814" t="str">
            <v>동 레듀샤</v>
          </cell>
          <cell r="D814" t="str">
            <v>D25 MM</v>
          </cell>
          <cell r="E814" t="str">
            <v>개</v>
          </cell>
          <cell r="F814">
            <v>24</v>
          </cell>
          <cell r="G814">
            <v>212</v>
          </cell>
          <cell r="H814">
            <v>0</v>
          </cell>
          <cell r="I814">
            <v>0</v>
          </cell>
        </row>
        <row r="815">
          <cell r="A815" t="str">
            <v>A</v>
          </cell>
          <cell r="B815" t="str">
            <v>MMB40405</v>
          </cell>
          <cell r="C815" t="str">
            <v>동 소켓</v>
          </cell>
          <cell r="D815" t="str">
            <v>D15 MM</v>
          </cell>
          <cell r="E815" t="str">
            <v>개</v>
          </cell>
          <cell r="F815">
            <v>48</v>
          </cell>
          <cell r="G815">
            <v>73</v>
          </cell>
          <cell r="H815">
            <v>0</v>
          </cell>
          <cell r="I815">
            <v>0</v>
          </cell>
        </row>
        <row r="816">
          <cell r="A816" t="str">
            <v>A</v>
          </cell>
          <cell r="B816" t="str">
            <v>MMB40407</v>
          </cell>
          <cell r="C816" t="str">
            <v>동 소켓</v>
          </cell>
          <cell r="D816" t="str">
            <v>D20 MM</v>
          </cell>
          <cell r="E816" t="str">
            <v>개</v>
          </cell>
          <cell r="F816">
            <v>1677</v>
          </cell>
          <cell r="G816">
            <v>110</v>
          </cell>
          <cell r="H816">
            <v>0</v>
          </cell>
          <cell r="I816">
            <v>0</v>
          </cell>
        </row>
        <row r="817">
          <cell r="A817" t="str">
            <v>A</v>
          </cell>
          <cell r="B817" t="str">
            <v>MMB40408</v>
          </cell>
          <cell r="C817" t="str">
            <v>동 소켓</v>
          </cell>
          <cell r="D817" t="str">
            <v>D25 MM</v>
          </cell>
          <cell r="E817" t="str">
            <v>개</v>
          </cell>
          <cell r="F817">
            <v>1</v>
          </cell>
          <cell r="G817">
            <v>166</v>
          </cell>
          <cell r="H817">
            <v>0</v>
          </cell>
          <cell r="I817">
            <v>0</v>
          </cell>
        </row>
        <row r="818">
          <cell r="A818" t="str">
            <v>A</v>
          </cell>
          <cell r="B818" t="str">
            <v>MMB40507</v>
          </cell>
          <cell r="C818" t="str">
            <v>동 캡</v>
          </cell>
          <cell r="D818" t="str">
            <v>D20 MM</v>
          </cell>
          <cell r="E818" t="str">
            <v>개</v>
          </cell>
          <cell r="F818">
            <v>12</v>
          </cell>
          <cell r="G818">
            <v>133</v>
          </cell>
          <cell r="H818">
            <v>0</v>
          </cell>
          <cell r="I818">
            <v>0</v>
          </cell>
        </row>
        <row r="819">
          <cell r="A819" t="str">
            <v>A</v>
          </cell>
          <cell r="B819" t="str">
            <v>MMB50105</v>
          </cell>
          <cell r="C819" t="str">
            <v>CM아답타</v>
          </cell>
          <cell r="D819" t="str">
            <v>D15 MM</v>
          </cell>
          <cell r="E819" t="str">
            <v>개</v>
          </cell>
          <cell r="F819">
            <v>176</v>
          </cell>
          <cell r="G819">
            <v>176</v>
          </cell>
          <cell r="H819">
            <v>0</v>
          </cell>
          <cell r="I819">
            <v>0</v>
          </cell>
        </row>
        <row r="820">
          <cell r="A820" t="str">
            <v>A</v>
          </cell>
          <cell r="B820" t="str">
            <v>MMB50107</v>
          </cell>
          <cell r="C820" t="str">
            <v>CM아답타</v>
          </cell>
          <cell r="D820" t="str">
            <v>D20 MM</v>
          </cell>
          <cell r="E820" t="str">
            <v>개</v>
          </cell>
          <cell r="F820">
            <v>8</v>
          </cell>
          <cell r="G820">
            <v>351</v>
          </cell>
          <cell r="H820">
            <v>0</v>
          </cell>
          <cell r="I820">
            <v>0</v>
          </cell>
        </row>
        <row r="821">
          <cell r="A821" t="str">
            <v>A</v>
          </cell>
          <cell r="B821" t="str">
            <v>MMB50507</v>
          </cell>
          <cell r="C821" t="str">
            <v>CM유니온</v>
          </cell>
          <cell r="D821" t="str">
            <v>D20 MM</v>
          </cell>
          <cell r="E821" t="str">
            <v>개</v>
          </cell>
          <cell r="F821">
            <v>1872</v>
          </cell>
          <cell r="G821">
            <v>1248</v>
          </cell>
          <cell r="H821">
            <v>0</v>
          </cell>
          <cell r="I821">
            <v>0</v>
          </cell>
        </row>
        <row r="822">
          <cell r="A822" t="str">
            <v>A</v>
          </cell>
          <cell r="B822" t="str">
            <v>MMB50508</v>
          </cell>
          <cell r="C822" t="str">
            <v>CM유니온</v>
          </cell>
          <cell r="D822" t="str">
            <v>D25 MM</v>
          </cell>
          <cell r="E822" t="str">
            <v>개</v>
          </cell>
          <cell r="F822">
            <v>12</v>
          </cell>
          <cell r="G822">
            <v>2229</v>
          </cell>
          <cell r="H822">
            <v>0</v>
          </cell>
          <cell r="I822">
            <v>0</v>
          </cell>
        </row>
        <row r="823">
          <cell r="A823" t="str">
            <v>A</v>
          </cell>
          <cell r="B823" t="str">
            <v>MMC71505</v>
          </cell>
          <cell r="C823" t="str">
            <v>XL용 땜엘보</v>
          </cell>
          <cell r="D823" t="str">
            <v>D15 MM</v>
          </cell>
          <cell r="E823" t="str">
            <v>개</v>
          </cell>
          <cell r="F823">
            <v>1190</v>
          </cell>
          <cell r="G823">
            <v>685</v>
          </cell>
          <cell r="H823">
            <v>0</v>
          </cell>
          <cell r="I823">
            <v>0</v>
          </cell>
        </row>
        <row r="824">
          <cell r="A824" t="str">
            <v>A</v>
          </cell>
          <cell r="B824" t="str">
            <v>MMC71602</v>
          </cell>
          <cell r="C824" t="str">
            <v>U핀</v>
          </cell>
          <cell r="D824" t="str">
            <v>D15 MM</v>
          </cell>
          <cell r="E824" t="str">
            <v>개</v>
          </cell>
          <cell r="F824">
            <v>483503</v>
          </cell>
          <cell r="G824">
            <v>6</v>
          </cell>
          <cell r="H824">
            <v>0</v>
          </cell>
          <cell r="I824">
            <v>0</v>
          </cell>
        </row>
        <row r="825">
          <cell r="A825" t="str">
            <v>A</v>
          </cell>
          <cell r="B825" t="str">
            <v>MMO10505</v>
          </cell>
          <cell r="C825" t="str">
            <v>절연 행가</v>
          </cell>
          <cell r="D825" t="str">
            <v>D15 MM</v>
          </cell>
          <cell r="E825" t="str">
            <v>개</v>
          </cell>
          <cell r="F825">
            <v>88</v>
          </cell>
          <cell r="G825">
            <v>360</v>
          </cell>
          <cell r="H825">
            <v>0</v>
          </cell>
          <cell r="I825">
            <v>0</v>
          </cell>
        </row>
        <row r="826">
          <cell r="A826" t="str">
            <v>A</v>
          </cell>
          <cell r="B826" t="str">
            <v>MMO10507</v>
          </cell>
          <cell r="C826" t="str">
            <v>절연 행가</v>
          </cell>
          <cell r="D826" t="str">
            <v>D20 MM</v>
          </cell>
          <cell r="E826" t="str">
            <v>개</v>
          </cell>
          <cell r="F826">
            <v>191</v>
          </cell>
          <cell r="G826">
            <v>396</v>
          </cell>
          <cell r="H826">
            <v>0</v>
          </cell>
          <cell r="I826">
            <v>0</v>
          </cell>
        </row>
        <row r="827">
          <cell r="A827" t="str">
            <v>A</v>
          </cell>
          <cell r="B827" t="str">
            <v>MMO10508</v>
          </cell>
          <cell r="C827" t="str">
            <v>절연 행가</v>
          </cell>
          <cell r="D827" t="str">
            <v>D25 MM</v>
          </cell>
          <cell r="E827" t="str">
            <v>개</v>
          </cell>
          <cell r="F827">
            <v>137</v>
          </cell>
          <cell r="G827">
            <v>432</v>
          </cell>
          <cell r="H827">
            <v>0</v>
          </cell>
          <cell r="I827">
            <v>0</v>
          </cell>
        </row>
        <row r="828">
          <cell r="A828" t="str">
            <v>A</v>
          </cell>
          <cell r="B828" t="str">
            <v>MMO22505</v>
          </cell>
          <cell r="C828" t="str">
            <v>유니온 엘보</v>
          </cell>
          <cell r="D828" t="str">
            <v>D15 MM</v>
          </cell>
          <cell r="E828" t="str">
            <v>개</v>
          </cell>
          <cell r="F828">
            <v>1296</v>
          </cell>
          <cell r="G828">
            <v>792</v>
          </cell>
          <cell r="H828">
            <v>0</v>
          </cell>
          <cell r="I828">
            <v>0</v>
          </cell>
        </row>
        <row r="829">
          <cell r="A829" t="str">
            <v>A</v>
          </cell>
          <cell r="B829" t="str">
            <v>MMO31207</v>
          </cell>
          <cell r="C829" t="str">
            <v>스리브(PVC제)</v>
          </cell>
          <cell r="D829" t="str">
            <v>D20 MM</v>
          </cell>
          <cell r="E829" t="str">
            <v>M</v>
          </cell>
          <cell r="F829">
            <v>1709.61</v>
          </cell>
          <cell r="G829">
            <v>200</v>
          </cell>
          <cell r="H829">
            <v>0</v>
          </cell>
          <cell r="I829">
            <v>0</v>
          </cell>
        </row>
        <row r="830">
          <cell r="A830" t="str">
            <v>A</v>
          </cell>
          <cell r="B830" t="str">
            <v>MMO31208</v>
          </cell>
          <cell r="C830" t="str">
            <v>스리브(PVC제)</v>
          </cell>
          <cell r="D830" t="str">
            <v>D25 MM</v>
          </cell>
          <cell r="E830" t="str">
            <v>M</v>
          </cell>
          <cell r="F830">
            <v>35.28</v>
          </cell>
          <cell r="G830">
            <v>300</v>
          </cell>
          <cell r="H830">
            <v>0</v>
          </cell>
          <cell r="I830">
            <v>0</v>
          </cell>
        </row>
        <row r="831">
          <cell r="A831" t="str">
            <v>A</v>
          </cell>
          <cell r="B831" t="str">
            <v>MMO31211</v>
          </cell>
          <cell r="C831" t="str">
            <v>스리브(PVC제)</v>
          </cell>
          <cell r="D831" t="str">
            <v>D35 MM</v>
          </cell>
          <cell r="E831" t="str">
            <v>M</v>
          </cell>
          <cell r="F831">
            <v>449.4</v>
          </cell>
          <cell r="G831">
            <v>400</v>
          </cell>
          <cell r="H831">
            <v>0</v>
          </cell>
          <cell r="I831">
            <v>0</v>
          </cell>
        </row>
        <row r="832">
          <cell r="A832" t="str">
            <v>A</v>
          </cell>
          <cell r="B832" t="str">
            <v>MMO31220</v>
          </cell>
          <cell r="C832" t="str">
            <v>스리브(PVC제)</v>
          </cell>
          <cell r="D832" t="str">
            <v>D125 MM</v>
          </cell>
          <cell r="E832" t="str">
            <v>M</v>
          </cell>
          <cell r="F832">
            <v>115.52</v>
          </cell>
          <cell r="G832">
            <v>3700</v>
          </cell>
          <cell r="H832">
            <v>0</v>
          </cell>
          <cell r="I832">
            <v>0</v>
          </cell>
        </row>
        <row r="833">
          <cell r="A833" t="str">
            <v>A</v>
          </cell>
          <cell r="B833" t="str">
            <v>MMO31611</v>
          </cell>
          <cell r="C833" t="str">
            <v>방열기용 스리브(S형)</v>
          </cell>
          <cell r="D833" t="str">
            <v>D25(28) x 150 - 200MM</v>
          </cell>
          <cell r="E833" t="str">
            <v>개</v>
          </cell>
          <cell r="F833">
            <v>1190</v>
          </cell>
          <cell r="G833">
            <v>490</v>
          </cell>
          <cell r="H833">
            <v>0</v>
          </cell>
          <cell r="I833">
            <v>0</v>
          </cell>
        </row>
        <row r="834">
          <cell r="A834" t="str">
            <v>A</v>
          </cell>
          <cell r="B834" t="str">
            <v>MMZ52115</v>
          </cell>
          <cell r="C834" t="str">
            <v>난방구획도</v>
          </cell>
          <cell r="D834" t="str">
            <v>210x150mm</v>
          </cell>
          <cell r="E834" t="str">
            <v>개</v>
          </cell>
          <cell r="F834">
            <v>932</v>
          </cell>
          <cell r="G834">
            <v>166</v>
          </cell>
          <cell r="H834">
            <v>0</v>
          </cell>
          <cell r="I834">
            <v>0</v>
          </cell>
        </row>
        <row r="835">
          <cell r="A835" t="str">
            <v>A</v>
          </cell>
          <cell r="B835" t="str">
            <v>MMZ80100</v>
          </cell>
          <cell r="C835" t="str">
            <v>세척용 수도료(하수요금포함)</v>
          </cell>
          <cell r="D835" t="str">
            <v>가정용</v>
          </cell>
          <cell r="E835" t="str">
            <v>M3</v>
          </cell>
          <cell r="F835">
            <v>1392</v>
          </cell>
          <cell r="G835">
            <v>855</v>
          </cell>
          <cell r="H835">
            <v>0</v>
          </cell>
          <cell r="I835">
            <v>0</v>
          </cell>
        </row>
        <row r="836">
          <cell r="A836" t="str">
            <v>A</v>
          </cell>
          <cell r="B836" t="str">
            <v>UAS80050</v>
          </cell>
          <cell r="C836" t="str">
            <v>와이어메쉬 깔기</v>
          </cell>
          <cell r="E836" t="str">
            <v>M2</v>
          </cell>
          <cell r="F836">
            <v>42</v>
          </cell>
          <cell r="G836">
            <v>600</v>
          </cell>
          <cell r="H836">
            <v>300</v>
          </cell>
          <cell r="I836">
            <v>0</v>
          </cell>
        </row>
        <row r="837">
          <cell r="A837" t="str">
            <v>A</v>
          </cell>
          <cell r="B837" t="str">
            <v>UEA04160</v>
          </cell>
          <cell r="C837" t="str">
            <v>합성수지제가요전선관</v>
          </cell>
          <cell r="D837" t="str">
            <v>CD 16MM</v>
          </cell>
          <cell r="E837" t="str">
            <v>M</v>
          </cell>
          <cell r="F837">
            <v>6518.32</v>
          </cell>
          <cell r="G837">
            <v>100</v>
          </cell>
          <cell r="H837">
            <v>1000</v>
          </cell>
          <cell r="I837">
            <v>0</v>
          </cell>
        </row>
        <row r="838">
          <cell r="A838" t="str">
            <v>A</v>
          </cell>
          <cell r="B838" t="str">
            <v>UEH01080</v>
          </cell>
          <cell r="C838" t="str">
            <v>조인트박스설치(카바부)</v>
          </cell>
          <cell r="D838" t="str">
            <v>100X60X40</v>
          </cell>
          <cell r="E838" t="str">
            <v>식</v>
          </cell>
          <cell r="F838">
            <v>934</v>
          </cell>
          <cell r="G838">
            <v>353</v>
          </cell>
          <cell r="H838">
            <v>4259</v>
          </cell>
          <cell r="I838">
            <v>85</v>
          </cell>
        </row>
        <row r="839">
          <cell r="A839" t="str">
            <v>A</v>
          </cell>
          <cell r="B839" t="str">
            <v>UMA52305</v>
          </cell>
          <cell r="C839" t="str">
            <v>동관 옥내 배관</v>
          </cell>
          <cell r="D839" t="str">
            <v>D15 MM,  (M TYPE)</v>
          </cell>
          <cell r="E839" t="str">
            <v>M</v>
          </cell>
          <cell r="F839">
            <v>881.6</v>
          </cell>
          <cell r="G839">
            <v>700</v>
          </cell>
          <cell r="H839">
            <v>1600</v>
          </cell>
          <cell r="I839">
            <v>0</v>
          </cell>
        </row>
        <row r="840">
          <cell r="A840" t="str">
            <v>A</v>
          </cell>
          <cell r="B840" t="str">
            <v>UMA52307</v>
          </cell>
          <cell r="C840" t="str">
            <v>동관 옥내 배관</v>
          </cell>
          <cell r="D840" t="str">
            <v>D20 MM,  (M TYPE)</v>
          </cell>
          <cell r="E840" t="str">
            <v>M</v>
          </cell>
          <cell r="F840">
            <v>9390.74</v>
          </cell>
          <cell r="G840">
            <v>1200</v>
          </cell>
          <cell r="H840">
            <v>1700</v>
          </cell>
          <cell r="I840">
            <v>0</v>
          </cell>
        </row>
        <row r="841">
          <cell r="A841" t="str">
            <v>A</v>
          </cell>
          <cell r="B841" t="str">
            <v>UMA52308</v>
          </cell>
          <cell r="C841" t="str">
            <v>동관 옥내 배관</v>
          </cell>
          <cell r="D841" t="str">
            <v>D25 MM,  (M TYPE)</v>
          </cell>
          <cell r="E841" t="str">
            <v>M</v>
          </cell>
          <cell r="F841">
            <v>206.05</v>
          </cell>
          <cell r="G841">
            <v>1700</v>
          </cell>
          <cell r="H841">
            <v>2000</v>
          </cell>
          <cell r="I841">
            <v>0</v>
          </cell>
        </row>
        <row r="842">
          <cell r="A842" t="str">
            <v>A</v>
          </cell>
          <cell r="B842" t="str">
            <v>UMB52105</v>
          </cell>
          <cell r="C842" t="str">
            <v>XL관 난방코일배관</v>
          </cell>
          <cell r="D842" t="str">
            <v>D15 MM</v>
          </cell>
          <cell r="E842" t="str">
            <v>M</v>
          </cell>
          <cell r="F842">
            <v>201635.31</v>
          </cell>
          <cell r="G842">
            <v>174</v>
          </cell>
          <cell r="H842">
            <v>1380</v>
          </cell>
          <cell r="I842">
            <v>27</v>
          </cell>
        </row>
        <row r="843">
          <cell r="A843" t="str">
            <v>A</v>
          </cell>
          <cell r="B843" t="str">
            <v>UMC24108</v>
          </cell>
          <cell r="C843" t="str">
            <v>동관용접 (BRAZING)</v>
          </cell>
          <cell r="D843" t="str">
            <v>D25 MM</v>
          </cell>
          <cell r="E843" t="str">
            <v>개소</v>
          </cell>
          <cell r="F843">
            <v>292</v>
          </cell>
          <cell r="G843">
            <v>174</v>
          </cell>
          <cell r="H843">
            <v>1455</v>
          </cell>
          <cell r="I843">
            <v>29</v>
          </cell>
        </row>
        <row r="844">
          <cell r="A844" t="str">
            <v>A</v>
          </cell>
          <cell r="B844" t="str">
            <v>UMC24305</v>
          </cell>
          <cell r="C844" t="str">
            <v>동관용접 (SOLDERING)</v>
          </cell>
          <cell r="D844" t="str">
            <v>D15 MM</v>
          </cell>
          <cell r="E844" t="str">
            <v>개소</v>
          </cell>
          <cell r="F844">
            <v>1160</v>
          </cell>
          <cell r="G844">
            <v>30</v>
          </cell>
          <cell r="H844">
            <v>960</v>
          </cell>
          <cell r="I844">
            <v>19</v>
          </cell>
        </row>
        <row r="845">
          <cell r="A845" t="str">
            <v>A</v>
          </cell>
          <cell r="B845" t="str">
            <v>UMC24307</v>
          </cell>
          <cell r="C845" t="str">
            <v>동관용접 (SOLDERING)</v>
          </cell>
          <cell r="D845" t="str">
            <v>D20 MM</v>
          </cell>
          <cell r="E845" t="str">
            <v>개소</v>
          </cell>
          <cell r="F845">
            <v>11510</v>
          </cell>
          <cell r="G845">
            <v>47</v>
          </cell>
          <cell r="H845">
            <v>1108</v>
          </cell>
          <cell r="I845">
            <v>22</v>
          </cell>
        </row>
        <row r="846">
          <cell r="A846" t="str">
            <v>A</v>
          </cell>
          <cell r="B846" t="str">
            <v>UMD46402</v>
          </cell>
          <cell r="C846" t="str">
            <v>목긴볼밸브(CM유니온) 설치</v>
          </cell>
          <cell r="D846" t="str">
            <v>D20 MM, (10KG/CM2)</v>
          </cell>
          <cell r="E846" t="str">
            <v>개소</v>
          </cell>
          <cell r="F846">
            <v>1856</v>
          </cell>
          <cell r="G846">
            <v>4320</v>
          </cell>
          <cell r="H846">
            <v>2119</v>
          </cell>
          <cell r="I846">
            <v>42</v>
          </cell>
        </row>
        <row r="847">
          <cell r="A847" t="str">
            <v>A</v>
          </cell>
          <cell r="B847" t="str">
            <v>UMD46405</v>
          </cell>
          <cell r="C847" t="str">
            <v>목긴볼밸브 설치</v>
          </cell>
          <cell r="D847" t="str">
            <v>D15 MM, (10KG/CM2)</v>
          </cell>
          <cell r="E847" t="str">
            <v>개소</v>
          </cell>
          <cell r="F847">
            <v>12</v>
          </cell>
          <cell r="G847">
            <v>2664</v>
          </cell>
          <cell r="H847">
            <v>2119</v>
          </cell>
          <cell r="I847">
            <v>42</v>
          </cell>
        </row>
        <row r="848">
          <cell r="A848" t="str">
            <v>A</v>
          </cell>
          <cell r="B848" t="str">
            <v>UMD46407</v>
          </cell>
          <cell r="C848" t="str">
            <v>목긴볼밸브 설치</v>
          </cell>
          <cell r="D848" t="str">
            <v>D20 MM, (10KG/CM2)</v>
          </cell>
          <cell r="E848" t="str">
            <v>개소</v>
          </cell>
          <cell r="F848">
            <v>8</v>
          </cell>
          <cell r="G848">
            <v>3564</v>
          </cell>
          <cell r="H848">
            <v>2119</v>
          </cell>
          <cell r="I848">
            <v>42</v>
          </cell>
        </row>
        <row r="849">
          <cell r="A849" t="str">
            <v>A</v>
          </cell>
          <cell r="B849" t="str">
            <v>UMD46408</v>
          </cell>
          <cell r="C849" t="str">
            <v>목긴볼밸브 설치</v>
          </cell>
          <cell r="D849" t="str">
            <v>D25 MM, (10KG/CM2)</v>
          </cell>
          <cell r="E849" t="str">
            <v>개소</v>
          </cell>
          <cell r="F849">
            <v>12</v>
          </cell>
          <cell r="G849">
            <v>6772</v>
          </cell>
          <cell r="H849">
            <v>2119</v>
          </cell>
          <cell r="I849">
            <v>42</v>
          </cell>
        </row>
        <row r="850">
          <cell r="A850" t="str">
            <v>A</v>
          </cell>
          <cell r="B850" t="str">
            <v>UMD49105</v>
          </cell>
          <cell r="C850" t="str">
            <v>앵글밸브 설치</v>
          </cell>
          <cell r="D850" t="str">
            <v>D15 MM</v>
          </cell>
          <cell r="E850" t="str">
            <v>개소</v>
          </cell>
          <cell r="F850">
            <v>46</v>
          </cell>
          <cell r="G850">
            <v>2585</v>
          </cell>
          <cell r="H850">
            <v>2119</v>
          </cell>
          <cell r="I850">
            <v>42</v>
          </cell>
        </row>
        <row r="851">
          <cell r="A851" t="str">
            <v>A</v>
          </cell>
          <cell r="B851" t="str">
            <v>UMD52107</v>
          </cell>
          <cell r="C851" t="str">
            <v>자동공기변장치(난방용)</v>
          </cell>
          <cell r="D851" t="str">
            <v>D15MM</v>
          </cell>
          <cell r="E851" t="str">
            <v>조</v>
          </cell>
          <cell r="F851">
            <v>12</v>
          </cell>
          <cell r="G851">
            <v>37189</v>
          </cell>
          <cell r="H851">
            <v>15651</v>
          </cell>
          <cell r="I851">
            <v>309</v>
          </cell>
        </row>
        <row r="852">
          <cell r="A852" t="str">
            <v>A</v>
          </cell>
          <cell r="B852" t="str">
            <v>UME22205</v>
          </cell>
          <cell r="C852" t="str">
            <v>동관보온(은박)</v>
          </cell>
          <cell r="D852" t="str">
            <v>D=15MM, T=25MM</v>
          </cell>
          <cell r="E852" t="str">
            <v>M</v>
          </cell>
          <cell r="F852">
            <v>499.44</v>
          </cell>
          <cell r="G852">
            <v>600</v>
          </cell>
          <cell r="H852">
            <v>1200</v>
          </cell>
          <cell r="I852">
            <v>0</v>
          </cell>
        </row>
        <row r="853">
          <cell r="A853" t="str">
            <v>A</v>
          </cell>
          <cell r="B853" t="str">
            <v>UME22207</v>
          </cell>
          <cell r="C853" t="str">
            <v>동관보온(은박)</v>
          </cell>
          <cell r="D853" t="str">
            <v>D=20MM, T=25MM</v>
          </cell>
          <cell r="E853" t="str">
            <v>M</v>
          </cell>
          <cell r="F853">
            <v>309.10000000000002</v>
          </cell>
          <cell r="G853">
            <v>700</v>
          </cell>
          <cell r="H853">
            <v>1500</v>
          </cell>
          <cell r="I853">
            <v>0</v>
          </cell>
        </row>
        <row r="854">
          <cell r="A854" t="str">
            <v>A</v>
          </cell>
          <cell r="B854" t="str">
            <v>UME22208</v>
          </cell>
          <cell r="C854" t="str">
            <v>동관보온(은박)</v>
          </cell>
          <cell r="D854" t="str">
            <v>D=25MM, T=25MM</v>
          </cell>
          <cell r="E854" t="str">
            <v>M</v>
          </cell>
          <cell r="F854">
            <v>206.05</v>
          </cell>
          <cell r="G854">
            <v>800</v>
          </cell>
          <cell r="H854">
            <v>1800</v>
          </cell>
          <cell r="I854">
            <v>0</v>
          </cell>
        </row>
        <row r="855">
          <cell r="A855" t="str">
            <v>A</v>
          </cell>
          <cell r="B855" t="str">
            <v>UME80205</v>
          </cell>
          <cell r="C855" t="str">
            <v>발포폴리에틸렌 보온</v>
          </cell>
          <cell r="D855" t="str">
            <v>D=15MM, T=5MM</v>
          </cell>
          <cell r="E855" t="str">
            <v>M</v>
          </cell>
          <cell r="F855">
            <v>378.96</v>
          </cell>
          <cell r="G855">
            <v>100</v>
          </cell>
          <cell r="H855">
            <v>300</v>
          </cell>
          <cell r="I855">
            <v>0</v>
          </cell>
        </row>
        <row r="856">
          <cell r="A856" t="str">
            <v>A</v>
          </cell>
          <cell r="B856" t="str">
            <v>UME80206</v>
          </cell>
          <cell r="C856" t="str">
            <v>발포폴리에틸렌 보온</v>
          </cell>
          <cell r="D856" t="str">
            <v>D=18MM, T=5MM</v>
          </cell>
          <cell r="E856" t="str">
            <v>M</v>
          </cell>
          <cell r="F856">
            <v>4955.62</v>
          </cell>
          <cell r="G856">
            <v>200</v>
          </cell>
          <cell r="H856">
            <v>400</v>
          </cell>
          <cell r="I856">
            <v>0</v>
          </cell>
        </row>
        <row r="857">
          <cell r="A857" t="str">
            <v>A</v>
          </cell>
          <cell r="B857" t="str">
            <v>UME80207</v>
          </cell>
          <cell r="C857" t="str">
            <v>발포폴리에틸렌 보온</v>
          </cell>
          <cell r="D857" t="str">
            <v>D=20MM, T=5MM</v>
          </cell>
          <cell r="E857" t="str">
            <v>M</v>
          </cell>
          <cell r="F857">
            <v>7039.79</v>
          </cell>
          <cell r="G857">
            <v>200</v>
          </cell>
          <cell r="H857">
            <v>500</v>
          </cell>
          <cell r="I857">
            <v>0</v>
          </cell>
        </row>
        <row r="858">
          <cell r="A858" t="str">
            <v>A</v>
          </cell>
          <cell r="B858" t="str">
            <v>UME80247</v>
          </cell>
          <cell r="C858" t="str">
            <v>발포폴리에틸렌 보온</v>
          </cell>
          <cell r="D858" t="str">
            <v>D=20MM, T=15MM</v>
          </cell>
          <cell r="E858" t="str">
            <v>M</v>
          </cell>
          <cell r="F858">
            <v>2041.6</v>
          </cell>
          <cell r="G858">
            <v>400</v>
          </cell>
          <cell r="H858">
            <v>800</v>
          </cell>
          <cell r="I858">
            <v>0</v>
          </cell>
        </row>
        <row r="859">
          <cell r="A859" t="str">
            <v>A</v>
          </cell>
          <cell r="B859" t="str">
            <v>UMH23315</v>
          </cell>
          <cell r="C859" t="str">
            <v>가스보일러설치(배관카바(점검구))</v>
          </cell>
          <cell r="D859" t="str">
            <v>16,000(KCAL/HR)(FF)</v>
          </cell>
          <cell r="E859" t="str">
            <v>개소</v>
          </cell>
          <cell r="F859">
            <v>490</v>
          </cell>
          <cell r="G859">
            <v>275760</v>
          </cell>
          <cell r="H859">
            <v>48676</v>
          </cell>
          <cell r="I859">
            <v>958</v>
          </cell>
        </row>
        <row r="860">
          <cell r="A860" t="str">
            <v>A</v>
          </cell>
          <cell r="B860" t="str">
            <v>UMH23316</v>
          </cell>
          <cell r="C860" t="str">
            <v>가스보일러설치</v>
          </cell>
          <cell r="D860" t="str">
            <v>16,000(KCAL/HR)(FF)</v>
          </cell>
          <cell r="E860" t="str">
            <v>개소</v>
          </cell>
          <cell r="F860">
            <v>6</v>
          </cell>
          <cell r="G860">
            <v>259200</v>
          </cell>
          <cell r="H860">
            <v>44173</v>
          </cell>
          <cell r="I860">
            <v>868</v>
          </cell>
        </row>
        <row r="861">
          <cell r="A861" t="str">
            <v>A</v>
          </cell>
          <cell r="B861" t="str">
            <v>UMH23321</v>
          </cell>
          <cell r="C861" t="str">
            <v>가스보일러설치(배관카바(점검구))</v>
          </cell>
          <cell r="D861" t="str">
            <v>20,000(KCAL/HR)(FF)</v>
          </cell>
          <cell r="E861" t="str">
            <v>개소</v>
          </cell>
          <cell r="F861">
            <v>438</v>
          </cell>
          <cell r="G861">
            <v>282960</v>
          </cell>
          <cell r="H861">
            <v>52749</v>
          </cell>
          <cell r="I861">
            <v>1039</v>
          </cell>
        </row>
        <row r="862">
          <cell r="A862" t="str">
            <v>A</v>
          </cell>
          <cell r="B862" t="str">
            <v>UMI18100</v>
          </cell>
          <cell r="C862" t="str">
            <v>방열기설치</v>
          </cell>
          <cell r="D862" t="str">
            <v>1RX500X0.36</v>
          </cell>
          <cell r="E862" t="str">
            <v>조</v>
          </cell>
          <cell r="F862">
            <v>595</v>
          </cell>
          <cell r="G862">
            <v>15096</v>
          </cell>
          <cell r="H862">
            <v>26682</v>
          </cell>
          <cell r="I862">
            <v>534</v>
          </cell>
        </row>
        <row r="863">
          <cell r="A863" t="str">
            <v>A</v>
          </cell>
          <cell r="B863" t="str">
            <v>UMI18200</v>
          </cell>
          <cell r="C863" t="str">
            <v>방열기설치</v>
          </cell>
          <cell r="D863" t="str">
            <v>1RX600X0.36</v>
          </cell>
          <cell r="E863" t="str">
            <v>조</v>
          </cell>
          <cell r="F863">
            <v>4</v>
          </cell>
          <cell r="G863">
            <v>15821</v>
          </cell>
          <cell r="H863">
            <v>26682</v>
          </cell>
          <cell r="I863">
            <v>534</v>
          </cell>
        </row>
        <row r="864">
          <cell r="A864" t="str">
            <v>A</v>
          </cell>
          <cell r="B864" t="str">
            <v>UMI18602</v>
          </cell>
          <cell r="C864" t="str">
            <v>방열기설치</v>
          </cell>
          <cell r="D864" t="str">
            <v>3RX600X0.48</v>
          </cell>
          <cell r="E864" t="str">
            <v>조</v>
          </cell>
          <cell r="F864">
            <v>16</v>
          </cell>
          <cell r="G864">
            <v>62857</v>
          </cell>
          <cell r="H864">
            <v>26682</v>
          </cell>
          <cell r="I864">
            <v>534</v>
          </cell>
        </row>
        <row r="865">
          <cell r="A865" t="str">
            <v>A</v>
          </cell>
          <cell r="B865" t="str">
            <v>UMI18603</v>
          </cell>
          <cell r="C865" t="str">
            <v>방열기설치</v>
          </cell>
          <cell r="D865" t="str">
            <v>3RX600X0.60</v>
          </cell>
          <cell r="E865" t="str">
            <v>조</v>
          </cell>
          <cell r="F865">
            <v>8</v>
          </cell>
          <cell r="G865">
            <v>78530</v>
          </cell>
          <cell r="H865">
            <v>26682</v>
          </cell>
          <cell r="I865">
            <v>534</v>
          </cell>
        </row>
        <row r="866">
          <cell r="A866" t="str">
            <v>A</v>
          </cell>
          <cell r="B866" t="str">
            <v>UMI18607</v>
          </cell>
          <cell r="C866" t="str">
            <v>방열기설치</v>
          </cell>
          <cell r="D866" t="str">
            <v>3RX600X0.84</v>
          </cell>
          <cell r="E866" t="str">
            <v>조</v>
          </cell>
          <cell r="F866">
            <v>6</v>
          </cell>
          <cell r="G866">
            <v>109876</v>
          </cell>
          <cell r="H866">
            <v>26682</v>
          </cell>
          <cell r="I866">
            <v>534</v>
          </cell>
        </row>
        <row r="867">
          <cell r="A867" t="str">
            <v>A</v>
          </cell>
          <cell r="B867" t="str">
            <v>UMI18608</v>
          </cell>
          <cell r="C867" t="str">
            <v>방열기설치</v>
          </cell>
          <cell r="D867" t="str">
            <v>3RX600X0.96</v>
          </cell>
          <cell r="E867" t="str">
            <v>조</v>
          </cell>
          <cell r="F867">
            <v>41</v>
          </cell>
          <cell r="G867">
            <v>125549</v>
          </cell>
          <cell r="H867">
            <v>26682</v>
          </cell>
          <cell r="I867">
            <v>534</v>
          </cell>
        </row>
        <row r="868">
          <cell r="A868" t="str">
            <v>A</v>
          </cell>
          <cell r="B868" t="str">
            <v>UMI18609</v>
          </cell>
          <cell r="C868" t="str">
            <v>방열기설치</v>
          </cell>
          <cell r="D868" t="str">
            <v>3RX600X1.08</v>
          </cell>
          <cell r="E868" t="str">
            <v>조</v>
          </cell>
          <cell r="F868">
            <v>1</v>
          </cell>
          <cell r="G868">
            <v>141222</v>
          </cell>
          <cell r="H868">
            <v>36649</v>
          </cell>
          <cell r="I868">
            <v>733</v>
          </cell>
        </row>
        <row r="869">
          <cell r="A869" t="str">
            <v>A</v>
          </cell>
          <cell r="B869" t="str">
            <v>UMI20330</v>
          </cell>
          <cell r="C869" t="str">
            <v>PB온수분배기설치(X-L,수평)</v>
          </cell>
          <cell r="D869" t="str">
            <v>3구+드레인밸브</v>
          </cell>
          <cell r="E869" t="str">
            <v>SET</v>
          </cell>
          <cell r="F869">
            <v>366</v>
          </cell>
          <cell r="G869">
            <v>18720</v>
          </cell>
          <cell r="H869">
            <v>14766</v>
          </cell>
          <cell r="I869">
            <v>295</v>
          </cell>
        </row>
        <row r="870">
          <cell r="A870" t="str">
            <v>A</v>
          </cell>
          <cell r="B870" t="str">
            <v>UMI20340</v>
          </cell>
          <cell r="C870" t="str">
            <v>PB온수분배기설치(X-L,수평)</v>
          </cell>
          <cell r="D870" t="str">
            <v>4구+드레인밸브</v>
          </cell>
          <cell r="E870" t="str">
            <v>SET</v>
          </cell>
          <cell r="F870">
            <v>123</v>
          </cell>
          <cell r="G870">
            <v>24012</v>
          </cell>
          <cell r="H870">
            <v>17161</v>
          </cell>
          <cell r="I870">
            <v>343</v>
          </cell>
        </row>
        <row r="871">
          <cell r="A871" t="str">
            <v>A</v>
          </cell>
          <cell r="B871" t="str">
            <v>UMI20420</v>
          </cell>
          <cell r="C871" t="str">
            <v>온수분배기설치(X-L,수직)</v>
          </cell>
          <cell r="D871" t="str">
            <v>2구+드레인밸브</v>
          </cell>
          <cell r="E871" t="str">
            <v>SET</v>
          </cell>
          <cell r="F871">
            <v>2</v>
          </cell>
          <cell r="G871">
            <v>19728</v>
          </cell>
          <cell r="H871">
            <v>12339</v>
          </cell>
          <cell r="I871">
            <v>246</v>
          </cell>
        </row>
        <row r="872">
          <cell r="A872" t="str">
            <v>A</v>
          </cell>
          <cell r="B872" t="str">
            <v>UMI20430</v>
          </cell>
          <cell r="C872" t="str">
            <v>온수분배기설치(X-L,수직)</v>
          </cell>
          <cell r="D872" t="str">
            <v>3구+드레인밸브</v>
          </cell>
          <cell r="E872" t="str">
            <v>SET</v>
          </cell>
          <cell r="F872">
            <v>1</v>
          </cell>
          <cell r="G872">
            <v>26280</v>
          </cell>
          <cell r="H872">
            <v>14766</v>
          </cell>
          <cell r="I872">
            <v>295</v>
          </cell>
        </row>
        <row r="873">
          <cell r="A873" t="str">
            <v>A</v>
          </cell>
          <cell r="B873" t="str">
            <v>UMI20450</v>
          </cell>
          <cell r="C873" t="str">
            <v>온수분배기설치(X-L,수직)</v>
          </cell>
          <cell r="D873" t="str">
            <v>5구+드레인밸브</v>
          </cell>
          <cell r="E873" t="str">
            <v>SET</v>
          </cell>
          <cell r="F873">
            <v>2</v>
          </cell>
          <cell r="G873">
            <v>39384</v>
          </cell>
          <cell r="H873">
            <v>19558</v>
          </cell>
          <cell r="I873">
            <v>391</v>
          </cell>
        </row>
        <row r="874">
          <cell r="A874" t="str">
            <v>A</v>
          </cell>
          <cell r="B874" t="str">
            <v>UMI20470</v>
          </cell>
          <cell r="C874" t="str">
            <v>온수분배기설치(X-L,수직)</v>
          </cell>
          <cell r="D874" t="str">
            <v>7구+드레인밸브</v>
          </cell>
          <cell r="E874" t="str">
            <v>SET</v>
          </cell>
          <cell r="F874">
            <v>1</v>
          </cell>
          <cell r="G874">
            <v>52560</v>
          </cell>
          <cell r="H874">
            <v>24342</v>
          </cell>
          <cell r="I874">
            <v>487</v>
          </cell>
        </row>
        <row r="875">
          <cell r="A875" t="str">
            <v>A</v>
          </cell>
          <cell r="B875" t="str">
            <v>UMI20480</v>
          </cell>
          <cell r="C875" t="str">
            <v>온수분배기설치(X-L,수직)</v>
          </cell>
          <cell r="D875" t="str">
            <v>8구+드레인밸브</v>
          </cell>
          <cell r="E875" t="str">
            <v>SET</v>
          </cell>
          <cell r="F875">
            <v>1</v>
          </cell>
          <cell r="G875">
            <v>59112</v>
          </cell>
          <cell r="H875">
            <v>26740</v>
          </cell>
          <cell r="I875">
            <v>534</v>
          </cell>
        </row>
        <row r="876">
          <cell r="A876" t="str">
            <v>A</v>
          </cell>
          <cell r="B876" t="str">
            <v>UMI20560</v>
          </cell>
          <cell r="C876" t="str">
            <v>온수분배기설치(X-L,수평)</v>
          </cell>
          <cell r="D876" t="str">
            <v>6구+드레인밸브</v>
          </cell>
          <cell r="E876" t="str">
            <v>SET</v>
          </cell>
          <cell r="F876">
            <v>300</v>
          </cell>
          <cell r="G876">
            <v>47808</v>
          </cell>
          <cell r="H876">
            <v>21952</v>
          </cell>
          <cell r="I876">
            <v>438</v>
          </cell>
        </row>
        <row r="877">
          <cell r="A877" t="str">
            <v>A</v>
          </cell>
          <cell r="B877" t="str">
            <v>UMI20570</v>
          </cell>
          <cell r="C877" t="str">
            <v>온수분배기설치(X-L,수평)</v>
          </cell>
          <cell r="D877" t="str">
            <v>7구+드레인밸브</v>
          </cell>
          <cell r="E877" t="str">
            <v>SET</v>
          </cell>
          <cell r="F877">
            <v>125</v>
          </cell>
          <cell r="G877">
            <v>54576</v>
          </cell>
          <cell r="H877">
            <v>24342</v>
          </cell>
          <cell r="I877">
            <v>487</v>
          </cell>
        </row>
        <row r="878">
          <cell r="A878" t="str">
            <v>A</v>
          </cell>
          <cell r="B878" t="str">
            <v>UMI20580</v>
          </cell>
          <cell r="C878" t="str">
            <v>온수분배기설치(X-L,수평)</v>
          </cell>
          <cell r="D878" t="str">
            <v>8구+드레인밸브</v>
          </cell>
          <cell r="E878" t="str">
            <v>SET</v>
          </cell>
          <cell r="F878">
            <v>11</v>
          </cell>
          <cell r="G878">
            <v>61416</v>
          </cell>
          <cell r="H878">
            <v>26740</v>
          </cell>
          <cell r="I878">
            <v>534</v>
          </cell>
        </row>
        <row r="879">
          <cell r="A879" t="str">
            <v>A</v>
          </cell>
          <cell r="B879" t="str">
            <v>UMO28200</v>
          </cell>
          <cell r="C879" t="str">
            <v>크립바설치</v>
          </cell>
          <cell r="D879" t="str">
            <v>D15-D20 MM</v>
          </cell>
          <cell r="E879" t="str">
            <v>M</v>
          </cell>
          <cell r="F879">
            <v>46375.71</v>
          </cell>
          <cell r="G879">
            <v>200</v>
          </cell>
          <cell r="H879">
            <v>0</v>
          </cell>
          <cell r="I879">
            <v>0</v>
          </cell>
        </row>
        <row r="880">
          <cell r="C880" t="str">
            <v>소  계</v>
          </cell>
        </row>
        <row r="882">
          <cell r="C882" t="str">
            <v>판매시설</v>
          </cell>
        </row>
        <row r="883">
          <cell r="C883" t="str">
            <v>*  금수공사</v>
          </cell>
        </row>
        <row r="884">
          <cell r="A884" t="str">
            <v>B</v>
          </cell>
          <cell r="B884" t="str">
            <v>MGF11251</v>
          </cell>
          <cell r="C884" t="str">
            <v>행가지지봉</v>
          </cell>
          <cell r="D884" t="str">
            <v>9MM(3/8")</v>
          </cell>
          <cell r="E884" t="str">
            <v>M</v>
          </cell>
          <cell r="F884">
            <v>8.5</v>
          </cell>
          <cell r="G884">
            <v>225</v>
          </cell>
          <cell r="H884">
            <v>0</v>
          </cell>
          <cell r="I884">
            <v>0</v>
          </cell>
        </row>
        <row r="885">
          <cell r="A885" t="str">
            <v>B</v>
          </cell>
          <cell r="B885" t="str">
            <v>MGF11547</v>
          </cell>
          <cell r="C885" t="str">
            <v>절연U볼트</v>
          </cell>
          <cell r="D885" t="str">
            <v>D 40</v>
          </cell>
          <cell r="E885" t="str">
            <v>개</v>
          </cell>
          <cell r="F885">
            <v>1</v>
          </cell>
          <cell r="G885">
            <v>324</v>
          </cell>
          <cell r="H885">
            <v>0</v>
          </cell>
          <cell r="I885">
            <v>0</v>
          </cell>
        </row>
        <row r="886">
          <cell r="A886" t="str">
            <v>B</v>
          </cell>
          <cell r="B886" t="str">
            <v>MGF30505</v>
          </cell>
          <cell r="C886" t="str">
            <v>인서트</v>
          </cell>
          <cell r="D886" t="str">
            <v>D9</v>
          </cell>
          <cell r="E886" t="str">
            <v>개</v>
          </cell>
          <cell r="F886">
            <v>28</v>
          </cell>
          <cell r="G886">
            <v>26</v>
          </cell>
          <cell r="H886">
            <v>0</v>
          </cell>
          <cell r="I886">
            <v>0</v>
          </cell>
        </row>
        <row r="887">
          <cell r="A887" t="str">
            <v>B</v>
          </cell>
          <cell r="B887" t="str">
            <v>MMB40105</v>
          </cell>
          <cell r="C887" t="str">
            <v>동 엘보</v>
          </cell>
          <cell r="D887" t="str">
            <v>D15 MM</v>
          </cell>
          <cell r="E887" t="str">
            <v>개</v>
          </cell>
          <cell r="F887">
            <v>29</v>
          </cell>
          <cell r="G887">
            <v>112</v>
          </cell>
          <cell r="H887">
            <v>0</v>
          </cell>
          <cell r="I887">
            <v>0</v>
          </cell>
        </row>
        <row r="888">
          <cell r="A888" t="str">
            <v>B</v>
          </cell>
          <cell r="B888" t="str">
            <v>MMB40107</v>
          </cell>
          <cell r="C888" t="str">
            <v>동 엘보</v>
          </cell>
          <cell r="D888" t="str">
            <v>D20 MM</v>
          </cell>
          <cell r="E888" t="str">
            <v>개</v>
          </cell>
          <cell r="F888">
            <v>3</v>
          </cell>
          <cell r="G888">
            <v>228</v>
          </cell>
          <cell r="H888">
            <v>0</v>
          </cell>
          <cell r="I888">
            <v>0</v>
          </cell>
        </row>
        <row r="889">
          <cell r="A889" t="str">
            <v>B</v>
          </cell>
          <cell r="B889" t="str">
            <v>MMB40112</v>
          </cell>
          <cell r="C889" t="str">
            <v>동 엘보</v>
          </cell>
          <cell r="D889" t="str">
            <v>D40 MM</v>
          </cell>
          <cell r="E889" t="str">
            <v>개</v>
          </cell>
          <cell r="F889">
            <v>4</v>
          </cell>
          <cell r="G889">
            <v>919</v>
          </cell>
          <cell r="H889">
            <v>0</v>
          </cell>
          <cell r="I889">
            <v>0</v>
          </cell>
        </row>
        <row r="890">
          <cell r="A890" t="str">
            <v>B</v>
          </cell>
          <cell r="B890" t="str">
            <v>MMB40207</v>
          </cell>
          <cell r="C890" t="str">
            <v>동 티</v>
          </cell>
          <cell r="D890" t="str">
            <v>D20 MM</v>
          </cell>
          <cell r="E890" t="str">
            <v>개</v>
          </cell>
          <cell r="F890">
            <v>2</v>
          </cell>
          <cell r="G890">
            <v>359</v>
          </cell>
          <cell r="H890">
            <v>0</v>
          </cell>
          <cell r="I890">
            <v>0</v>
          </cell>
        </row>
        <row r="891">
          <cell r="A891" t="str">
            <v>B</v>
          </cell>
          <cell r="B891" t="str">
            <v>MMB40208</v>
          </cell>
          <cell r="C891" t="str">
            <v>동 티</v>
          </cell>
          <cell r="D891" t="str">
            <v>D25 MM</v>
          </cell>
          <cell r="E891" t="str">
            <v>개</v>
          </cell>
          <cell r="F891">
            <v>13</v>
          </cell>
          <cell r="G891">
            <v>553</v>
          </cell>
          <cell r="H891">
            <v>0</v>
          </cell>
          <cell r="I891">
            <v>0</v>
          </cell>
        </row>
        <row r="892">
          <cell r="A892" t="str">
            <v>B</v>
          </cell>
          <cell r="B892" t="str">
            <v>MMB40212</v>
          </cell>
          <cell r="C892" t="str">
            <v>동 티</v>
          </cell>
          <cell r="D892" t="str">
            <v>D40 MM</v>
          </cell>
          <cell r="E892" t="str">
            <v>개</v>
          </cell>
          <cell r="F892">
            <v>4</v>
          </cell>
          <cell r="G892">
            <v>1401</v>
          </cell>
          <cell r="H892">
            <v>0</v>
          </cell>
          <cell r="I892">
            <v>0</v>
          </cell>
        </row>
        <row r="893">
          <cell r="A893" t="str">
            <v>B</v>
          </cell>
          <cell r="B893" t="str">
            <v>MMB40307</v>
          </cell>
          <cell r="C893" t="str">
            <v>동 레듀샤</v>
          </cell>
          <cell r="D893" t="str">
            <v>D20 MM</v>
          </cell>
          <cell r="E893" t="str">
            <v>개</v>
          </cell>
          <cell r="F893">
            <v>1</v>
          </cell>
          <cell r="G893">
            <v>143</v>
          </cell>
          <cell r="H893">
            <v>0</v>
          </cell>
          <cell r="I893">
            <v>0</v>
          </cell>
        </row>
        <row r="894">
          <cell r="A894" t="str">
            <v>B</v>
          </cell>
          <cell r="B894" t="str">
            <v>MMB40308</v>
          </cell>
          <cell r="C894" t="str">
            <v>동 레듀샤</v>
          </cell>
          <cell r="D894" t="str">
            <v>D25 MM</v>
          </cell>
          <cell r="E894" t="str">
            <v>개</v>
          </cell>
          <cell r="F894">
            <v>2</v>
          </cell>
          <cell r="G894">
            <v>212</v>
          </cell>
          <cell r="H894">
            <v>0</v>
          </cell>
          <cell r="I894">
            <v>0</v>
          </cell>
        </row>
        <row r="895">
          <cell r="A895" t="str">
            <v>B</v>
          </cell>
          <cell r="B895" t="str">
            <v>MMB40310</v>
          </cell>
          <cell r="C895" t="str">
            <v>동 레듀샤</v>
          </cell>
          <cell r="D895" t="str">
            <v>D32 MM</v>
          </cell>
          <cell r="E895" t="str">
            <v>개</v>
          </cell>
          <cell r="F895">
            <v>1</v>
          </cell>
          <cell r="G895">
            <v>289</v>
          </cell>
          <cell r="H895">
            <v>0</v>
          </cell>
          <cell r="I895">
            <v>0</v>
          </cell>
        </row>
        <row r="896">
          <cell r="A896" t="str">
            <v>B</v>
          </cell>
          <cell r="B896" t="str">
            <v>MMB40312</v>
          </cell>
          <cell r="C896" t="str">
            <v>동 레듀샤</v>
          </cell>
          <cell r="D896" t="str">
            <v>D40 MM</v>
          </cell>
          <cell r="E896" t="str">
            <v>개</v>
          </cell>
          <cell r="F896">
            <v>3</v>
          </cell>
          <cell r="G896">
            <v>497</v>
          </cell>
          <cell r="H896">
            <v>0</v>
          </cell>
          <cell r="I896">
            <v>0</v>
          </cell>
        </row>
        <row r="897">
          <cell r="A897" t="str">
            <v>B</v>
          </cell>
          <cell r="B897" t="str">
            <v>MMB50105</v>
          </cell>
          <cell r="C897" t="str">
            <v>CM아답타</v>
          </cell>
          <cell r="D897" t="str">
            <v>D15 MM</v>
          </cell>
          <cell r="E897" t="str">
            <v>개</v>
          </cell>
          <cell r="F897">
            <v>10</v>
          </cell>
          <cell r="G897">
            <v>176</v>
          </cell>
          <cell r="H897">
            <v>0</v>
          </cell>
          <cell r="I897">
            <v>0</v>
          </cell>
        </row>
        <row r="898">
          <cell r="A898" t="str">
            <v>B</v>
          </cell>
          <cell r="B898" t="str">
            <v>MMB50112</v>
          </cell>
          <cell r="C898" t="str">
            <v>CM아답타</v>
          </cell>
          <cell r="D898" t="str">
            <v>D40 MM</v>
          </cell>
          <cell r="E898" t="str">
            <v>개</v>
          </cell>
          <cell r="F898">
            <v>3</v>
          </cell>
          <cell r="G898">
            <v>1656</v>
          </cell>
          <cell r="H898">
            <v>0</v>
          </cell>
          <cell r="I898">
            <v>0</v>
          </cell>
        </row>
        <row r="899">
          <cell r="A899" t="str">
            <v>B</v>
          </cell>
          <cell r="B899" t="str">
            <v>MMB50205</v>
          </cell>
          <cell r="C899" t="str">
            <v>CF아답타</v>
          </cell>
          <cell r="D899" t="str">
            <v>D15 MM</v>
          </cell>
          <cell r="E899" t="str">
            <v>개</v>
          </cell>
          <cell r="F899">
            <v>21</v>
          </cell>
          <cell r="G899">
            <v>246</v>
          </cell>
          <cell r="H899">
            <v>0</v>
          </cell>
          <cell r="I899">
            <v>0</v>
          </cell>
        </row>
        <row r="900">
          <cell r="A900" t="str">
            <v>B</v>
          </cell>
          <cell r="B900" t="str">
            <v>MMB50210</v>
          </cell>
          <cell r="C900" t="str">
            <v>CF아답타</v>
          </cell>
          <cell r="D900" t="str">
            <v>D32 MM</v>
          </cell>
          <cell r="E900" t="str">
            <v>개</v>
          </cell>
          <cell r="F900">
            <v>2</v>
          </cell>
          <cell r="G900">
            <v>1848</v>
          </cell>
          <cell r="H900">
            <v>0</v>
          </cell>
          <cell r="I900">
            <v>0</v>
          </cell>
        </row>
        <row r="901">
          <cell r="A901" t="str">
            <v>B</v>
          </cell>
          <cell r="B901" t="str">
            <v>MMB50212</v>
          </cell>
          <cell r="C901" t="str">
            <v>CF아답타</v>
          </cell>
          <cell r="D901" t="str">
            <v>D40 MM</v>
          </cell>
          <cell r="E901" t="str">
            <v>개</v>
          </cell>
          <cell r="F901">
            <v>6</v>
          </cell>
          <cell r="G901">
            <v>2392</v>
          </cell>
          <cell r="H901">
            <v>0</v>
          </cell>
          <cell r="I901">
            <v>0</v>
          </cell>
        </row>
        <row r="902">
          <cell r="A902" t="str">
            <v>B</v>
          </cell>
          <cell r="B902" t="str">
            <v>MMB50505</v>
          </cell>
          <cell r="C902" t="str">
            <v>CM유니온</v>
          </cell>
          <cell r="D902" t="str">
            <v>D15 MM</v>
          </cell>
          <cell r="E902" t="str">
            <v>개</v>
          </cell>
          <cell r="F902">
            <v>10</v>
          </cell>
          <cell r="G902">
            <v>712</v>
          </cell>
          <cell r="H902">
            <v>0</v>
          </cell>
          <cell r="I902">
            <v>0</v>
          </cell>
        </row>
        <row r="903">
          <cell r="A903" t="str">
            <v>B</v>
          </cell>
          <cell r="B903" t="str">
            <v>MMB50512</v>
          </cell>
          <cell r="C903" t="str">
            <v>CM유니온</v>
          </cell>
          <cell r="D903" t="str">
            <v>D40 MM</v>
          </cell>
          <cell r="E903" t="str">
            <v>개</v>
          </cell>
          <cell r="F903">
            <v>3</v>
          </cell>
          <cell r="G903">
            <v>4932</v>
          </cell>
          <cell r="H903">
            <v>0</v>
          </cell>
          <cell r="I903">
            <v>0</v>
          </cell>
        </row>
        <row r="904">
          <cell r="A904" t="str">
            <v>B</v>
          </cell>
          <cell r="B904" t="str">
            <v>MMB51505</v>
          </cell>
          <cell r="C904" t="str">
            <v>장암엘보아답타</v>
          </cell>
          <cell r="D904" t="str">
            <v>D15 MM</v>
          </cell>
          <cell r="E904" t="str">
            <v>개</v>
          </cell>
          <cell r="F904">
            <v>17</v>
          </cell>
          <cell r="G904">
            <v>487</v>
          </cell>
          <cell r="H904">
            <v>0</v>
          </cell>
          <cell r="I904">
            <v>0</v>
          </cell>
        </row>
        <row r="905">
          <cell r="A905" t="str">
            <v>B</v>
          </cell>
          <cell r="B905" t="str">
            <v>MMB51507</v>
          </cell>
          <cell r="C905" t="str">
            <v>장암엘보아답타</v>
          </cell>
          <cell r="D905" t="str">
            <v>D20 MM</v>
          </cell>
          <cell r="E905" t="str">
            <v>개</v>
          </cell>
          <cell r="F905">
            <v>1</v>
          </cell>
          <cell r="G905">
            <v>829</v>
          </cell>
          <cell r="H905">
            <v>0</v>
          </cell>
          <cell r="I905">
            <v>0</v>
          </cell>
        </row>
        <row r="906">
          <cell r="A906" t="str">
            <v>B</v>
          </cell>
          <cell r="B906" t="str">
            <v>MMK32900</v>
          </cell>
          <cell r="C906" t="str">
            <v>양수기보호통(A형)</v>
          </cell>
          <cell r="D906" t="str">
            <v>D15 MM</v>
          </cell>
          <cell r="E906" t="str">
            <v>개</v>
          </cell>
          <cell r="F906">
            <v>1</v>
          </cell>
          <cell r="G906">
            <v>18288</v>
          </cell>
          <cell r="H906">
            <v>0</v>
          </cell>
          <cell r="I906">
            <v>0</v>
          </cell>
        </row>
        <row r="907">
          <cell r="A907" t="str">
            <v>B</v>
          </cell>
          <cell r="B907" t="str">
            <v>MMO10505</v>
          </cell>
          <cell r="C907" t="str">
            <v>절연 행가</v>
          </cell>
          <cell r="D907" t="str">
            <v>D15 MM</v>
          </cell>
          <cell r="E907" t="str">
            <v>개</v>
          </cell>
          <cell r="F907">
            <v>1</v>
          </cell>
          <cell r="G907">
            <v>360</v>
          </cell>
          <cell r="H907">
            <v>0</v>
          </cell>
          <cell r="I907">
            <v>0</v>
          </cell>
        </row>
        <row r="908">
          <cell r="A908" t="str">
            <v>B</v>
          </cell>
          <cell r="B908" t="str">
            <v>MMO10507</v>
          </cell>
          <cell r="C908" t="str">
            <v>절연 행가</v>
          </cell>
          <cell r="D908" t="str">
            <v>D20 MM</v>
          </cell>
          <cell r="E908" t="str">
            <v>개</v>
          </cell>
          <cell r="F908">
            <v>5</v>
          </cell>
          <cell r="G908">
            <v>396</v>
          </cell>
          <cell r="H908">
            <v>0</v>
          </cell>
          <cell r="I908">
            <v>0</v>
          </cell>
        </row>
        <row r="909">
          <cell r="A909" t="str">
            <v>B</v>
          </cell>
          <cell r="B909" t="str">
            <v>MMO10508</v>
          </cell>
          <cell r="C909" t="str">
            <v>절연 행가</v>
          </cell>
          <cell r="D909" t="str">
            <v>D25 MM</v>
          </cell>
          <cell r="E909" t="str">
            <v>개</v>
          </cell>
          <cell r="F909">
            <v>16</v>
          </cell>
          <cell r="G909">
            <v>432</v>
          </cell>
          <cell r="H909">
            <v>0</v>
          </cell>
          <cell r="I909">
            <v>0</v>
          </cell>
        </row>
        <row r="910">
          <cell r="A910" t="str">
            <v>B</v>
          </cell>
          <cell r="B910" t="str">
            <v>MMO10512</v>
          </cell>
          <cell r="C910" t="str">
            <v>절연 행가</v>
          </cell>
          <cell r="D910" t="str">
            <v>D40 MM</v>
          </cell>
          <cell r="E910" t="str">
            <v>개</v>
          </cell>
          <cell r="F910">
            <v>4</v>
          </cell>
          <cell r="G910">
            <v>540</v>
          </cell>
          <cell r="H910">
            <v>0</v>
          </cell>
          <cell r="I910">
            <v>0</v>
          </cell>
        </row>
        <row r="911">
          <cell r="A911" t="str">
            <v>B</v>
          </cell>
          <cell r="B911" t="str">
            <v>MMO31818</v>
          </cell>
          <cell r="C911" t="str">
            <v>PD입상관 성형스리브</v>
          </cell>
          <cell r="D911" t="str">
            <v>D100 X 135H</v>
          </cell>
          <cell r="E911" t="str">
            <v>개</v>
          </cell>
          <cell r="F911">
            <v>1</v>
          </cell>
          <cell r="G911">
            <v>720</v>
          </cell>
          <cell r="H911">
            <v>0</v>
          </cell>
          <cell r="I911">
            <v>0</v>
          </cell>
        </row>
        <row r="912">
          <cell r="A912" t="str">
            <v>B</v>
          </cell>
          <cell r="B912" t="str">
            <v>UMA52305</v>
          </cell>
          <cell r="C912" t="str">
            <v>동관 옥내 배관</v>
          </cell>
          <cell r="D912" t="str">
            <v>D15 MM,  (M TYPE)</v>
          </cell>
          <cell r="E912" t="str">
            <v>M</v>
          </cell>
          <cell r="F912">
            <v>45</v>
          </cell>
          <cell r="G912">
            <v>700</v>
          </cell>
          <cell r="H912">
            <v>1600</v>
          </cell>
          <cell r="I912">
            <v>0</v>
          </cell>
        </row>
        <row r="913">
          <cell r="A913" t="str">
            <v>B</v>
          </cell>
          <cell r="B913" t="str">
            <v>UMA52307</v>
          </cell>
          <cell r="C913" t="str">
            <v>동관 옥내 배관</v>
          </cell>
          <cell r="D913" t="str">
            <v>D20 MM,  (M TYPE)</v>
          </cell>
          <cell r="E913" t="str">
            <v>M</v>
          </cell>
          <cell r="F913">
            <v>8</v>
          </cell>
          <cell r="G913">
            <v>1200</v>
          </cell>
          <cell r="H913">
            <v>1700</v>
          </cell>
          <cell r="I913">
            <v>0</v>
          </cell>
        </row>
        <row r="914">
          <cell r="A914" t="str">
            <v>B</v>
          </cell>
          <cell r="B914" t="str">
            <v>UMA52308</v>
          </cell>
          <cell r="C914" t="str">
            <v>동관 옥내 배관</v>
          </cell>
          <cell r="D914" t="str">
            <v>D25 MM,  (M TYPE)</v>
          </cell>
          <cell r="E914" t="str">
            <v>M</v>
          </cell>
          <cell r="F914">
            <v>24.8</v>
          </cell>
          <cell r="G914">
            <v>1700</v>
          </cell>
          <cell r="H914">
            <v>2000</v>
          </cell>
          <cell r="I914">
            <v>0</v>
          </cell>
        </row>
        <row r="915">
          <cell r="A915" t="str">
            <v>B</v>
          </cell>
          <cell r="B915" t="str">
            <v>UMA52310</v>
          </cell>
          <cell r="C915" t="str">
            <v>동관 옥내 배관</v>
          </cell>
          <cell r="D915" t="str">
            <v>D32 MM, (M TYPE)</v>
          </cell>
          <cell r="E915" t="str">
            <v>M</v>
          </cell>
          <cell r="F915">
            <v>9.6999999999999993</v>
          </cell>
          <cell r="G915">
            <v>2600</v>
          </cell>
          <cell r="H915">
            <v>2500</v>
          </cell>
          <cell r="I915">
            <v>100</v>
          </cell>
        </row>
        <row r="916">
          <cell r="A916" t="str">
            <v>B</v>
          </cell>
          <cell r="B916" t="str">
            <v>UMA52405</v>
          </cell>
          <cell r="C916" t="str">
            <v>동관 화장실 배관</v>
          </cell>
          <cell r="D916" t="str">
            <v>D15 MM,  (M TYPE)</v>
          </cell>
          <cell r="E916" t="str">
            <v>M</v>
          </cell>
          <cell r="F916">
            <v>18.649999999999999</v>
          </cell>
          <cell r="G916">
            <v>800</v>
          </cell>
          <cell r="H916">
            <v>1700</v>
          </cell>
          <cell r="I916">
            <v>0</v>
          </cell>
        </row>
        <row r="917">
          <cell r="A917" t="str">
            <v>B</v>
          </cell>
          <cell r="B917" t="str">
            <v>UMA52407</v>
          </cell>
          <cell r="C917" t="str">
            <v>동관 화장실 배관</v>
          </cell>
          <cell r="D917" t="str">
            <v>D20 MM,  (M TYPE)</v>
          </cell>
          <cell r="E917" t="str">
            <v>M</v>
          </cell>
          <cell r="F917">
            <v>6.6</v>
          </cell>
          <cell r="G917">
            <v>1200</v>
          </cell>
          <cell r="H917">
            <v>2000</v>
          </cell>
          <cell r="I917">
            <v>0</v>
          </cell>
        </row>
        <row r="918">
          <cell r="A918" t="str">
            <v>B</v>
          </cell>
          <cell r="B918" t="str">
            <v>UMA52408</v>
          </cell>
          <cell r="C918" t="str">
            <v>동관 화장실 배관</v>
          </cell>
          <cell r="D918" t="str">
            <v>D25 MM,  (M TYPE)</v>
          </cell>
          <cell r="E918" t="str">
            <v>M</v>
          </cell>
          <cell r="F918">
            <v>1.4</v>
          </cell>
          <cell r="G918">
            <v>1700</v>
          </cell>
          <cell r="H918">
            <v>2400</v>
          </cell>
          <cell r="I918">
            <v>0</v>
          </cell>
        </row>
        <row r="919">
          <cell r="A919" t="str">
            <v>B</v>
          </cell>
          <cell r="B919" t="str">
            <v>UMA52410</v>
          </cell>
          <cell r="C919" t="str">
            <v>동관 화장실 배관</v>
          </cell>
          <cell r="D919" t="str">
            <v>D32 MM,  (M TYPE)</v>
          </cell>
          <cell r="E919" t="str">
            <v>M</v>
          </cell>
          <cell r="F919">
            <v>2.1</v>
          </cell>
          <cell r="G919">
            <v>2552</v>
          </cell>
          <cell r="H919">
            <v>3035</v>
          </cell>
          <cell r="I919">
            <v>60</v>
          </cell>
        </row>
        <row r="920">
          <cell r="A920" t="str">
            <v>B</v>
          </cell>
          <cell r="B920" t="str">
            <v>UMA52412</v>
          </cell>
          <cell r="C920" t="str">
            <v>동관 화장실 배관</v>
          </cell>
          <cell r="D920" t="str">
            <v>D40 MM, (M TYPE)</v>
          </cell>
          <cell r="E920" t="str">
            <v>M</v>
          </cell>
          <cell r="F920">
            <v>4.0999999999999996</v>
          </cell>
          <cell r="G920">
            <v>3500</v>
          </cell>
          <cell r="H920">
            <v>3400</v>
          </cell>
          <cell r="I920">
            <v>100</v>
          </cell>
        </row>
        <row r="921">
          <cell r="A921" t="str">
            <v>B</v>
          </cell>
          <cell r="B921" t="str">
            <v>UMC24108</v>
          </cell>
          <cell r="C921" t="str">
            <v>동관용접 (BRAZING)</v>
          </cell>
          <cell r="D921" t="str">
            <v>D25 MM</v>
          </cell>
          <cell r="E921" t="str">
            <v>개소</v>
          </cell>
          <cell r="F921">
            <v>34</v>
          </cell>
          <cell r="G921">
            <v>174</v>
          </cell>
          <cell r="H921">
            <v>1455</v>
          </cell>
          <cell r="I921">
            <v>29</v>
          </cell>
        </row>
        <row r="922">
          <cell r="A922" t="str">
            <v>B</v>
          </cell>
          <cell r="B922" t="str">
            <v>UMC24110</v>
          </cell>
          <cell r="C922" t="str">
            <v>동관용접 (BRAZING)</v>
          </cell>
          <cell r="D922" t="str">
            <v>D32 MM</v>
          </cell>
          <cell r="E922" t="str">
            <v>개소</v>
          </cell>
          <cell r="F922">
            <v>9</v>
          </cell>
          <cell r="G922">
            <v>240</v>
          </cell>
          <cell r="H922">
            <v>1781</v>
          </cell>
          <cell r="I922">
            <v>35</v>
          </cell>
        </row>
        <row r="923">
          <cell r="A923" t="str">
            <v>B</v>
          </cell>
          <cell r="B923" t="str">
            <v>UMC24112</v>
          </cell>
          <cell r="C923" t="str">
            <v>동관용접 (BRAZING)</v>
          </cell>
          <cell r="D923" t="str">
            <v>D40 MM</v>
          </cell>
          <cell r="E923" t="str">
            <v>개소</v>
          </cell>
          <cell r="F923">
            <v>25</v>
          </cell>
          <cell r="G923">
            <v>314</v>
          </cell>
          <cell r="H923">
            <v>1958</v>
          </cell>
          <cell r="I923">
            <v>39</v>
          </cell>
        </row>
        <row r="924">
          <cell r="A924" t="str">
            <v>B</v>
          </cell>
          <cell r="B924" t="str">
            <v>UMC24305</v>
          </cell>
          <cell r="C924" t="str">
            <v>동관용접 (SOLDERING)</v>
          </cell>
          <cell r="D924" t="str">
            <v>D15 MM</v>
          </cell>
          <cell r="E924" t="str">
            <v>개소</v>
          </cell>
          <cell r="F924">
            <v>135</v>
          </cell>
          <cell r="G924">
            <v>30</v>
          </cell>
          <cell r="H924">
            <v>960</v>
          </cell>
          <cell r="I924">
            <v>19</v>
          </cell>
        </row>
        <row r="925">
          <cell r="A925" t="str">
            <v>B</v>
          </cell>
          <cell r="B925" t="str">
            <v>UMC24307</v>
          </cell>
          <cell r="C925" t="str">
            <v>동관용접 (SOLDERING)</v>
          </cell>
          <cell r="D925" t="str">
            <v>D20 MM</v>
          </cell>
          <cell r="E925" t="str">
            <v>개소</v>
          </cell>
          <cell r="F925">
            <v>10</v>
          </cell>
          <cell r="G925">
            <v>47</v>
          </cell>
          <cell r="H925">
            <v>1108</v>
          </cell>
          <cell r="I925">
            <v>22</v>
          </cell>
        </row>
        <row r="926">
          <cell r="A926" t="str">
            <v>B</v>
          </cell>
          <cell r="B926" t="str">
            <v>UMD10105</v>
          </cell>
          <cell r="C926" t="str">
            <v>게이트밸브 설치(청동제)</v>
          </cell>
          <cell r="D926" t="str">
            <v>D15 MM, (5KG/CM2)</v>
          </cell>
          <cell r="E926" t="str">
            <v>개소</v>
          </cell>
          <cell r="F926">
            <v>10</v>
          </cell>
          <cell r="G926">
            <v>1534</v>
          </cell>
          <cell r="H926">
            <v>2119</v>
          </cell>
          <cell r="I926">
            <v>42</v>
          </cell>
        </row>
        <row r="927">
          <cell r="A927" t="str">
            <v>B</v>
          </cell>
          <cell r="B927" t="str">
            <v>UMD10112</v>
          </cell>
          <cell r="C927" t="str">
            <v>게이트밸브 설치(청동제)</v>
          </cell>
          <cell r="D927" t="str">
            <v>D40 MM, (5KG/CM2)</v>
          </cell>
          <cell r="E927" t="str">
            <v>개소</v>
          </cell>
          <cell r="F927">
            <v>3</v>
          </cell>
          <cell r="G927">
            <v>5400</v>
          </cell>
          <cell r="H927">
            <v>2119</v>
          </cell>
          <cell r="I927">
            <v>42</v>
          </cell>
        </row>
        <row r="928">
          <cell r="A928" t="str">
            <v>B</v>
          </cell>
          <cell r="B928" t="str">
            <v>UME22205</v>
          </cell>
          <cell r="C928" t="str">
            <v>동관보온(은박)</v>
          </cell>
          <cell r="D928" t="str">
            <v>D=15MM, T=25MM</v>
          </cell>
          <cell r="E928" t="str">
            <v>M</v>
          </cell>
          <cell r="F928">
            <v>22</v>
          </cell>
          <cell r="G928">
            <v>600</v>
          </cell>
          <cell r="H928">
            <v>1200</v>
          </cell>
          <cell r="I928">
            <v>0</v>
          </cell>
        </row>
        <row r="929">
          <cell r="A929" t="str">
            <v>B</v>
          </cell>
          <cell r="B929" t="str">
            <v>UME22207</v>
          </cell>
          <cell r="C929" t="str">
            <v>동관보온(은박)</v>
          </cell>
          <cell r="D929" t="str">
            <v>D=20MM, T=25MM</v>
          </cell>
          <cell r="E929" t="str">
            <v>M</v>
          </cell>
          <cell r="F929">
            <v>13.1</v>
          </cell>
          <cell r="G929">
            <v>700</v>
          </cell>
          <cell r="H929">
            <v>1500</v>
          </cell>
          <cell r="I929">
            <v>0</v>
          </cell>
        </row>
        <row r="930">
          <cell r="A930" t="str">
            <v>B</v>
          </cell>
          <cell r="B930" t="str">
            <v>UME22208</v>
          </cell>
          <cell r="C930" t="str">
            <v>동관보온(은박)</v>
          </cell>
          <cell r="D930" t="str">
            <v>D=25MM, T=25MM</v>
          </cell>
          <cell r="E930" t="str">
            <v>M</v>
          </cell>
          <cell r="F930">
            <v>26.2</v>
          </cell>
          <cell r="G930">
            <v>800</v>
          </cell>
          <cell r="H930">
            <v>1800</v>
          </cell>
          <cell r="I930">
            <v>0</v>
          </cell>
        </row>
        <row r="931">
          <cell r="A931" t="str">
            <v>B</v>
          </cell>
          <cell r="B931" t="str">
            <v>UME22210</v>
          </cell>
          <cell r="C931" t="str">
            <v>동관보온(은박)</v>
          </cell>
          <cell r="D931" t="str">
            <v>D=32MM, T=25MM</v>
          </cell>
          <cell r="E931" t="str">
            <v>M</v>
          </cell>
          <cell r="F931">
            <v>2.1</v>
          </cell>
          <cell r="G931">
            <v>900</v>
          </cell>
          <cell r="H931">
            <v>2000</v>
          </cell>
          <cell r="I931">
            <v>0</v>
          </cell>
        </row>
        <row r="932">
          <cell r="A932" t="str">
            <v>B</v>
          </cell>
          <cell r="B932" t="str">
            <v>UME22212</v>
          </cell>
          <cell r="C932" t="str">
            <v>동관보온(은박)</v>
          </cell>
          <cell r="D932" t="str">
            <v>D=40MM, T=25MM</v>
          </cell>
          <cell r="E932" t="str">
            <v>M</v>
          </cell>
          <cell r="F932">
            <v>13.8</v>
          </cell>
          <cell r="G932">
            <v>1000</v>
          </cell>
          <cell r="H932">
            <v>2000</v>
          </cell>
          <cell r="I932">
            <v>0</v>
          </cell>
        </row>
        <row r="933">
          <cell r="A933" t="str">
            <v>B</v>
          </cell>
          <cell r="B933" t="str">
            <v>UME80205</v>
          </cell>
          <cell r="C933" t="str">
            <v>발포폴리에틸렌 보온</v>
          </cell>
          <cell r="D933" t="str">
            <v>D=15MM, T=5MM</v>
          </cell>
          <cell r="E933" t="str">
            <v>M</v>
          </cell>
          <cell r="F933">
            <v>41.65</v>
          </cell>
          <cell r="G933">
            <v>100</v>
          </cell>
          <cell r="H933">
            <v>300</v>
          </cell>
          <cell r="I933">
            <v>0</v>
          </cell>
        </row>
        <row r="934">
          <cell r="A934" t="str">
            <v>B</v>
          </cell>
          <cell r="B934" t="str">
            <v>UME80207</v>
          </cell>
          <cell r="C934" t="str">
            <v>발포폴리에틸렌 보온</v>
          </cell>
          <cell r="D934" t="str">
            <v>D=20MM, T=5MM</v>
          </cell>
          <cell r="E934" t="str">
            <v>M</v>
          </cell>
          <cell r="F934">
            <v>1.5</v>
          </cell>
          <cell r="G934">
            <v>200</v>
          </cell>
          <cell r="H934">
            <v>500</v>
          </cell>
          <cell r="I934">
            <v>0</v>
          </cell>
        </row>
        <row r="935">
          <cell r="A935" t="str">
            <v>B</v>
          </cell>
          <cell r="B935" t="str">
            <v>UME90104</v>
          </cell>
          <cell r="C935" t="str">
            <v>정온전선설치(센서,접지)</v>
          </cell>
          <cell r="D935" t="str">
            <v>4M</v>
          </cell>
          <cell r="E935" t="str">
            <v>조</v>
          </cell>
          <cell r="F935">
            <v>1</v>
          </cell>
          <cell r="G935">
            <v>26136</v>
          </cell>
          <cell r="H935">
            <v>5729</v>
          </cell>
          <cell r="I935">
            <v>114</v>
          </cell>
        </row>
        <row r="936">
          <cell r="A936" t="str">
            <v>B</v>
          </cell>
          <cell r="B936" t="str">
            <v>UMG25100</v>
          </cell>
          <cell r="C936" t="str">
            <v>세면기수전설치(다용도꼭지제외)</v>
          </cell>
          <cell r="D936" t="str">
            <v>니켈크롬도장</v>
          </cell>
          <cell r="E936" t="str">
            <v>개</v>
          </cell>
          <cell r="F936">
            <v>2</v>
          </cell>
          <cell r="G936">
            <v>36936</v>
          </cell>
          <cell r="H936">
            <v>6792</v>
          </cell>
          <cell r="I936">
            <v>135</v>
          </cell>
        </row>
        <row r="937">
          <cell r="A937" t="str">
            <v>B</v>
          </cell>
          <cell r="B937" t="str">
            <v>UMG40202</v>
          </cell>
          <cell r="C937" t="str">
            <v>가로꼭지 설치 (일반형)</v>
          </cell>
          <cell r="D937" t="str">
            <v>D15</v>
          </cell>
          <cell r="E937" t="str">
            <v>개</v>
          </cell>
          <cell r="F937">
            <v>10</v>
          </cell>
          <cell r="G937">
            <v>2160</v>
          </cell>
          <cell r="H937">
            <v>2323</v>
          </cell>
          <cell r="I937">
            <v>46</v>
          </cell>
        </row>
        <row r="938">
          <cell r="A938" t="str">
            <v>B</v>
          </cell>
          <cell r="B938" t="str">
            <v>UMG40225</v>
          </cell>
          <cell r="C938" t="str">
            <v>긴몸통 가로꼭지 설치</v>
          </cell>
          <cell r="D938" t="str">
            <v>D20</v>
          </cell>
          <cell r="E938" t="str">
            <v>개</v>
          </cell>
          <cell r="F938">
            <v>1</v>
          </cell>
          <cell r="G938">
            <v>3600</v>
          </cell>
          <cell r="H938">
            <v>2323</v>
          </cell>
          <cell r="I938">
            <v>46</v>
          </cell>
        </row>
        <row r="939">
          <cell r="A939" t="str">
            <v>B</v>
          </cell>
          <cell r="B939" t="str">
            <v>UMK32100</v>
          </cell>
          <cell r="C939" t="str">
            <v>양수기함설치(냉수용)</v>
          </cell>
          <cell r="D939" t="str">
            <v>430LX280HX200W</v>
          </cell>
          <cell r="E939" t="str">
            <v>개</v>
          </cell>
          <cell r="F939">
            <v>10</v>
          </cell>
          <cell r="G939">
            <v>21768</v>
          </cell>
          <cell r="H939">
            <v>8626</v>
          </cell>
          <cell r="I939">
            <v>172</v>
          </cell>
        </row>
        <row r="940">
          <cell r="A940" t="str">
            <v>B</v>
          </cell>
          <cell r="B940" t="str">
            <v>UMO31705</v>
          </cell>
          <cell r="C940" t="str">
            <v>지수판스리브강관제작</v>
          </cell>
          <cell r="D940" t="str">
            <v>D65 M/M</v>
          </cell>
          <cell r="E940" t="str">
            <v>개소</v>
          </cell>
          <cell r="F940">
            <v>1</v>
          </cell>
          <cell r="G940">
            <v>1351</v>
          </cell>
          <cell r="H940">
            <v>7499</v>
          </cell>
          <cell r="I940">
            <v>148</v>
          </cell>
        </row>
        <row r="941">
          <cell r="A941" t="str">
            <v>B</v>
          </cell>
          <cell r="B941" t="str">
            <v>UMP10204</v>
          </cell>
          <cell r="C941" t="str">
            <v>수도미터 설치 (급수용)</v>
          </cell>
          <cell r="D941" t="str">
            <v>D13 MM</v>
          </cell>
          <cell r="E941" t="str">
            <v>개</v>
          </cell>
          <cell r="F941">
            <v>10</v>
          </cell>
          <cell r="G941">
            <v>7920</v>
          </cell>
          <cell r="H941">
            <v>6646</v>
          </cell>
          <cell r="I941">
            <v>132</v>
          </cell>
        </row>
        <row r="942">
          <cell r="C942" t="str">
            <v>소  계</v>
          </cell>
        </row>
        <row r="944">
          <cell r="C944" t="str">
            <v>*  오배수공사</v>
          </cell>
        </row>
        <row r="945">
          <cell r="A945" t="str">
            <v>B</v>
          </cell>
          <cell r="B945" t="str">
            <v>MAH80709</v>
          </cell>
          <cell r="C945" t="str">
            <v>동망캡</v>
          </cell>
          <cell r="D945" t="str">
            <v>통기관용</v>
          </cell>
          <cell r="E945" t="str">
            <v>개</v>
          </cell>
          <cell r="F945">
            <v>1</v>
          </cell>
          <cell r="G945">
            <v>180</v>
          </cell>
          <cell r="H945">
            <v>0</v>
          </cell>
          <cell r="I945">
            <v>0</v>
          </cell>
        </row>
        <row r="946">
          <cell r="A946" t="str">
            <v>B</v>
          </cell>
          <cell r="B946" t="str">
            <v>MGF11251</v>
          </cell>
          <cell r="C946" t="str">
            <v>행가지지봉</v>
          </cell>
          <cell r="D946" t="str">
            <v>9MM(3/8")</v>
          </cell>
          <cell r="E946" t="str">
            <v>M</v>
          </cell>
          <cell r="F946">
            <v>10.1</v>
          </cell>
          <cell r="G946">
            <v>225</v>
          </cell>
          <cell r="H946">
            <v>0</v>
          </cell>
          <cell r="I946">
            <v>0</v>
          </cell>
        </row>
        <row r="947">
          <cell r="A947" t="str">
            <v>B</v>
          </cell>
          <cell r="B947" t="str">
            <v>MGF30505</v>
          </cell>
          <cell r="C947" t="str">
            <v>인서트</v>
          </cell>
          <cell r="D947" t="str">
            <v>D9</v>
          </cell>
          <cell r="E947" t="str">
            <v>개</v>
          </cell>
          <cell r="F947">
            <v>35</v>
          </cell>
          <cell r="G947">
            <v>26</v>
          </cell>
          <cell r="H947">
            <v>0</v>
          </cell>
          <cell r="I947">
            <v>0</v>
          </cell>
        </row>
        <row r="948">
          <cell r="A948" t="str">
            <v>B</v>
          </cell>
          <cell r="B948" t="str">
            <v>MMC37113</v>
          </cell>
          <cell r="C948" t="str">
            <v>PVC 45도 곡관</v>
          </cell>
          <cell r="D948" t="str">
            <v>D50 MM</v>
          </cell>
          <cell r="E948" t="str">
            <v>개</v>
          </cell>
          <cell r="F948">
            <v>1</v>
          </cell>
          <cell r="G948">
            <v>681</v>
          </cell>
          <cell r="H948">
            <v>0</v>
          </cell>
          <cell r="I948">
            <v>0</v>
          </cell>
        </row>
        <row r="949">
          <cell r="A949" t="str">
            <v>B</v>
          </cell>
          <cell r="B949" t="str">
            <v>MMC37119</v>
          </cell>
          <cell r="C949" t="str">
            <v>PVC 45도 곡관</v>
          </cell>
          <cell r="D949" t="str">
            <v>D100 MM</v>
          </cell>
          <cell r="E949" t="str">
            <v>개</v>
          </cell>
          <cell r="F949">
            <v>1</v>
          </cell>
          <cell r="G949">
            <v>2082</v>
          </cell>
          <cell r="H949">
            <v>0</v>
          </cell>
          <cell r="I949">
            <v>0</v>
          </cell>
        </row>
        <row r="950">
          <cell r="A950" t="str">
            <v>B</v>
          </cell>
          <cell r="B950" t="str">
            <v>MMC37211</v>
          </cell>
          <cell r="C950" t="str">
            <v>PVC 90도 곡관</v>
          </cell>
          <cell r="D950" t="str">
            <v>D35 MM</v>
          </cell>
          <cell r="E950" t="str">
            <v>개</v>
          </cell>
          <cell r="F950">
            <v>2</v>
          </cell>
          <cell r="G950">
            <v>437</v>
          </cell>
          <cell r="H950">
            <v>0</v>
          </cell>
          <cell r="I950">
            <v>0</v>
          </cell>
        </row>
        <row r="951">
          <cell r="A951" t="str">
            <v>B</v>
          </cell>
          <cell r="B951" t="str">
            <v>MMC37213</v>
          </cell>
          <cell r="C951" t="str">
            <v>PVC 90도 곡관</v>
          </cell>
          <cell r="D951" t="str">
            <v>D50 MM</v>
          </cell>
          <cell r="E951" t="str">
            <v>개</v>
          </cell>
          <cell r="F951">
            <v>3</v>
          </cell>
          <cell r="G951">
            <v>830</v>
          </cell>
          <cell r="H951">
            <v>0</v>
          </cell>
          <cell r="I951">
            <v>0</v>
          </cell>
        </row>
        <row r="952">
          <cell r="A952" t="str">
            <v>B</v>
          </cell>
          <cell r="B952" t="str">
            <v>MMC37216</v>
          </cell>
          <cell r="C952" t="str">
            <v>PVC 90도 곡관</v>
          </cell>
          <cell r="D952" t="str">
            <v>D75 MM</v>
          </cell>
          <cell r="E952" t="str">
            <v>개</v>
          </cell>
          <cell r="F952">
            <v>1</v>
          </cell>
          <cell r="G952">
            <v>1657</v>
          </cell>
          <cell r="H952">
            <v>0</v>
          </cell>
          <cell r="I952">
            <v>0</v>
          </cell>
        </row>
        <row r="953">
          <cell r="A953" t="str">
            <v>B</v>
          </cell>
          <cell r="B953" t="str">
            <v>MMC37219</v>
          </cell>
          <cell r="C953" t="str">
            <v>PVC 90도 곡관</v>
          </cell>
          <cell r="D953" t="str">
            <v>D100 MM</v>
          </cell>
          <cell r="E953" t="str">
            <v>개</v>
          </cell>
          <cell r="F953">
            <v>4</v>
          </cell>
          <cell r="G953">
            <v>3141</v>
          </cell>
          <cell r="H953">
            <v>0</v>
          </cell>
          <cell r="I953">
            <v>0</v>
          </cell>
        </row>
        <row r="954">
          <cell r="A954" t="str">
            <v>B</v>
          </cell>
          <cell r="B954" t="str">
            <v>MMC37347</v>
          </cell>
          <cell r="C954" t="str">
            <v>PVC Y 관</v>
          </cell>
          <cell r="D954" t="str">
            <v>D75 X 50</v>
          </cell>
          <cell r="E954" t="str">
            <v>개</v>
          </cell>
          <cell r="F954">
            <v>1</v>
          </cell>
          <cell r="G954">
            <v>1687</v>
          </cell>
          <cell r="H954">
            <v>0</v>
          </cell>
          <cell r="I954">
            <v>0</v>
          </cell>
        </row>
        <row r="955">
          <cell r="A955" t="str">
            <v>B</v>
          </cell>
          <cell r="B955" t="str">
            <v>MMC37351</v>
          </cell>
          <cell r="C955" t="str">
            <v>PVC Y 관</v>
          </cell>
          <cell r="D955" t="str">
            <v>D100X 50</v>
          </cell>
          <cell r="E955" t="str">
            <v>개</v>
          </cell>
          <cell r="F955">
            <v>4</v>
          </cell>
          <cell r="G955">
            <v>2453</v>
          </cell>
          <cell r="H955">
            <v>0</v>
          </cell>
          <cell r="I955">
            <v>0</v>
          </cell>
        </row>
        <row r="956">
          <cell r="A956" t="str">
            <v>B</v>
          </cell>
          <cell r="B956" t="str">
            <v>MMC37447</v>
          </cell>
          <cell r="C956" t="str">
            <v>PVC YT 관</v>
          </cell>
          <cell r="D956" t="str">
            <v>D75 X 50</v>
          </cell>
          <cell r="E956" t="str">
            <v>개</v>
          </cell>
          <cell r="F956">
            <v>4</v>
          </cell>
          <cell r="G956">
            <v>1795</v>
          </cell>
          <cell r="H956">
            <v>0</v>
          </cell>
          <cell r="I956">
            <v>0</v>
          </cell>
        </row>
        <row r="957">
          <cell r="A957" t="str">
            <v>B</v>
          </cell>
          <cell r="B957" t="str">
            <v>MMC37448</v>
          </cell>
          <cell r="C957" t="str">
            <v>PVC YT 관</v>
          </cell>
          <cell r="D957" t="str">
            <v>D75 X 75</v>
          </cell>
          <cell r="E957" t="str">
            <v>개</v>
          </cell>
          <cell r="F957">
            <v>1</v>
          </cell>
          <cell r="G957">
            <v>3213</v>
          </cell>
          <cell r="H957">
            <v>0</v>
          </cell>
          <cell r="I957">
            <v>0</v>
          </cell>
        </row>
        <row r="958">
          <cell r="A958" t="str">
            <v>B</v>
          </cell>
          <cell r="B958" t="str">
            <v>MMC37451</v>
          </cell>
          <cell r="C958" t="str">
            <v>PVC YT 관</v>
          </cell>
          <cell r="D958" t="str">
            <v>D100X 50</v>
          </cell>
          <cell r="E958" t="str">
            <v>개</v>
          </cell>
          <cell r="F958">
            <v>1</v>
          </cell>
          <cell r="G958">
            <v>2375</v>
          </cell>
          <cell r="H958">
            <v>0</v>
          </cell>
          <cell r="I958">
            <v>0</v>
          </cell>
        </row>
        <row r="959">
          <cell r="A959" t="str">
            <v>B</v>
          </cell>
          <cell r="B959" t="str">
            <v>MMC37453</v>
          </cell>
          <cell r="C959" t="str">
            <v>PVC YT 관</v>
          </cell>
          <cell r="D959" t="str">
            <v>D100X100</v>
          </cell>
          <cell r="E959" t="str">
            <v>개</v>
          </cell>
          <cell r="F959">
            <v>1</v>
          </cell>
          <cell r="G959">
            <v>3626</v>
          </cell>
          <cell r="H959">
            <v>0</v>
          </cell>
          <cell r="I959">
            <v>0</v>
          </cell>
        </row>
        <row r="960">
          <cell r="A960" t="str">
            <v>B</v>
          </cell>
          <cell r="B960" t="str">
            <v>MMC37744</v>
          </cell>
          <cell r="C960" t="str">
            <v>PVC C-YT 관</v>
          </cell>
          <cell r="D960" t="str">
            <v>D50 X 50</v>
          </cell>
          <cell r="E960" t="str">
            <v>개</v>
          </cell>
          <cell r="F960">
            <v>5</v>
          </cell>
          <cell r="G960">
            <v>1961</v>
          </cell>
          <cell r="H960">
            <v>0</v>
          </cell>
          <cell r="I960">
            <v>0</v>
          </cell>
        </row>
        <row r="961">
          <cell r="A961" t="str">
            <v>B</v>
          </cell>
          <cell r="B961" t="str">
            <v>MMC37747</v>
          </cell>
          <cell r="C961" t="str">
            <v>PVC C-YT 관</v>
          </cell>
          <cell r="D961" t="str">
            <v>D75 X 50</v>
          </cell>
          <cell r="E961" t="str">
            <v>개</v>
          </cell>
          <cell r="F961">
            <v>1</v>
          </cell>
          <cell r="G961">
            <v>2549</v>
          </cell>
          <cell r="H961">
            <v>0</v>
          </cell>
          <cell r="I961">
            <v>0</v>
          </cell>
        </row>
        <row r="962">
          <cell r="A962" t="str">
            <v>B</v>
          </cell>
          <cell r="B962" t="str">
            <v>MMC37752</v>
          </cell>
          <cell r="C962" t="str">
            <v>PVC C-YT 관</v>
          </cell>
          <cell r="D962" t="str">
            <v>D100X 75</v>
          </cell>
          <cell r="E962" t="str">
            <v>개</v>
          </cell>
          <cell r="F962">
            <v>1</v>
          </cell>
          <cell r="G962">
            <v>3665</v>
          </cell>
          <cell r="H962">
            <v>0</v>
          </cell>
          <cell r="I962">
            <v>0</v>
          </cell>
        </row>
        <row r="963">
          <cell r="A963" t="str">
            <v>B</v>
          </cell>
          <cell r="B963" t="str">
            <v>MMC37843</v>
          </cell>
          <cell r="C963" t="str">
            <v>PVC 레듀샤</v>
          </cell>
          <cell r="D963" t="str">
            <v>D50 X 40</v>
          </cell>
          <cell r="E963" t="str">
            <v>개</v>
          </cell>
          <cell r="F963">
            <v>1</v>
          </cell>
          <cell r="G963">
            <v>819</v>
          </cell>
          <cell r="H963">
            <v>0</v>
          </cell>
          <cell r="I963">
            <v>0</v>
          </cell>
        </row>
        <row r="964">
          <cell r="A964" t="str">
            <v>B</v>
          </cell>
          <cell r="B964" t="str">
            <v>MML31100</v>
          </cell>
          <cell r="C964" t="str">
            <v>분말소화기(ABC)</v>
          </cell>
          <cell r="D964" t="str">
            <v>1.5KG</v>
          </cell>
          <cell r="E964" t="str">
            <v>개</v>
          </cell>
          <cell r="F964">
            <v>2</v>
          </cell>
          <cell r="G964">
            <v>10080</v>
          </cell>
          <cell r="H964">
            <v>0</v>
          </cell>
          <cell r="I964">
            <v>0</v>
          </cell>
        </row>
        <row r="965">
          <cell r="A965" t="str">
            <v>B</v>
          </cell>
          <cell r="B965" t="str">
            <v>MMO10110</v>
          </cell>
          <cell r="C965" t="str">
            <v>파이프 행가</v>
          </cell>
          <cell r="D965" t="str">
            <v>D32 MM</v>
          </cell>
          <cell r="E965" t="str">
            <v>개</v>
          </cell>
          <cell r="F965">
            <v>1</v>
          </cell>
          <cell r="G965">
            <v>190</v>
          </cell>
          <cell r="H965">
            <v>0</v>
          </cell>
          <cell r="I965">
            <v>0</v>
          </cell>
        </row>
        <row r="966">
          <cell r="A966" t="str">
            <v>B</v>
          </cell>
          <cell r="B966" t="str">
            <v>MMO10113</v>
          </cell>
          <cell r="C966" t="str">
            <v>파이프 행가</v>
          </cell>
          <cell r="D966" t="str">
            <v>D50 MM</v>
          </cell>
          <cell r="E966" t="str">
            <v>개</v>
          </cell>
          <cell r="F966">
            <v>17</v>
          </cell>
          <cell r="G966">
            <v>288</v>
          </cell>
          <cell r="H966">
            <v>0</v>
          </cell>
          <cell r="I966">
            <v>0</v>
          </cell>
        </row>
        <row r="967">
          <cell r="A967" t="str">
            <v>B</v>
          </cell>
          <cell r="B967" t="str">
            <v>MMO10117</v>
          </cell>
          <cell r="C967" t="str">
            <v>파이프 행가</v>
          </cell>
          <cell r="D967" t="str">
            <v>D80 MM</v>
          </cell>
          <cell r="E967" t="str">
            <v>개</v>
          </cell>
          <cell r="F967">
            <v>8</v>
          </cell>
          <cell r="G967">
            <v>432</v>
          </cell>
          <cell r="H967">
            <v>0</v>
          </cell>
          <cell r="I967">
            <v>0</v>
          </cell>
        </row>
        <row r="968">
          <cell r="A968" t="str">
            <v>B</v>
          </cell>
          <cell r="B968" t="str">
            <v>MMO10119</v>
          </cell>
          <cell r="C968" t="str">
            <v>파이프 행가</v>
          </cell>
          <cell r="D968" t="str">
            <v>D100 MM</v>
          </cell>
          <cell r="E968" t="str">
            <v>개</v>
          </cell>
          <cell r="F968">
            <v>9</v>
          </cell>
          <cell r="G968">
            <v>576</v>
          </cell>
          <cell r="H968">
            <v>0</v>
          </cell>
          <cell r="I968">
            <v>0</v>
          </cell>
        </row>
        <row r="969">
          <cell r="A969" t="str">
            <v>B</v>
          </cell>
          <cell r="B969" t="str">
            <v>MMO31313</v>
          </cell>
          <cell r="C969" t="str">
            <v>스리브(PVC제)</v>
          </cell>
          <cell r="D969" t="str">
            <v>D50 X 120H</v>
          </cell>
          <cell r="E969" t="str">
            <v>개</v>
          </cell>
          <cell r="F969">
            <v>2</v>
          </cell>
          <cell r="G969">
            <v>504</v>
          </cell>
          <cell r="H969">
            <v>0</v>
          </cell>
          <cell r="I969">
            <v>0</v>
          </cell>
        </row>
        <row r="970">
          <cell r="A970" t="str">
            <v>B</v>
          </cell>
          <cell r="B970" t="str">
            <v>MMO31319</v>
          </cell>
          <cell r="C970" t="str">
            <v>스리브(PVC제)</v>
          </cell>
          <cell r="D970" t="str">
            <v>D100X 120H</v>
          </cell>
          <cell r="E970" t="str">
            <v>개</v>
          </cell>
          <cell r="F970">
            <v>2</v>
          </cell>
          <cell r="G970">
            <v>828</v>
          </cell>
          <cell r="H970">
            <v>0</v>
          </cell>
          <cell r="I970">
            <v>0</v>
          </cell>
        </row>
        <row r="971">
          <cell r="A971" t="str">
            <v>B</v>
          </cell>
          <cell r="B971" t="str">
            <v>MMO31321</v>
          </cell>
          <cell r="C971" t="str">
            <v>스리브(PVC제)</v>
          </cell>
          <cell r="D971" t="str">
            <v>D35 X 220H</v>
          </cell>
          <cell r="E971" t="str">
            <v>개</v>
          </cell>
          <cell r="F971">
            <v>1</v>
          </cell>
          <cell r="G971">
            <v>576</v>
          </cell>
          <cell r="H971">
            <v>0</v>
          </cell>
          <cell r="I971">
            <v>0</v>
          </cell>
        </row>
        <row r="972">
          <cell r="A972" t="str">
            <v>B</v>
          </cell>
          <cell r="B972" t="str">
            <v>MMO31516</v>
          </cell>
          <cell r="C972" t="str">
            <v>입상관스리브(합성수지제)</v>
          </cell>
          <cell r="D972" t="str">
            <v>D75 MM</v>
          </cell>
          <cell r="E972" t="str">
            <v>개</v>
          </cell>
          <cell r="F972">
            <v>1</v>
          </cell>
          <cell r="G972">
            <v>1224</v>
          </cell>
          <cell r="H972">
            <v>0</v>
          </cell>
          <cell r="I972">
            <v>0</v>
          </cell>
        </row>
        <row r="973">
          <cell r="A973" t="str">
            <v>B</v>
          </cell>
          <cell r="B973" t="str">
            <v>UMA13213</v>
          </cell>
          <cell r="C973" t="str">
            <v>백강관 옥내 배관(은분2회)</v>
          </cell>
          <cell r="D973" t="str">
            <v>D50 MM</v>
          </cell>
          <cell r="E973" t="str">
            <v>M</v>
          </cell>
          <cell r="F973">
            <v>6</v>
          </cell>
          <cell r="G973">
            <v>2396</v>
          </cell>
          <cell r="H973">
            <v>8540</v>
          </cell>
          <cell r="I973">
            <v>171</v>
          </cell>
        </row>
        <row r="974">
          <cell r="A974" t="str">
            <v>B</v>
          </cell>
          <cell r="B974" t="str">
            <v>UMB30311</v>
          </cell>
          <cell r="C974" t="str">
            <v>오배수PVC 배관</v>
          </cell>
          <cell r="D974" t="str">
            <v>D35 MM(VG2)</v>
          </cell>
          <cell r="E974" t="str">
            <v>M</v>
          </cell>
          <cell r="F974">
            <v>1.2</v>
          </cell>
          <cell r="G974">
            <v>400</v>
          </cell>
          <cell r="H974">
            <v>1700</v>
          </cell>
          <cell r="I974">
            <v>0</v>
          </cell>
        </row>
        <row r="975">
          <cell r="A975" t="str">
            <v>B</v>
          </cell>
          <cell r="B975" t="str">
            <v>UMB30312</v>
          </cell>
          <cell r="C975" t="str">
            <v>오배수PVC 배관</v>
          </cell>
          <cell r="D975" t="str">
            <v>D40 MM(VG2)</v>
          </cell>
          <cell r="E975" t="str">
            <v>M</v>
          </cell>
          <cell r="F975">
            <v>0.9</v>
          </cell>
          <cell r="G975">
            <v>500</v>
          </cell>
          <cell r="H975">
            <v>1800</v>
          </cell>
          <cell r="I975">
            <v>0</v>
          </cell>
        </row>
        <row r="976">
          <cell r="A976" t="str">
            <v>B</v>
          </cell>
          <cell r="B976" t="str">
            <v>UMB30313</v>
          </cell>
          <cell r="C976" t="str">
            <v>오배수PVC 배관</v>
          </cell>
          <cell r="D976" t="str">
            <v>D50 MM(VG2)</v>
          </cell>
          <cell r="E976" t="str">
            <v>M</v>
          </cell>
          <cell r="F976">
            <v>32.15</v>
          </cell>
          <cell r="G976">
            <v>600</v>
          </cell>
          <cell r="H976">
            <v>2400</v>
          </cell>
          <cell r="I976">
            <v>0</v>
          </cell>
        </row>
        <row r="977">
          <cell r="A977" t="str">
            <v>B</v>
          </cell>
          <cell r="B977" t="str">
            <v>UMB30316</v>
          </cell>
          <cell r="C977" t="str">
            <v>오배수PVC 배관</v>
          </cell>
          <cell r="D977" t="str">
            <v>D75 MM(VG2)</v>
          </cell>
          <cell r="E977" t="str">
            <v>M</v>
          </cell>
          <cell r="F977">
            <v>10.8</v>
          </cell>
          <cell r="G977">
            <v>1271</v>
          </cell>
          <cell r="H977">
            <v>2920</v>
          </cell>
          <cell r="I977">
            <v>58</v>
          </cell>
        </row>
        <row r="978">
          <cell r="A978" t="str">
            <v>B</v>
          </cell>
          <cell r="B978" t="str">
            <v>UMB30318</v>
          </cell>
          <cell r="C978" t="str">
            <v>오배수PVC 배관</v>
          </cell>
          <cell r="D978" t="str">
            <v>D100 MM(VG2)</v>
          </cell>
          <cell r="E978" t="str">
            <v>M</v>
          </cell>
          <cell r="F978">
            <v>13.36</v>
          </cell>
          <cell r="G978">
            <v>1900</v>
          </cell>
          <cell r="H978">
            <v>3600</v>
          </cell>
          <cell r="I978">
            <v>100</v>
          </cell>
        </row>
        <row r="979">
          <cell r="A979" t="str">
            <v>B</v>
          </cell>
          <cell r="B979" t="str">
            <v>UMF22014</v>
          </cell>
          <cell r="C979" t="str">
            <v>배수용수중펌프설치(배관,충격완화C.V포함)</v>
          </cell>
          <cell r="D979" t="str">
            <v>1HP-2대,D50,탈착장치有</v>
          </cell>
          <cell r="E979" t="str">
            <v>조</v>
          </cell>
          <cell r="F979">
            <v>1</v>
          </cell>
          <cell r="G979">
            <v>1033417</v>
          </cell>
          <cell r="H979">
            <v>189549</v>
          </cell>
          <cell r="I979">
            <v>3887</v>
          </cell>
        </row>
        <row r="980">
          <cell r="A980" t="str">
            <v>B</v>
          </cell>
          <cell r="B980" t="str">
            <v>UMG10105</v>
          </cell>
          <cell r="C980" t="str">
            <v>양변기설치(유색,대형)</v>
          </cell>
          <cell r="D980" t="str">
            <v>KSVC-1210CR(휴지걸이제외)</v>
          </cell>
          <cell r="E980" t="str">
            <v>조</v>
          </cell>
          <cell r="F980">
            <v>2</v>
          </cell>
          <cell r="G980">
            <v>54989</v>
          </cell>
          <cell r="H980">
            <v>25649</v>
          </cell>
          <cell r="I980">
            <v>513</v>
          </cell>
        </row>
        <row r="981">
          <cell r="A981" t="str">
            <v>B</v>
          </cell>
          <cell r="B981" t="str">
            <v>UMG10110</v>
          </cell>
          <cell r="C981" t="str">
            <v>장애자 양변기설치(핸드+푸드밸브)</v>
          </cell>
          <cell r="D981" t="str">
            <v>KSVC-1110CR(손잡이포함,휴지걸이제외)</v>
          </cell>
          <cell r="E981" t="str">
            <v>조</v>
          </cell>
          <cell r="F981">
            <v>2</v>
          </cell>
          <cell r="G981">
            <v>160692</v>
          </cell>
          <cell r="H981">
            <v>21905</v>
          </cell>
          <cell r="I981">
            <v>438</v>
          </cell>
        </row>
        <row r="982">
          <cell r="A982" t="str">
            <v>B</v>
          </cell>
          <cell r="B982" t="str">
            <v>UMG13104</v>
          </cell>
          <cell r="C982" t="str">
            <v>일반세면기설치(백색)</v>
          </cell>
          <cell r="D982" t="str">
            <v>KSVL-610(수전제외)</v>
          </cell>
          <cell r="E982" t="str">
            <v>조</v>
          </cell>
          <cell r="F982">
            <v>2</v>
          </cell>
          <cell r="G982">
            <v>20160</v>
          </cell>
          <cell r="H982">
            <v>9161</v>
          </cell>
          <cell r="I982">
            <v>183</v>
          </cell>
        </row>
        <row r="983">
          <cell r="A983" t="str">
            <v>B</v>
          </cell>
          <cell r="B983" t="str">
            <v>UMG13600</v>
          </cell>
          <cell r="C983" t="str">
            <v>청소용수채설치</v>
          </cell>
          <cell r="D983" t="str">
            <v>460X560X660</v>
          </cell>
          <cell r="E983" t="str">
            <v>조</v>
          </cell>
          <cell r="F983">
            <v>1</v>
          </cell>
          <cell r="G983">
            <v>102672</v>
          </cell>
          <cell r="H983">
            <v>12128</v>
          </cell>
          <cell r="I983">
            <v>242</v>
          </cell>
        </row>
        <row r="984">
          <cell r="A984" t="str">
            <v>B</v>
          </cell>
          <cell r="B984" t="str">
            <v>UMG19202</v>
          </cell>
          <cell r="C984" t="str">
            <v>소변기설치</v>
          </cell>
          <cell r="D984" t="str">
            <v>KSEU-320(전자감응)</v>
          </cell>
          <cell r="E984" t="str">
            <v>조</v>
          </cell>
          <cell r="F984">
            <v>1</v>
          </cell>
          <cell r="G984">
            <v>68400</v>
          </cell>
          <cell r="H984">
            <v>34625</v>
          </cell>
          <cell r="I984">
            <v>692</v>
          </cell>
        </row>
        <row r="985">
          <cell r="A985" t="str">
            <v>B</v>
          </cell>
          <cell r="B985" t="str">
            <v>UMG43201</v>
          </cell>
          <cell r="C985" t="str">
            <v>화장경설치(무늬형)</v>
          </cell>
          <cell r="D985" t="str">
            <v>850X700X5T</v>
          </cell>
          <cell r="E985" t="str">
            <v>개</v>
          </cell>
          <cell r="F985">
            <v>2</v>
          </cell>
          <cell r="G985">
            <v>13178</v>
          </cell>
          <cell r="H985">
            <v>7471</v>
          </cell>
          <cell r="I985">
            <v>149</v>
          </cell>
        </row>
        <row r="986">
          <cell r="A986" t="str">
            <v>B</v>
          </cell>
          <cell r="B986" t="str">
            <v>UMG43301</v>
          </cell>
          <cell r="C986" t="str">
            <v>휴지걸이설치</v>
          </cell>
          <cell r="D986" t="str">
            <v>고급형</v>
          </cell>
          <cell r="E986" t="str">
            <v>개</v>
          </cell>
          <cell r="F986">
            <v>4</v>
          </cell>
          <cell r="G986">
            <v>5890</v>
          </cell>
          <cell r="H986">
            <v>4535</v>
          </cell>
          <cell r="I986">
            <v>90</v>
          </cell>
        </row>
        <row r="987">
          <cell r="A987" t="str">
            <v>B</v>
          </cell>
          <cell r="B987" t="str">
            <v>UMG43400</v>
          </cell>
          <cell r="C987" t="str">
            <v>수건걸이설치(고급형)</v>
          </cell>
          <cell r="D987" t="str">
            <v>1BAR</v>
          </cell>
          <cell r="E987" t="str">
            <v>개</v>
          </cell>
          <cell r="F987">
            <v>2</v>
          </cell>
          <cell r="G987">
            <v>6545</v>
          </cell>
          <cell r="H987">
            <v>4535</v>
          </cell>
          <cell r="I987">
            <v>90</v>
          </cell>
        </row>
        <row r="988">
          <cell r="A988" t="str">
            <v>B</v>
          </cell>
          <cell r="B988" t="str">
            <v>UMG43500</v>
          </cell>
          <cell r="C988" t="str">
            <v>장애자용 세면기손잡이 설치</v>
          </cell>
          <cell r="E988" t="str">
            <v>개</v>
          </cell>
          <cell r="F988">
            <v>1</v>
          </cell>
          <cell r="G988">
            <v>76032</v>
          </cell>
          <cell r="H988">
            <v>7434</v>
          </cell>
          <cell r="I988">
            <v>148</v>
          </cell>
        </row>
        <row r="989">
          <cell r="A989" t="str">
            <v>B</v>
          </cell>
          <cell r="B989" t="str">
            <v>UMG43502</v>
          </cell>
          <cell r="C989" t="str">
            <v>장애자용 소변기손잡이 설치</v>
          </cell>
          <cell r="E989" t="str">
            <v>개</v>
          </cell>
          <cell r="F989">
            <v>1</v>
          </cell>
          <cell r="G989">
            <v>57600</v>
          </cell>
          <cell r="H989">
            <v>5575</v>
          </cell>
          <cell r="I989">
            <v>111</v>
          </cell>
        </row>
        <row r="990">
          <cell r="A990" t="str">
            <v>B</v>
          </cell>
          <cell r="B990" t="str">
            <v>UMJ30305</v>
          </cell>
          <cell r="C990" t="str">
            <v>배기휀설치(벽식)</v>
          </cell>
          <cell r="D990" t="str">
            <v>33W이하</v>
          </cell>
          <cell r="E990" t="str">
            <v>대</v>
          </cell>
          <cell r="F990">
            <v>2</v>
          </cell>
          <cell r="G990">
            <v>11709</v>
          </cell>
          <cell r="H990">
            <v>15584</v>
          </cell>
          <cell r="I990">
            <v>311</v>
          </cell>
        </row>
        <row r="991">
          <cell r="A991" t="str">
            <v>B</v>
          </cell>
          <cell r="B991" t="str">
            <v>UML30110</v>
          </cell>
          <cell r="C991" t="str">
            <v>소화기걸이설치</v>
          </cell>
          <cell r="E991" t="str">
            <v>개소</v>
          </cell>
          <cell r="F991">
            <v>2</v>
          </cell>
          <cell r="G991">
            <v>0</v>
          </cell>
          <cell r="H991">
            <v>1646</v>
          </cell>
          <cell r="I991">
            <v>32</v>
          </cell>
        </row>
        <row r="992">
          <cell r="A992" t="str">
            <v>B</v>
          </cell>
          <cell r="B992" t="str">
            <v>UMO31705</v>
          </cell>
          <cell r="C992" t="str">
            <v>지수판스리브강관제작</v>
          </cell>
          <cell r="D992" t="str">
            <v>D65 M/M</v>
          </cell>
          <cell r="E992" t="str">
            <v>개소</v>
          </cell>
          <cell r="F992">
            <v>5</v>
          </cell>
          <cell r="G992">
            <v>1351</v>
          </cell>
          <cell r="H992">
            <v>7499</v>
          </cell>
          <cell r="I992">
            <v>148</v>
          </cell>
        </row>
        <row r="993">
          <cell r="A993" t="str">
            <v>B</v>
          </cell>
          <cell r="B993" t="str">
            <v>UMO31706</v>
          </cell>
          <cell r="C993" t="str">
            <v>지수판스리브강관제작</v>
          </cell>
          <cell r="D993" t="str">
            <v>D80 M/M</v>
          </cell>
          <cell r="E993" t="str">
            <v>개소</v>
          </cell>
          <cell r="F993">
            <v>1</v>
          </cell>
          <cell r="G993">
            <v>1746</v>
          </cell>
          <cell r="H993">
            <v>9418</v>
          </cell>
          <cell r="I993">
            <v>186</v>
          </cell>
        </row>
        <row r="994">
          <cell r="A994" t="str">
            <v>B</v>
          </cell>
          <cell r="B994" t="str">
            <v>UMO31708</v>
          </cell>
          <cell r="C994" t="str">
            <v>지수판스리브강관제작</v>
          </cell>
          <cell r="D994" t="str">
            <v>D125 M/M</v>
          </cell>
          <cell r="E994" t="str">
            <v>개소</v>
          </cell>
          <cell r="F994">
            <v>1</v>
          </cell>
          <cell r="G994">
            <v>2802</v>
          </cell>
          <cell r="H994">
            <v>11083</v>
          </cell>
          <cell r="I994">
            <v>220</v>
          </cell>
        </row>
        <row r="995">
          <cell r="A995" t="str">
            <v>B</v>
          </cell>
          <cell r="B995" t="str">
            <v>UMO31709</v>
          </cell>
          <cell r="C995" t="str">
            <v>지수판스리브강관제작</v>
          </cell>
          <cell r="D995" t="str">
            <v>D150 M/M</v>
          </cell>
          <cell r="E995" t="str">
            <v>개소</v>
          </cell>
          <cell r="F995">
            <v>1</v>
          </cell>
          <cell r="G995">
            <v>3688</v>
          </cell>
          <cell r="H995">
            <v>13960</v>
          </cell>
          <cell r="I995">
            <v>277</v>
          </cell>
        </row>
        <row r="996">
          <cell r="A996" t="str">
            <v>B</v>
          </cell>
          <cell r="B996" t="str">
            <v>UMO42301</v>
          </cell>
          <cell r="C996" t="str">
            <v>바닥배수구설치(스텐,방동용)</v>
          </cell>
          <cell r="D996" t="str">
            <v>D50 x 200 x 200</v>
          </cell>
          <cell r="E996" t="str">
            <v>개소</v>
          </cell>
          <cell r="F996">
            <v>10</v>
          </cell>
          <cell r="G996">
            <v>8640</v>
          </cell>
          <cell r="H996">
            <v>7394</v>
          </cell>
          <cell r="I996">
            <v>148</v>
          </cell>
        </row>
        <row r="997">
          <cell r="A997" t="str">
            <v>B</v>
          </cell>
          <cell r="B997" t="str">
            <v>UMO42303</v>
          </cell>
          <cell r="C997" t="str">
            <v>욕실 배수트랩 설치(스텐)</v>
          </cell>
          <cell r="D997" t="str">
            <v>D50 x 200 x 200</v>
          </cell>
          <cell r="E997" t="str">
            <v>개소</v>
          </cell>
          <cell r="F997">
            <v>2</v>
          </cell>
          <cell r="G997">
            <v>8640</v>
          </cell>
          <cell r="H997">
            <v>7394</v>
          </cell>
          <cell r="I997">
            <v>148</v>
          </cell>
        </row>
        <row r="998">
          <cell r="A998" t="str">
            <v>B</v>
          </cell>
          <cell r="B998" t="str">
            <v>UMZ50223</v>
          </cell>
          <cell r="C998" t="str">
            <v>집수정덮개(스틸그레이팅)설치</v>
          </cell>
          <cell r="D998" t="str">
            <v>1,300 X 1,300</v>
          </cell>
          <cell r="E998" t="str">
            <v>개소</v>
          </cell>
          <cell r="F998">
            <v>1</v>
          </cell>
          <cell r="G998">
            <v>50220</v>
          </cell>
          <cell r="H998">
            <v>2159</v>
          </cell>
          <cell r="I998">
            <v>73</v>
          </cell>
        </row>
        <row r="999">
          <cell r="C999" t="str">
            <v>소  계</v>
          </cell>
        </row>
        <row r="1001">
          <cell r="C1001" t="str">
            <v>기타시설</v>
          </cell>
        </row>
        <row r="1002">
          <cell r="C1002" t="str">
            <v>*  급수공사</v>
          </cell>
        </row>
        <row r="1003">
          <cell r="A1003" t="str">
            <v>E</v>
          </cell>
          <cell r="B1003" t="str">
            <v>MGF11251</v>
          </cell>
          <cell r="C1003" t="str">
            <v>행가지지봉</v>
          </cell>
          <cell r="D1003" t="str">
            <v>9MM(3/8")</v>
          </cell>
          <cell r="E1003" t="str">
            <v>M</v>
          </cell>
          <cell r="F1003">
            <v>8.8000000000000007</v>
          </cell>
          <cell r="G1003">
            <v>225</v>
          </cell>
          <cell r="H1003">
            <v>0</v>
          </cell>
          <cell r="I1003">
            <v>0</v>
          </cell>
        </row>
        <row r="1004">
          <cell r="A1004" t="str">
            <v>E</v>
          </cell>
          <cell r="B1004" t="str">
            <v>MGF30505</v>
          </cell>
          <cell r="C1004" t="str">
            <v>인서트</v>
          </cell>
          <cell r="D1004" t="str">
            <v>D9</v>
          </cell>
          <cell r="E1004" t="str">
            <v>개</v>
          </cell>
          <cell r="F1004">
            <v>14</v>
          </cell>
          <cell r="G1004">
            <v>26</v>
          </cell>
          <cell r="H1004">
            <v>0</v>
          </cell>
          <cell r="I1004">
            <v>0</v>
          </cell>
        </row>
        <row r="1005">
          <cell r="A1005" t="str">
            <v>E</v>
          </cell>
          <cell r="B1005" t="str">
            <v>MMB40105</v>
          </cell>
          <cell r="C1005" t="str">
            <v>동 엘보</v>
          </cell>
          <cell r="D1005" t="str">
            <v>D15 MM</v>
          </cell>
          <cell r="E1005" t="str">
            <v>개</v>
          </cell>
          <cell r="F1005">
            <v>33</v>
          </cell>
          <cell r="G1005">
            <v>112</v>
          </cell>
          <cell r="H1005">
            <v>0</v>
          </cell>
          <cell r="I1005">
            <v>0</v>
          </cell>
        </row>
        <row r="1006">
          <cell r="A1006" t="str">
            <v>E</v>
          </cell>
          <cell r="B1006" t="str">
            <v>MMB40108</v>
          </cell>
          <cell r="C1006" t="str">
            <v>동 엘보</v>
          </cell>
          <cell r="D1006" t="str">
            <v>D25 MM</v>
          </cell>
          <cell r="E1006" t="str">
            <v>개</v>
          </cell>
          <cell r="F1006">
            <v>2</v>
          </cell>
          <cell r="G1006">
            <v>395</v>
          </cell>
          <cell r="H1006">
            <v>0</v>
          </cell>
          <cell r="I1006">
            <v>0</v>
          </cell>
        </row>
        <row r="1007">
          <cell r="A1007" t="str">
            <v>E</v>
          </cell>
          <cell r="B1007" t="str">
            <v>MMB40110</v>
          </cell>
          <cell r="C1007" t="str">
            <v>동 엘보</v>
          </cell>
          <cell r="D1007" t="str">
            <v>D32 MM</v>
          </cell>
          <cell r="E1007" t="str">
            <v>개</v>
          </cell>
          <cell r="F1007">
            <v>1</v>
          </cell>
          <cell r="G1007">
            <v>607</v>
          </cell>
          <cell r="H1007">
            <v>0</v>
          </cell>
          <cell r="I1007">
            <v>0</v>
          </cell>
        </row>
        <row r="1008">
          <cell r="A1008" t="str">
            <v>E</v>
          </cell>
          <cell r="B1008" t="str">
            <v>MMB40112</v>
          </cell>
          <cell r="C1008" t="str">
            <v>동 엘보</v>
          </cell>
          <cell r="D1008" t="str">
            <v>D40 MM</v>
          </cell>
          <cell r="E1008" t="str">
            <v>개</v>
          </cell>
          <cell r="F1008">
            <v>6</v>
          </cell>
          <cell r="G1008">
            <v>919</v>
          </cell>
          <cell r="H1008">
            <v>0</v>
          </cell>
          <cell r="I1008">
            <v>0</v>
          </cell>
        </row>
        <row r="1009">
          <cell r="A1009" t="str">
            <v>E</v>
          </cell>
          <cell r="B1009" t="str">
            <v>MMB40205</v>
          </cell>
          <cell r="C1009" t="str">
            <v>동 티</v>
          </cell>
          <cell r="D1009" t="str">
            <v>D15 MM</v>
          </cell>
          <cell r="E1009" t="str">
            <v>개</v>
          </cell>
          <cell r="F1009">
            <v>4</v>
          </cell>
          <cell r="G1009">
            <v>243</v>
          </cell>
          <cell r="H1009">
            <v>0</v>
          </cell>
          <cell r="I1009">
            <v>0</v>
          </cell>
        </row>
        <row r="1010">
          <cell r="A1010" t="str">
            <v>E</v>
          </cell>
          <cell r="B1010" t="str">
            <v>MMB40207</v>
          </cell>
          <cell r="C1010" t="str">
            <v>동 티</v>
          </cell>
          <cell r="D1010" t="str">
            <v>D20 MM</v>
          </cell>
          <cell r="E1010" t="str">
            <v>개</v>
          </cell>
          <cell r="F1010">
            <v>1</v>
          </cell>
          <cell r="G1010">
            <v>359</v>
          </cell>
          <cell r="H1010">
            <v>0</v>
          </cell>
          <cell r="I1010">
            <v>0</v>
          </cell>
        </row>
        <row r="1011">
          <cell r="A1011" t="str">
            <v>E</v>
          </cell>
          <cell r="B1011" t="str">
            <v>MMB40208</v>
          </cell>
          <cell r="C1011" t="str">
            <v>동 티</v>
          </cell>
          <cell r="D1011" t="str">
            <v>D25 MM</v>
          </cell>
          <cell r="E1011" t="str">
            <v>개</v>
          </cell>
          <cell r="F1011">
            <v>3</v>
          </cell>
          <cell r="G1011">
            <v>553</v>
          </cell>
          <cell r="H1011">
            <v>0</v>
          </cell>
          <cell r="I1011">
            <v>0</v>
          </cell>
        </row>
        <row r="1012">
          <cell r="A1012" t="str">
            <v>E</v>
          </cell>
          <cell r="B1012" t="str">
            <v>MMB40210</v>
          </cell>
          <cell r="C1012" t="str">
            <v>동 티</v>
          </cell>
          <cell r="D1012" t="str">
            <v>D32 MM</v>
          </cell>
          <cell r="E1012" t="str">
            <v>개</v>
          </cell>
          <cell r="F1012">
            <v>3</v>
          </cell>
          <cell r="G1012">
            <v>940</v>
          </cell>
          <cell r="H1012">
            <v>0</v>
          </cell>
          <cell r="I1012">
            <v>0</v>
          </cell>
        </row>
        <row r="1013">
          <cell r="A1013" t="str">
            <v>E</v>
          </cell>
          <cell r="B1013" t="str">
            <v>MMB40307</v>
          </cell>
          <cell r="C1013" t="str">
            <v>동 레듀샤</v>
          </cell>
          <cell r="D1013" t="str">
            <v>D20 MM</v>
          </cell>
          <cell r="E1013" t="str">
            <v>개</v>
          </cell>
          <cell r="F1013">
            <v>1</v>
          </cell>
          <cell r="G1013">
            <v>143</v>
          </cell>
          <cell r="H1013">
            <v>0</v>
          </cell>
          <cell r="I1013">
            <v>0</v>
          </cell>
        </row>
        <row r="1014">
          <cell r="A1014" t="str">
            <v>E</v>
          </cell>
          <cell r="B1014" t="str">
            <v>MMB40308</v>
          </cell>
          <cell r="C1014" t="str">
            <v>동 레듀샤</v>
          </cell>
          <cell r="D1014" t="str">
            <v>D25 MM</v>
          </cell>
          <cell r="E1014" t="str">
            <v>개</v>
          </cell>
          <cell r="F1014">
            <v>2</v>
          </cell>
          <cell r="G1014">
            <v>212</v>
          </cell>
          <cell r="H1014">
            <v>0</v>
          </cell>
          <cell r="I1014">
            <v>0</v>
          </cell>
        </row>
        <row r="1015">
          <cell r="A1015" t="str">
            <v>E</v>
          </cell>
          <cell r="B1015" t="str">
            <v>MMB40310</v>
          </cell>
          <cell r="C1015" t="str">
            <v>동 레듀샤</v>
          </cell>
          <cell r="D1015" t="str">
            <v>D32 MM</v>
          </cell>
          <cell r="E1015" t="str">
            <v>개</v>
          </cell>
          <cell r="F1015">
            <v>3</v>
          </cell>
          <cell r="G1015">
            <v>289</v>
          </cell>
          <cell r="H1015">
            <v>0</v>
          </cell>
          <cell r="I1015">
            <v>0</v>
          </cell>
        </row>
        <row r="1016">
          <cell r="A1016" t="str">
            <v>E</v>
          </cell>
          <cell r="B1016" t="str">
            <v>MMB40312</v>
          </cell>
          <cell r="C1016" t="str">
            <v>동 레듀샤</v>
          </cell>
          <cell r="D1016" t="str">
            <v>D40 MM</v>
          </cell>
          <cell r="E1016" t="str">
            <v>개</v>
          </cell>
          <cell r="F1016">
            <v>2</v>
          </cell>
          <cell r="G1016">
            <v>497</v>
          </cell>
          <cell r="H1016">
            <v>0</v>
          </cell>
          <cell r="I1016">
            <v>0</v>
          </cell>
        </row>
        <row r="1017">
          <cell r="A1017" t="str">
            <v>E</v>
          </cell>
          <cell r="B1017" t="str">
            <v>MMB50108</v>
          </cell>
          <cell r="C1017" t="str">
            <v>CM아답타</v>
          </cell>
          <cell r="D1017" t="str">
            <v>D25 MM</v>
          </cell>
          <cell r="E1017" t="str">
            <v>개</v>
          </cell>
          <cell r="F1017">
            <v>1</v>
          </cell>
          <cell r="G1017">
            <v>639</v>
          </cell>
          <cell r="H1017">
            <v>0</v>
          </cell>
          <cell r="I1017">
            <v>0</v>
          </cell>
        </row>
        <row r="1018">
          <cell r="A1018" t="str">
            <v>E</v>
          </cell>
          <cell r="B1018" t="str">
            <v>MMB50205</v>
          </cell>
          <cell r="C1018" t="str">
            <v>CF아답타</v>
          </cell>
          <cell r="D1018" t="str">
            <v>D15 MM</v>
          </cell>
          <cell r="E1018" t="str">
            <v>개</v>
          </cell>
          <cell r="F1018">
            <v>1</v>
          </cell>
          <cell r="G1018">
            <v>246</v>
          </cell>
          <cell r="H1018">
            <v>0</v>
          </cell>
          <cell r="I1018">
            <v>0</v>
          </cell>
        </row>
        <row r="1019">
          <cell r="A1019" t="str">
            <v>E</v>
          </cell>
          <cell r="B1019" t="str">
            <v>MMB50208</v>
          </cell>
          <cell r="C1019" t="str">
            <v>CF아답타</v>
          </cell>
          <cell r="D1019" t="str">
            <v>D25 MM</v>
          </cell>
          <cell r="E1019" t="str">
            <v>개</v>
          </cell>
          <cell r="F1019">
            <v>3</v>
          </cell>
          <cell r="G1019">
            <v>1105</v>
          </cell>
          <cell r="H1019">
            <v>0</v>
          </cell>
          <cell r="I1019">
            <v>0</v>
          </cell>
        </row>
        <row r="1020">
          <cell r="A1020" t="str">
            <v>E</v>
          </cell>
          <cell r="B1020" t="str">
            <v>MMB50508</v>
          </cell>
          <cell r="C1020" t="str">
            <v>CM유니온</v>
          </cell>
          <cell r="D1020" t="str">
            <v>D25 MM</v>
          </cell>
          <cell r="E1020" t="str">
            <v>개</v>
          </cell>
          <cell r="F1020">
            <v>1</v>
          </cell>
          <cell r="G1020">
            <v>2229</v>
          </cell>
          <cell r="H1020">
            <v>0</v>
          </cell>
          <cell r="I1020">
            <v>0</v>
          </cell>
        </row>
        <row r="1021">
          <cell r="A1021" t="str">
            <v>E</v>
          </cell>
          <cell r="B1021" t="str">
            <v>MMB51105</v>
          </cell>
          <cell r="C1021" t="str">
            <v>CF엘보 아답타</v>
          </cell>
          <cell r="D1021" t="str">
            <v>D15 MM</v>
          </cell>
          <cell r="E1021" t="str">
            <v>개</v>
          </cell>
          <cell r="F1021">
            <v>1</v>
          </cell>
          <cell r="G1021">
            <v>385</v>
          </cell>
          <cell r="H1021">
            <v>0</v>
          </cell>
          <cell r="I1021">
            <v>0</v>
          </cell>
        </row>
        <row r="1022">
          <cell r="A1022" t="str">
            <v>E</v>
          </cell>
          <cell r="B1022" t="str">
            <v>MMB51405</v>
          </cell>
          <cell r="C1022" t="str">
            <v>장티아답타</v>
          </cell>
          <cell r="D1022" t="str">
            <v>D15 MM</v>
          </cell>
          <cell r="E1022" t="str">
            <v>개</v>
          </cell>
          <cell r="F1022">
            <v>1</v>
          </cell>
          <cell r="G1022">
            <v>606</v>
          </cell>
          <cell r="H1022">
            <v>0</v>
          </cell>
          <cell r="I1022">
            <v>0</v>
          </cell>
        </row>
        <row r="1023">
          <cell r="A1023" t="str">
            <v>E</v>
          </cell>
          <cell r="B1023" t="str">
            <v>MMB51450</v>
          </cell>
          <cell r="C1023" t="str">
            <v>단티아답타</v>
          </cell>
          <cell r="D1023" t="str">
            <v>D15 MM</v>
          </cell>
          <cell r="E1023" t="str">
            <v>개</v>
          </cell>
          <cell r="F1023">
            <v>1</v>
          </cell>
          <cell r="G1023">
            <v>510</v>
          </cell>
          <cell r="H1023">
            <v>0</v>
          </cell>
          <cell r="I1023">
            <v>0</v>
          </cell>
        </row>
        <row r="1024">
          <cell r="A1024" t="str">
            <v>E</v>
          </cell>
          <cell r="B1024" t="str">
            <v>MMB51505</v>
          </cell>
          <cell r="C1024" t="str">
            <v>장암엘보아답타</v>
          </cell>
          <cell r="D1024" t="str">
            <v>D15 MM</v>
          </cell>
          <cell r="E1024" t="str">
            <v>개</v>
          </cell>
          <cell r="F1024">
            <v>13</v>
          </cell>
          <cell r="G1024">
            <v>487</v>
          </cell>
          <cell r="H1024">
            <v>0</v>
          </cell>
          <cell r="I1024">
            <v>0</v>
          </cell>
        </row>
        <row r="1025">
          <cell r="A1025" t="str">
            <v>E</v>
          </cell>
          <cell r="B1025" t="str">
            <v>MMK32900</v>
          </cell>
          <cell r="C1025" t="str">
            <v>양수기보호통(A형)</v>
          </cell>
          <cell r="D1025" t="str">
            <v>D15 MM</v>
          </cell>
          <cell r="E1025" t="str">
            <v>개</v>
          </cell>
          <cell r="F1025">
            <v>1</v>
          </cell>
          <cell r="G1025">
            <v>18288</v>
          </cell>
          <cell r="H1025">
            <v>0</v>
          </cell>
          <cell r="I1025">
            <v>0</v>
          </cell>
        </row>
        <row r="1026">
          <cell r="A1026" t="str">
            <v>E</v>
          </cell>
          <cell r="B1026" t="str">
            <v>MMO10505</v>
          </cell>
          <cell r="C1026" t="str">
            <v>절연 행가</v>
          </cell>
          <cell r="D1026" t="str">
            <v>D15 MM</v>
          </cell>
          <cell r="E1026" t="str">
            <v>개</v>
          </cell>
          <cell r="F1026">
            <v>3</v>
          </cell>
          <cell r="G1026">
            <v>360</v>
          </cell>
          <cell r="H1026">
            <v>0</v>
          </cell>
          <cell r="I1026">
            <v>0</v>
          </cell>
        </row>
        <row r="1027">
          <cell r="A1027" t="str">
            <v>E</v>
          </cell>
          <cell r="B1027" t="str">
            <v>MMO10508</v>
          </cell>
          <cell r="C1027" t="str">
            <v>절연 행가</v>
          </cell>
          <cell r="D1027" t="str">
            <v>D25 MM</v>
          </cell>
          <cell r="E1027" t="str">
            <v>개</v>
          </cell>
          <cell r="F1027">
            <v>2</v>
          </cell>
          <cell r="G1027">
            <v>432</v>
          </cell>
          <cell r="H1027">
            <v>0</v>
          </cell>
          <cell r="I1027">
            <v>0</v>
          </cell>
        </row>
        <row r="1028">
          <cell r="A1028" t="str">
            <v>E</v>
          </cell>
          <cell r="B1028" t="str">
            <v>MMO10510</v>
          </cell>
          <cell r="C1028" t="str">
            <v>절연 행가</v>
          </cell>
          <cell r="D1028" t="str">
            <v>D32 MM</v>
          </cell>
          <cell r="E1028" t="str">
            <v>개</v>
          </cell>
          <cell r="F1028">
            <v>3</v>
          </cell>
          <cell r="G1028">
            <v>504</v>
          </cell>
          <cell r="H1028">
            <v>0</v>
          </cell>
          <cell r="I1028">
            <v>0</v>
          </cell>
        </row>
        <row r="1029">
          <cell r="A1029" t="str">
            <v>E</v>
          </cell>
          <cell r="B1029" t="str">
            <v>MMO10512</v>
          </cell>
          <cell r="C1029" t="str">
            <v>절연 행가</v>
          </cell>
          <cell r="D1029" t="str">
            <v>D40 MM</v>
          </cell>
          <cell r="E1029" t="str">
            <v>개</v>
          </cell>
          <cell r="F1029">
            <v>6</v>
          </cell>
          <cell r="G1029">
            <v>540</v>
          </cell>
          <cell r="H1029">
            <v>0</v>
          </cell>
          <cell r="I1029">
            <v>0</v>
          </cell>
        </row>
        <row r="1030">
          <cell r="A1030" t="str">
            <v>E</v>
          </cell>
          <cell r="B1030" t="str">
            <v>MMO31813</v>
          </cell>
          <cell r="C1030" t="str">
            <v>PD입상관 성형스리브</v>
          </cell>
          <cell r="D1030" t="str">
            <v>D50 X 135H</v>
          </cell>
          <cell r="E1030" t="str">
            <v>개</v>
          </cell>
          <cell r="F1030">
            <v>1</v>
          </cell>
          <cell r="G1030">
            <v>468</v>
          </cell>
          <cell r="H1030">
            <v>0</v>
          </cell>
          <cell r="I1030">
            <v>0</v>
          </cell>
        </row>
        <row r="1031">
          <cell r="A1031" t="str">
            <v>E</v>
          </cell>
          <cell r="B1031" t="str">
            <v>UMA52310</v>
          </cell>
          <cell r="C1031" t="str">
            <v>동관 옥내 배관</v>
          </cell>
          <cell r="D1031" t="str">
            <v>D32 MM, (M TYPE)</v>
          </cell>
          <cell r="E1031" t="str">
            <v>M</v>
          </cell>
          <cell r="F1031">
            <v>7.4</v>
          </cell>
          <cell r="G1031">
            <v>2600</v>
          </cell>
          <cell r="H1031">
            <v>2500</v>
          </cell>
          <cell r="I1031">
            <v>100</v>
          </cell>
        </row>
        <row r="1032">
          <cell r="A1032" t="str">
            <v>E</v>
          </cell>
          <cell r="B1032" t="str">
            <v>UMA52312</v>
          </cell>
          <cell r="C1032" t="str">
            <v>동관 옥내 배관</v>
          </cell>
          <cell r="D1032" t="str">
            <v>D40 MM,  (M TYPE)</v>
          </cell>
          <cell r="E1032" t="str">
            <v>M</v>
          </cell>
          <cell r="F1032">
            <v>16.850000000000001</v>
          </cell>
          <cell r="G1032">
            <v>3500</v>
          </cell>
          <cell r="H1032">
            <v>2800</v>
          </cell>
          <cell r="I1032">
            <v>100</v>
          </cell>
        </row>
        <row r="1033">
          <cell r="A1033" t="str">
            <v>E</v>
          </cell>
          <cell r="B1033" t="str">
            <v>UMA52405</v>
          </cell>
          <cell r="C1033" t="str">
            <v>동관 화장실 배관</v>
          </cell>
          <cell r="D1033" t="str">
            <v>D15 MM,  (M TYPE)</v>
          </cell>
          <cell r="E1033" t="str">
            <v>M</v>
          </cell>
          <cell r="F1033">
            <v>26.3</v>
          </cell>
          <cell r="G1033">
            <v>800</v>
          </cell>
          <cell r="H1033">
            <v>1700</v>
          </cell>
          <cell r="I1033">
            <v>0</v>
          </cell>
        </row>
        <row r="1034">
          <cell r="A1034" t="str">
            <v>E</v>
          </cell>
          <cell r="B1034" t="str">
            <v>UMA52407</v>
          </cell>
          <cell r="C1034" t="str">
            <v>동관 화장실 배관</v>
          </cell>
          <cell r="D1034" t="str">
            <v>D20 MM,  (M TYPE)</v>
          </cell>
          <cell r="E1034" t="str">
            <v>M</v>
          </cell>
          <cell r="F1034">
            <v>1.9</v>
          </cell>
          <cell r="G1034">
            <v>1200</v>
          </cell>
          <cell r="H1034">
            <v>2000</v>
          </cell>
          <cell r="I1034">
            <v>0</v>
          </cell>
        </row>
        <row r="1035">
          <cell r="A1035" t="str">
            <v>E</v>
          </cell>
          <cell r="B1035" t="str">
            <v>UMA52408</v>
          </cell>
          <cell r="C1035" t="str">
            <v>동관 화장실 배관</v>
          </cell>
          <cell r="D1035" t="str">
            <v>D25 MM,  (M TYPE)</v>
          </cell>
          <cell r="E1035" t="str">
            <v>M</v>
          </cell>
          <cell r="F1035">
            <v>8.4</v>
          </cell>
          <cell r="G1035">
            <v>1700</v>
          </cell>
          <cell r="H1035">
            <v>2400</v>
          </cell>
          <cell r="I1035">
            <v>0</v>
          </cell>
        </row>
        <row r="1036">
          <cell r="A1036" t="str">
            <v>E</v>
          </cell>
          <cell r="B1036" t="str">
            <v>UMA52410</v>
          </cell>
          <cell r="C1036" t="str">
            <v>동관 화장실 배관</v>
          </cell>
          <cell r="D1036" t="str">
            <v>D32 MM,  (M TYPE)</v>
          </cell>
          <cell r="E1036" t="str">
            <v>M</v>
          </cell>
          <cell r="F1036">
            <v>1</v>
          </cell>
          <cell r="G1036">
            <v>2552</v>
          </cell>
          <cell r="H1036">
            <v>3035</v>
          </cell>
          <cell r="I1036">
            <v>60</v>
          </cell>
        </row>
        <row r="1037">
          <cell r="A1037" t="str">
            <v>E</v>
          </cell>
          <cell r="B1037" t="str">
            <v>UMC24108</v>
          </cell>
          <cell r="C1037" t="str">
            <v>동관용접 (BRAZING)</v>
          </cell>
          <cell r="D1037" t="str">
            <v>D25 MM</v>
          </cell>
          <cell r="E1037" t="str">
            <v>개소</v>
          </cell>
          <cell r="F1037">
            <v>21</v>
          </cell>
          <cell r="G1037">
            <v>174</v>
          </cell>
          <cell r="H1037">
            <v>1455</v>
          </cell>
          <cell r="I1037">
            <v>29</v>
          </cell>
        </row>
        <row r="1038">
          <cell r="A1038" t="str">
            <v>E</v>
          </cell>
          <cell r="B1038" t="str">
            <v>UMC24110</v>
          </cell>
          <cell r="C1038" t="str">
            <v>동관용접 (BRAZING)</v>
          </cell>
          <cell r="D1038" t="str">
            <v>D32 MM</v>
          </cell>
          <cell r="E1038" t="str">
            <v>개소</v>
          </cell>
          <cell r="F1038">
            <v>11</v>
          </cell>
          <cell r="G1038">
            <v>240</v>
          </cell>
          <cell r="H1038">
            <v>1781</v>
          </cell>
          <cell r="I1038">
            <v>35</v>
          </cell>
        </row>
        <row r="1039">
          <cell r="A1039" t="str">
            <v>E</v>
          </cell>
          <cell r="B1039" t="str">
            <v>UMC24305</v>
          </cell>
          <cell r="C1039" t="str">
            <v>동관용접 (SOLDERING)</v>
          </cell>
          <cell r="D1039" t="str">
            <v>D15 MM</v>
          </cell>
          <cell r="E1039" t="str">
            <v>개소</v>
          </cell>
          <cell r="F1039">
            <v>103</v>
          </cell>
          <cell r="G1039">
            <v>30</v>
          </cell>
          <cell r="H1039">
            <v>960</v>
          </cell>
          <cell r="I1039">
            <v>19</v>
          </cell>
        </row>
        <row r="1040">
          <cell r="A1040" t="str">
            <v>E</v>
          </cell>
          <cell r="B1040" t="str">
            <v>UMC24307</v>
          </cell>
          <cell r="C1040" t="str">
            <v>동관용접 (SOLDERING)</v>
          </cell>
          <cell r="D1040" t="str">
            <v>D20 MM</v>
          </cell>
          <cell r="E1040" t="str">
            <v>개소</v>
          </cell>
          <cell r="F1040">
            <v>5</v>
          </cell>
          <cell r="G1040">
            <v>47</v>
          </cell>
          <cell r="H1040">
            <v>1108</v>
          </cell>
          <cell r="I1040">
            <v>22</v>
          </cell>
        </row>
        <row r="1041">
          <cell r="A1041" t="str">
            <v>E</v>
          </cell>
          <cell r="B1041" t="str">
            <v>UMD10112</v>
          </cell>
          <cell r="C1041" t="str">
            <v>게이트밸브 설치(청동제)</v>
          </cell>
          <cell r="D1041" t="str">
            <v>D40 MM, (5KG/CM2)</v>
          </cell>
          <cell r="E1041" t="str">
            <v>개소</v>
          </cell>
          <cell r="F1041">
            <v>2</v>
          </cell>
          <cell r="G1041">
            <v>5400</v>
          </cell>
          <cell r="H1041">
            <v>2119</v>
          </cell>
          <cell r="I1041">
            <v>42</v>
          </cell>
        </row>
        <row r="1042">
          <cell r="A1042" t="str">
            <v>E</v>
          </cell>
          <cell r="B1042" t="str">
            <v>UMD46205</v>
          </cell>
          <cell r="C1042" t="str">
            <v>황동볼밸브 설치</v>
          </cell>
          <cell r="D1042" t="str">
            <v>D15 MM, (10KG/CM2)</v>
          </cell>
          <cell r="E1042" t="str">
            <v>개소</v>
          </cell>
          <cell r="F1042">
            <v>2</v>
          </cell>
          <cell r="G1042">
            <v>1166</v>
          </cell>
          <cell r="H1042">
            <v>2119</v>
          </cell>
          <cell r="I1042">
            <v>42</v>
          </cell>
        </row>
        <row r="1043">
          <cell r="A1043" t="str">
            <v>E</v>
          </cell>
          <cell r="B1043" t="str">
            <v>UME22205</v>
          </cell>
          <cell r="C1043" t="str">
            <v>동관보온(은박)</v>
          </cell>
          <cell r="D1043" t="str">
            <v>D=15MM, T=25MM</v>
          </cell>
          <cell r="E1043" t="str">
            <v>M</v>
          </cell>
          <cell r="F1043">
            <v>9.9499999999999993</v>
          </cell>
          <cell r="G1043">
            <v>600</v>
          </cell>
          <cell r="H1043">
            <v>1200</v>
          </cell>
          <cell r="I1043">
            <v>0</v>
          </cell>
        </row>
        <row r="1044">
          <cell r="A1044" t="str">
            <v>E</v>
          </cell>
          <cell r="B1044" t="str">
            <v>UME22207</v>
          </cell>
          <cell r="C1044" t="str">
            <v>동관보온(은박)</v>
          </cell>
          <cell r="D1044" t="str">
            <v>D=20MM, T=25MM</v>
          </cell>
          <cell r="E1044" t="str">
            <v>M</v>
          </cell>
          <cell r="F1044">
            <v>1.9</v>
          </cell>
          <cell r="G1044">
            <v>700</v>
          </cell>
          <cell r="H1044">
            <v>1500</v>
          </cell>
          <cell r="I1044">
            <v>0</v>
          </cell>
        </row>
        <row r="1045">
          <cell r="A1045" t="str">
            <v>E</v>
          </cell>
          <cell r="B1045" t="str">
            <v>UME22208</v>
          </cell>
          <cell r="C1045" t="str">
            <v>동관보온(은박)</v>
          </cell>
          <cell r="D1045" t="str">
            <v>D=25MM, T=25MM</v>
          </cell>
          <cell r="E1045" t="str">
            <v>M</v>
          </cell>
          <cell r="F1045">
            <v>5.7</v>
          </cell>
          <cell r="G1045">
            <v>800</v>
          </cell>
          <cell r="H1045">
            <v>1800</v>
          </cell>
          <cell r="I1045">
            <v>0</v>
          </cell>
        </row>
        <row r="1046">
          <cell r="A1046" t="str">
            <v>E</v>
          </cell>
          <cell r="B1046" t="str">
            <v>UME22210</v>
          </cell>
          <cell r="C1046" t="str">
            <v>동관보온(은박)</v>
          </cell>
          <cell r="D1046" t="str">
            <v>D=32MM, T=25MM</v>
          </cell>
          <cell r="E1046" t="str">
            <v>M</v>
          </cell>
          <cell r="F1046">
            <v>3.2</v>
          </cell>
          <cell r="G1046">
            <v>900</v>
          </cell>
          <cell r="H1046">
            <v>2000</v>
          </cell>
          <cell r="I1046">
            <v>0</v>
          </cell>
        </row>
        <row r="1047">
          <cell r="A1047" t="str">
            <v>E</v>
          </cell>
          <cell r="B1047" t="str">
            <v>UME22212</v>
          </cell>
          <cell r="C1047" t="str">
            <v>동관보온(은박)</v>
          </cell>
          <cell r="D1047" t="str">
            <v>D=40MM, T=25MM</v>
          </cell>
          <cell r="E1047" t="str">
            <v>M</v>
          </cell>
          <cell r="F1047">
            <v>16.850000000000001</v>
          </cell>
          <cell r="G1047">
            <v>1000</v>
          </cell>
          <cell r="H1047">
            <v>2000</v>
          </cell>
          <cell r="I1047">
            <v>0</v>
          </cell>
        </row>
        <row r="1048">
          <cell r="A1048" t="str">
            <v>E</v>
          </cell>
          <cell r="B1048" t="str">
            <v>UME80205</v>
          </cell>
          <cell r="C1048" t="str">
            <v>발포폴리에틸렌 보온</v>
          </cell>
          <cell r="D1048" t="str">
            <v>D=15MM, T=5MM</v>
          </cell>
          <cell r="E1048" t="str">
            <v>M</v>
          </cell>
          <cell r="F1048">
            <v>26.4</v>
          </cell>
          <cell r="G1048">
            <v>100</v>
          </cell>
          <cell r="H1048">
            <v>300</v>
          </cell>
          <cell r="I1048">
            <v>0</v>
          </cell>
        </row>
        <row r="1049">
          <cell r="A1049" t="str">
            <v>E</v>
          </cell>
          <cell r="B1049" t="str">
            <v>UMG25100</v>
          </cell>
          <cell r="C1049" t="str">
            <v>세면기수전설치(다용도꼭지제외)</v>
          </cell>
          <cell r="D1049" t="str">
            <v>니켈크롬도장</v>
          </cell>
          <cell r="E1049" t="str">
            <v>개</v>
          </cell>
          <cell r="F1049">
            <v>1</v>
          </cell>
          <cell r="G1049">
            <v>36936</v>
          </cell>
          <cell r="H1049">
            <v>6792</v>
          </cell>
          <cell r="I1049">
            <v>135</v>
          </cell>
        </row>
        <row r="1050">
          <cell r="A1050" t="str">
            <v>E</v>
          </cell>
          <cell r="B1050" t="str">
            <v>UMG37107</v>
          </cell>
          <cell r="C1050" t="str">
            <v>씽크수전 설치(벽붙이형,니켈크롬)</v>
          </cell>
          <cell r="D1050" t="str">
            <v>핸드스프레식</v>
          </cell>
          <cell r="E1050" t="str">
            <v>개</v>
          </cell>
          <cell r="F1050">
            <v>1</v>
          </cell>
          <cell r="G1050">
            <v>32810</v>
          </cell>
          <cell r="H1050">
            <v>4088</v>
          </cell>
          <cell r="I1050">
            <v>81</v>
          </cell>
        </row>
        <row r="1051">
          <cell r="A1051" t="str">
            <v>E</v>
          </cell>
          <cell r="B1051" t="str">
            <v>UMO28104</v>
          </cell>
          <cell r="C1051" t="str">
            <v>벽체내고정새들설치</v>
          </cell>
          <cell r="D1051" t="str">
            <v>D15 MM</v>
          </cell>
          <cell r="E1051" t="str">
            <v>조</v>
          </cell>
          <cell r="F1051">
            <v>9</v>
          </cell>
          <cell r="G1051">
            <v>27</v>
          </cell>
          <cell r="H1051">
            <v>0</v>
          </cell>
          <cell r="I1051">
            <v>0</v>
          </cell>
        </row>
        <row r="1052">
          <cell r="A1052" t="str">
            <v>E</v>
          </cell>
          <cell r="B1052" t="str">
            <v>UMO31150</v>
          </cell>
          <cell r="C1052" t="str">
            <v>스리브강관제작(200H)</v>
          </cell>
          <cell r="D1052" t="str">
            <v>D25 M/M</v>
          </cell>
          <cell r="E1052" t="str">
            <v>개소</v>
          </cell>
          <cell r="F1052">
            <v>4</v>
          </cell>
          <cell r="G1052">
            <v>257</v>
          </cell>
          <cell r="H1052">
            <v>606</v>
          </cell>
          <cell r="I1052">
            <v>12</v>
          </cell>
        </row>
        <row r="1053">
          <cell r="A1053" t="str">
            <v>E</v>
          </cell>
          <cell r="B1053" t="str">
            <v>UMO31704</v>
          </cell>
          <cell r="C1053" t="str">
            <v>지수판스리브강관제작</v>
          </cell>
          <cell r="D1053" t="str">
            <v>D50 M/M</v>
          </cell>
          <cell r="E1053" t="str">
            <v>개소</v>
          </cell>
          <cell r="F1053">
            <v>1</v>
          </cell>
          <cell r="G1053">
            <v>1191</v>
          </cell>
          <cell r="H1053">
            <v>5936</v>
          </cell>
          <cell r="I1053">
            <v>117</v>
          </cell>
        </row>
        <row r="1054">
          <cell r="A1054" t="str">
            <v>E</v>
          </cell>
          <cell r="B1054" t="str">
            <v>UMP10210</v>
          </cell>
          <cell r="C1054" t="str">
            <v>수도미터 설치 (급수용)</v>
          </cell>
          <cell r="D1054" t="str">
            <v>D32 MM</v>
          </cell>
          <cell r="E1054" t="str">
            <v>개</v>
          </cell>
          <cell r="F1054">
            <v>1</v>
          </cell>
          <cell r="G1054">
            <v>26640</v>
          </cell>
          <cell r="H1054">
            <v>8435</v>
          </cell>
          <cell r="I1054">
            <v>168</v>
          </cell>
        </row>
        <row r="1055">
          <cell r="C1055" t="str">
            <v>소  계</v>
          </cell>
        </row>
        <row r="1057">
          <cell r="C1057" t="str">
            <v>*  급탕공사</v>
          </cell>
        </row>
        <row r="1058">
          <cell r="A1058" t="str">
            <v>E</v>
          </cell>
          <cell r="B1058" t="str">
            <v>MGF11251</v>
          </cell>
          <cell r="C1058" t="str">
            <v>행가지지봉</v>
          </cell>
          <cell r="D1058" t="str">
            <v>9MM(3/8")</v>
          </cell>
          <cell r="E1058" t="str">
            <v>M</v>
          </cell>
          <cell r="F1058">
            <v>5.6</v>
          </cell>
          <cell r="G1058">
            <v>225</v>
          </cell>
          <cell r="H1058">
            <v>0</v>
          </cell>
          <cell r="I1058">
            <v>0</v>
          </cell>
        </row>
        <row r="1059">
          <cell r="A1059" t="str">
            <v>E</v>
          </cell>
          <cell r="B1059" t="str">
            <v>MGF30505</v>
          </cell>
          <cell r="C1059" t="str">
            <v>인서트</v>
          </cell>
          <cell r="D1059" t="str">
            <v>D9</v>
          </cell>
          <cell r="E1059" t="str">
            <v>개</v>
          </cell>
          <cell r="F1059">
            <v>7</v>
          </cell>
          <cell r="G1059">
            <v>26</v>
          </cell>
          <cell r="H1059">
            <v>0</v>
          </cell>
          <cell r="I1059">
            <v>0</v>
          </cell>
        </row>
        <row r="1060">
          <cell r="A1060" t="str">
            <v>E</v>
          </cell>
          <cell r="B1060" t="str">
            <v>MMB40105</v>
          </cell>
          <cell r="C1060" t="str">
            <v>동 엘보</v>
          </cell>
          <cell r="D1060" t="str">
            <v>D15 MM</v>
          </cell>
          <cell r="E1060" t="str">
            <v>개</v>
          </cell>
          <cell r="F1060">
            <v>7</v>
          </cell>
          <cell r="G1060">
            <v>112</v>
          </cell>
          <cell r="H1060">
            <v>0</v>
          </cell>
          <cell r="I1060">
            <v>0</v>
          </cell>
        </row>
        <row r="1061">
          <cell r="A1061" t="str">
            <v>E</v>
          </cell>
          <cell r="B1061" t="str">
            <v>MMB40107</v>
          </cell>
          <cell r="C1061" t="str">
            <v>동 엘보</v>
          </cell>
          <cell r="D1061" t="str">
            <v>D20 MM</v>
          </cell>
          <cell r="E1061" t="str">
            <v>개</v>
          </cell>
          <cell r="F1061">
            <v>4</v>
          </cell>
          <cell r="G1061">
            <v>228</v>
          </cell>
          <cell r="H1061">
            <v>0</v>
          </cell>
          <cell r="I1061">
            <v>0</v>
          </cell>
        </row>
        <row r="1062">
          <cell r="A1062" t="str">
            <v>E</v>
          </cell>
          <cell r="B1062" t="str">
            <v>MMB40108</v>
          </cell>
          <cell r="C1062" t="str">
            <v>동 엘보</v>
          </cell>
          <cell r="D1062" t="str">
            <v>D25 MM</v>
          </cell>
          <cell r="E1062" t="str">
            <v>개</v>
          </cell>
          <cell r="F1062">
            <v>1</v>
          </cell>
          <cell r="G1062">
            <v>395</v>
          </cell>
          <cell r="H1062">
            <v>0</v>
          </cell>
          <cell r="I1062">
            <v>0</v>
          </cell>
        </row>
        <row r="1063">
          <cell r="A1063" t="str">
            <v>E</v>
          </cell>
          <cell r="B1063" t="str">
            <v>MMB40207</v>
          </cell>
          <cell r="C1063" t="str">
            <v>동 티</v>
          </cell>
          <cell r="D1063" t="str">
            <v>D20 MM</v>
          </cell>
          <cell r="E1063" t="str">
            <v>개</v>
          </cell>
          <cell r="F1063">
            <v>1</v>
          </cell>
          <cell r="G1063">
            <v>359</v>
          </cell>
          <cell r="H1063">
            <v>0</v>
          </cell>
          <cell r="I1063">
            <v>0</v>
          </cell>
        </row>
        <row r="1064">
          <cell r="A1064" t="str">
            <v>E</v>
          </cell>
          <cell r="B1064" t="str">
            <v>MMB40208</v>
          </cell>
          <cell r="C1064" t="str">
            <v>동 티</v>
          </cell>
          <cell r="D1064" t="str">
            <v>D25 MM</v>
          </cell>
          <cell r="E1064" t="str">
            <v>개</v>
          </cell>
          <cell r="F1064">
            <v>1</v>
          </cell>
          <cell r="G1064">
            <v>553</v>
          </cell>
          <cell r="H1064">
            <v>0</v>
          </cell>
          <cell r="I1064">
            <v>0</v>
          </cell>
        </row>
        <row r="1065">
          <cell r="A1065" t="str">
            <v>E</v>
          </cell>
          <cell r="B1065" t="str">
            <v>MMB40307</v>
          </cell>
          <cell r="C1065" t="str">
            <v>동 레듀샤</v>
          </cell>
          <cell r="D1065" t="str">
            <v>D20 MM</v>
          </cell>
          <cell r="E1065" t="str">
            <v>개</v>
          </cell>
          <cell r="F1065">
            <v>1</v>
          </cell>
          <cell r="G1065">
            <v>143</v>
          </cell>
          <cell r="H1065">
            <v>0</v>
          </cell>
          <cell r="I1065">
            <v>0</v>
          </cell>
        </row>
        <row r="1066">
          <cell r="A1066" t="str">
            <v>E</v>
          </cell>
          <cell r="B1066" t="str">
            <v>MMB40308</v>
          </cell>
          <cell r="C1066" t="str">
            <v>동 레듀샤</v>
          </cell>
          <cell r="D1066" t="str">
            <v>D25 MM</v>
          </cell>
          <cell r="E1066" t="str">
            <v>개</v>
          </cell>
          <cell r="F1066">
            <v>1</v>
          </cell>
          <cell r="G1066">
            <v>212</v>
          </cell>
          <cell r="H1066">
            <v>0</v>
          </cell>
          <cell r="I1066">
            <v>0</v>
          </cell>
        </row>
        <row r="1067">
          <cell r="A1067" t="str">
            <v>E</v>
          </cell>
          <cell r="B1067" t="str">
            <v>MMB50205</v>
          </cell>
          <cell r="C1067" t="str">
            <v>CF아답타</v>
          </cell>
          <cell r="D1067" t="str">
            <v>D15 MM</v>
          </cell>
          <cell r="E1067" t="str">
            <v>개</v>
          </cell>
          <cell r="F1067">
            <v>1</v>
          </cell>
          <cell r="G1067">
            <v>246</v>
          </cell>
          <cell r="H1067">
            <v>0</v>
          </cell>
          <cell r="I1067">
            <v>0</v>
          </cell>
        </row>
        <row r="1068">
          <cell r="A1068" t="str">
            <v>E</v>
          </cell>
          <cell r="B1068" t="str">
            <v>MMB50508</v>
          </cell>
          <cell r="C1068" t="str">
            <v>CM유니온</v>
          </cell>
          <cell r="D1068" t="str">
            <v>D25 MM</v>
          </cell>
          <cell r="E1068" t="str">
            <v>개</v>
          </cell>
          <cell r="F1068">
            <v>1</v>
          </cell>
          <cell r="G1068">
            <v>2229</v>
          </cell>
          <cell r="H1068">
            <v>0</v>
          </cell>
          <cell r="I1068">
            <v>0</v>
          </cell>
        </row>
        <row r="1069">
          <cell r="A1069" t="str">
            <v>E</v>
          </cell>
          <cell r="B1069" t="str">
            <v>MMB51405</v>
          </cell>
          <cell r="C1069" t="str">
            <v>장티아답타</v>
          </cell>
          <cell r="D1069" t="str">
            <v>D15 MM</v>
          </cell>
          <cell r="E1069" t="str">
            <v>개</v>
          </cell>
          <cell r="F1069">
            <v>1</v>
          </cell>
          <cell r="G1069">
            <v>606</v>
          </cell>
          <cell r="H1069">
            <v>0</v>
          </cell>
          <cell r="I1069">
            <v>0</v>
          </cell>
        </row>
        <row r="1070">
          <cell r="A1070" t="str">
            <v>E</v>
          </cell>
          <cell r="B1070" t="str">
            <v>MMB51450</v>
          </cell>
          <cell r="C1070" t="str">
            <v>단티아답타</v>
          </cell>
          <cell r="D1070" t="str">
            <v>D15 MM</v>
          </cell>
          <cell r="E1070" t="str">
            <v>개</v>
          </cell>
          <cell r="F1070">
            <v>1</v>
          </cell>
          <cell r="G1070">
            <v>510</v>
          </cell>
          <cell r="H1070">
            <v>0</v>
          </cell>
          <cell r="I1070">
            <v>0</v>
          </cell>
        </row>
        <row r="1071">
          <cell r="A1071" t="str">
            <v>E</v>
          </cell>
          <cell r="B1071" t="str">
            <v>MMB51505</v>
          </cell>
          <cell r="C1071" t="str">
            <v>장암엘보아답타</v>
          </cell>
          <cell r="D1071" t="str">
            <v>D15 MM</v>
          </cell>
          <cell r="E1071" t="str">
            <v>개</v>
          </cell>
          <cell r="F1071">
            <v>2</v>
          </cell>
          <cell r="G1071">
            <v>487</v>
          </cell>
          <cell r="H1071">
            <v>0</v>
          </cell>
          <cell r="I1071">
            <v>0</v>
          </cell>
        </row>
        <row r="1072">
          <cell r="A1072" t="str">
            <v>E</v>
          </cell>
          <cell r="B1072" t="str">
            <v>MMO10505</v>
          </cell>
          <cell r="C1072" t="str">
            <v>절연 행가</v>
          </cell>
          <cell r="D1072" t="str">
            <v>D15 MM</v>
          </cell>
          <cell r="E1072" t="str">
            <v>개</v>
          </cell>
          <cell r="F1072">
            <v>3</v>
          </cell>
          <cell r="G1072">
            <v>360</v>
          </cell>
          <cell r="H1072">
            <v>0</v>
          </cell>
          <cell r="I1072">
            <v>0</v>
          </cell>
        </row>
        <row r="1073">
          <cell r="A1073" t="str">
            <v>E</v>
          </cell>
          <cell r="B1073" t="str">
            <v>MMO10507</v>
          </cell>
          <cell r="C1073" t="str">
            <v>절연 행가</v>
          </cell>
          <cell r="D1073" t="str">
            <v>D20 MM</v>
          </cell>
          <cell r="E1073" t="str">
            <v>개</v>
          </cell>
          <cell r="F1073">
            <v>3</v>
          </cell>
          <cell r="G1073">
            <v>396</v>
          </cell>
          <cell r="H1073">
            <v>0</v>
          </cell>
          <cell r="I1073">
            <v>0</v>
          </cell>
        </row>
        <row r="1074">
          <cell r="A1074" t="str">
            <v>E</v>
          </cell>
          <cell r="B1074" t="str">
            <v>MMO10508</v>
          </cell>
          <cell r="C1074" t="str">
            <v>절연 행가</v>
          </cell>
          <cell r="D1074" t="str">
            <v>D25 MM</v>
          </cell>
          <cell r="E1074" t="str">
            <v>개</v>
          </cell>
          <cell r="F1074">
            <v>1</v>
          </cell>
          <cell r="G1074">
            <v>432</v>
          </cell>
          <cell r="H1074">
            <v>0</v>
          </cell>
          <cell r="I1074">
            <v>0</v>
          </cell>
        </row>
        <row r="1075">
          <cell r="A1075" t="str">
            <v>E</v>
          </cell>
          <cell r="B1075" t="str">
            <v>UMA52305</v>
          </cell>
          <cell r="C1075" t="str">
            <v>동관 옥내 배관</v>
          </cell>
          <cell r="D1075" t="str">
            <v>D15 MM,  (M TYPE)</v>
          </cell>
          <cell r="E1075" t="str">
            <v>M</v>
          </cell>
          <cell r="F1075">
            <v>7.15</v>
          </cell>
          <cell r="G1075">
            <v>700</v>
          </cell>
          <cell r="H1075">
            <v>1600</v>
          </cell>
          <cell r="I1075">
            <v>0</v>
          </cell>
        </row>
        <row r="1076">
          <cell r="A1076" t="str">
            <v>E</v>
          </cell>
          <cell r="B1076" t="str">
            <v>UMA52307</v>
          </cell>
          <cell r="C1076" t="str">
            <v>동관 옥내 배관</v>
          </cell>
          <cell r="D1076" t="str">
            <v>D20 MM,  (M TYPE)</v>
          </cell>
          <cell r="E1076" t="str">
            <v>M</v>
          </cell>
          <cell r="F1076">
            <v>5.15</v>
          </cell>
          <cell r="G1076">
            <v>1200</v>
          </cell>
          <cell r="H1076">
            <v>1700</v>
          </cell>
          <cell r="I1076">
            <v>0</v>
          </cell>
        </row>
        <row r="1077">
          <cell r="A1077" t="str">
            <v>E</v>
          </cell>
          <cell r="B1077" t="str">
            <v>UMA52308</v>
          </cell>
          <cell r="C1077" t="str">
            <v>동관 옥내 배관</v>
          </cell>
          <cell r="D1077" t="str">
            <v>D25 MM,  (M TYPE)</v>
          </cell>
          <cell r="E1077" t="str">
            <v>M</v>
          </cell>
          <cell r="F1077">
            <v>6.9</v>
          </cell>
          <cell r="G1077">
            <v>1700</v>
          </cell>
          <cell r="H1077">
            <v>2000</v>
          </cell>
          <cell r="I1077">
            <v>0</v>
          </cell>
        </row>
        <row r="1078">
          <cell r="A1078" t="str">
            <v>E</v>
          </cell>
          <cell r="B1078" t="str">
            <v>UMA52405</v>
          </cell>
          <cell r="C1078" t="str">
            <v>동관 화장실 배관</v>
          </cell>
          <cell r="D1078" t="str">
            <v>D15 MM,  (M TYPE)</v>
          </cell>
          <cell r="E1078" t="str">
            <v>M</v>
          </cell>
          <cell r="F1078">
            <v>1.4</v>
          </cell>
          <cell r="G1078">
            <v>800</v>
          </cell>
          <cell r="H1078">
            <v>1700</v>
          </cell>
          <cell r="I1078">
            <v>0</v>
          </cell>
        </row>
        <row r="1079">
          <cell r="A1079" t="str">
            <v>E</v>
          </cell>
          <cell r="B1079" t="str">
            <v>UMC24108</v>
          </cell>
          <cell r="C1079" t="str">
            <v>동관용접 (BRAZING)</v>
          </cell>
          <cell r="D1079" t="str">
            <v>D25 MM</v>
          </cell>
          <cell r="E1079" t="str">
            <v>개소</v>
          </cell>
          <cell r="F1079">
            <v>5</v>
          </cell>
          <cell r="G1079">
            <v>174</v>
          </cell>
          <cell r="H1079">
            <v>1455</v>
          </cell>
          <cell r="I1079">
            <v>29</v>
          </cell>
        </row>
        <row r="1080">
          <cell r="A1080" t="str">
            <v>E</v>
          </cell>
          <cell r="B1080" t="str">
            <v>UMC24305</v>
          </cell>
          <cell r="C1080" t="str">
            <v>동관용접 (SOLDERING)</v>
          </cell>
          <cell r="D1080" t="str">
            <v>D15 MM</v>
          </cell>
          <cell r="E1080" t="str">
            <v>개소</v>
          </cell>
          <cell r="F1080">
            <v>24</v>
          </cell>
          <cell r="G1080">
            <v>30</v>
          </cell>
          <cell r="H1080">
            <v>960</v>
          </cell>
          <cell r="I1080">
            <v>19</v>
          </cell>
        </row>
        <row r="1081">
          <cell r="A1081" t="str">
            <v>E</v>
          </cell>
          <cell r="B1081" t="str">
            <v>UMC24307</v>
          </cell>
          <cell r="C1081" t="str">
            <v>동관용접 (SOLDERING)</v>
          </cell>
          <cell r="D1081" t="str">
            <v>D20 MM</v>
          </cell>
          <cell r="E1081" t="str">
            <v>개소</v>
          </cell>
          <cell r="F1081">
            <v>12</v>
          </cell>
          <cell r="G1081">
            <v>47</v>
          </cell>
          <cell r="H1081">
            <v>1108</v>
          </cell>
          <cell r="I1081">
            <v>22</v>
          </cell>
        </row>
        <row r="1082">
          <cell r="A1082" t="str">
            <v>E</v>
          </cell>
          <cell r="B1082" t="str">
            <v>UMD46408</v>
          </cell>
          <cell r="C1082" t="str">
            <v>목긴볼밸브 설치</v>
          </cell>
          <cell r="D1082" t="str">
            <v>D25 MM, (10KG/CM2)</v>
          </cell>
          <cell r="E1082" t="str">
            <v>개소</v>
          </cell>
          <cell r="F1082">
            <v>1</v>
          </cell>
          <cell r="G1082">
            <v>6772</v>
          </cell>
          <cell r="H1082">
            <v>2119</v>
          </cell>
          <cell r="I1082">
            <v>42</v>
          </cell>
        </row>
        <row r="1083">
          <cell r="A1083" t="str">
            <v>E</v>
          </cell>
          <cell r="B1083" t="str">
            <v>UMD52109</v>
          </cell>
          <cell r="C1083" t="str">
            <v>자동공기변장치(급탕용)</v>
          </cell>
          <cell r="D1083" t="str">
            <v>D15MM</v>
          </cell>
          <cell r="E1083" t="str">
            <v>조</v>
          </cell>
          <cell r="F1083">
            <v>1</v>
          </cell>
          <cell r="G1083">
            <v>36672</v>
          </cell>
          <cell r="H1083">
            <v>13015</v>
          </cell>
          <cell r="I1083">
            <v>257</v>
          </cell>
        </row>
        <row r="1084">
          <cell r="A1084" t="str">
            <v>E</v>
          </cell>
          <cell r="B1084" t="str">
            <v>UME22205</v>
          </cell>
          <cell r="C1084" t="str">
            <v>동관보온(은박)</v>
          </cell>
          <cell r="D1084" t="str">
            <v>D=15MM, T=25MM</v>
          </cell>
          <cell r="E1084" t="str">
            <v>M</v>
          </cell>
          <cell r="F1084">
            <v>5.75</v>
          </cell>
          <cell r="G1084">
            <v>600</v>
          </cell>
          <cell r="H1084">
            <v>1200</v>
          </cell>
          <cell r="I1084">
            <v>0</v>
          </cell>
        </row>
        <row r="1085">
          <cell r="A1085" t="str">
            <v>E</v>
          </cell>
          <cell r="B1085" t="str">
            <v>UME22207</v>
          </cell>
          <cell r="C1085" t="str">
            <v>동관보온(은박)</v>
          </cell>
          <cell r="D1085" t="str">
            <v>D=20MM, T=25MM</v>
          </cell>
          <cell r="E1085" t="str">
            <v>M</v>
          </cell>
          <cell r="F1085">
            <v>5.15</v>
          </cell>
          <cell r="G1085">
            <v>700</v>
          </cell>
          <cell r="H1085">
            <v>1500</v>
          </cell>
          <cell r="I1085">
            <v>0</v>
          </cell>
        </row>
        <row r="1086">
          <cell r="A1086" t="str">
            <v>E</v>
          </cell>
          <cell r="B1086" t="str">
            <v>UME22208</v>
          </cell>
          <cell r="C1086" t="str">
            <v>동관보온(은박)</v>
          </cell>
          <cell r="D1086" t="str">
            <v>D=25MM, T=25MM</v>
          </cell>
          <cell r="E1086" t="str">
            <v>M</v>
          </cell>
          <cell r="F1086">
            <v>2.7</v>
          </cell>
          <cell r="G1086">
            <v>800</v>
          </cell>
          <cell r="H1086">
            <v>1800</v>
          </cell>
          <cell r="I1086">
            <v>0</v>
          </cell>
        </row>
        <row r="1087">
          <cell r="A1087" t="str">
            <v>E</v>
          </cell>
          <cell r="B1087" t="str">
            <v>UME80205</v>
          </cell>
          <cell r="C1087" t="str">
            <v>발포폴리에틸렌 보온</v>
          </cell>
          <cell r="D1087" t="str">
            <v>D=15MM, T=5MM</v>
          </cell>
          <cell r="E1087" t="str">
            <v>M</v>
          </cell>
          <cell r="F1087">
            <v>2.8</v>
          </cell>
          <cell r="G1087">
            <v>100</v>
          </cell>
          <cell r="H1087">
            <v>300</v>
          </cell>
          <cell r="I1087">
            <v>0</v>
          </cell>
        </row>
        <row r="1088">
          <cell r="A1088" t="str">
            <v>E</v>
          </cell>
          <cell r="B1088" t="str">
            <v>UMO28104</v>
          </cell>
          <cell r="C1088" t="str">
            <v>벽체내고정새들설치</v>
          </cell>
          <cell r="D1088" t="str">
            <v>D15 MM</v>
          </cell>
          <cell r="E1088" t="str">
            <v>조</v>
          </cell>
          <cell r="F1088">
            <v>1</v>
          </cell>
          <cell r="G1088">
            <v>27</v>
          </cell>
          <cell r="H1088">
            <v>0</v>
          </cell>
          <cell r="I1088">
            <v>0</v>
          </cell>
        </row>
        <row r="1089">
          <cell r="C1089" t="str">
            <v>소  계</v>
          </cell>
        </row>
        <row r="1091">
          <cell r="C1091" t="str">
            <v>*  오배수공사</v>
          </cell>
        </row>
        <row r="1092">
          <cell r="A1092" t="str">
            <v>E</v>
          </cell>
          <cell r="B1092" t="str">
            <v>MAH80709</v>
          </cell>
          <cell r="C1092" t="str">
            <v>동망캡</v>
          </cell>
          <cell r="D1092" t="str">
            <v>통기관용</v>
          </cell>
          <cell r="E1092" t="str">
            <v>개</v>
          </cell>
          <cell r="F1092">
            <v>1</v>
          </cell>
          <cell r="G1092">
            <v>180</v>
          </cell>
          <cell r="H1092">
            <v>0</v>
          </cell>
          <cell r="I1092">
            <v>0</v>
          </cell>
        </row>
        <row r="1093">
          <cell r="A1093" t="str">
            <v>E</v>
          </cell>
          <cell r="B1093" t="str">
            <v>MGF11251</v>
          </cell>
          <cell r="C1093" t="str">
            <v>행가지지봉</v>
          </cell>
          <cell r="D1093" t="str">
            <v>9MM(3/8")</v>
          </cell>
          <cell r="E1093" t="str">
            <v>M</v>
          </cell>
          <cell r="F1093">
            <v>10</v>
          </cell>
          <cell r="G1093">
            <v>225</v>
          </cell>
          <cell r="H1093">
            <v>0</v>
          </cell>
          <cell r="I1093">
            <v>0</v>
          </cell>
        </row>
        <row r="1094">
          <cell r="A1094" t="str">
            <v>E</v>
          </cell>
          <cell r="B1094" t="str">
            <v>MGF30505</v>
          </cell>
          <cell r="C1094" t="str">
            <v>인서트</v>
          </cell>
          <cell r="D1094" t="str">
            <v>D9</v>
          </cell>
          <cell r="E1094" t="str">
            <v>개</v>
          </cell>
          <cell r="F1094">
            <v>10</v>
          </cell>
          <cell r="G1094">
            <v>26</v>
          </cell>
          <cell r="H1094">
            <v>0</v>
          </cell>
          <cell r="I1094">
            <v>0</v>
          </cell>
        </row>
        <row r="1095">
          <cell r="A1095" t="str">
            <v>E</v>
          </cell>
          <cell r="B1095" t="str">
            <v>MMC37111</v>
          </cell>
          <cell r="C1095" t="str">
            <v>PVC 45도 곡관</v>
          </cell>
          <cell r="D1095" t="str">
            <v>D35 MM</v>
          </cell>
          <cell r="E1095" t="str">
            <v>개</v>
          </cell>
          <cell r="F1095">
            <v>8</v>
          </cell>
          <cell r="G1095">
            <v>354</v>
          </cell>
          <cell r="H1095">
            <v>0</v>
          </cell>
          <cell r="I1095">
            <v>0</v>
          </cell>
        </row>
        <row r="1096">
          <cell r="A1096" t="str">
            <v>E</v>
          </cell>
          <cell r="B1096" t="str">
            <v>MMC37211</v>
          </cell>
          <cell r="C1096" t="str">
            <v>PVC 90도 곡관</v>
          </cell>
          <cell r="D1096" t="str">
            <v>D35 MM</v>
          </cell>
          <cell r="E1096" t="str">
            <v>개</v>
          </cell>
          <cell r="F1096">
            <v>8</v>
          </cell>
          <cell r="G1096">
            <v>437</v>
          </cell>
          <cell r="H1096">
            <v>0</v>
          </cell>
          <cell r="I1096">
            <v>0</v>
          </cell>
        </row>
        <row r="1097">
          <cell r="A1097" t="str">
            <v>E</v>
          </cell>
          <cell r="B1097" t="str">
            <v>MMC37213</v>
          </cell>
          <cell r="C1097" t="str">
            <v>PVC 90도 곡관</v>
          </cell>
          <cell r="D1097" t="str">
            <v>D50 MM</v>
          </cell>
          <cell r="E1097" t="str">
            <v>개</v>
          </cell>
          <cell r="F1097">
            <v>10</v>
          </cell>
          <cell r="G1097">
            <v>830</v>
          </cell>
          <cell r="H1097">
            <v>0</v>
          </cell>
          <cell r="I1097">
            <v>0</v>
          </cell>
        </row>
        <row r="1098">
          <cell r="A1098" t="str">
            <v>E</v>
          </cell>
          <cell r="B1098" t="str">
            <v>MMC37219</v>
          </cell>
          <cell r="C1098" t="str">
            <v>PVC 90도 곡관</v>
          </cell>
          <cell r="D1098" t="str">
            <v>D100 MM</v>
          </cell>
          <cell r="E1098" t="str">
            <v>개</v>
          </cell>
          <cell r="F1098">
            <v>6</v>
          </cell>
          <cell r="G1098">
            <v>3141</v>
          </cell>
          <cell r="H1098">
            <v>0</v>
          </cell>
          <cell r="I1098">
            <v>0</v>
          </cell>
        </row>
        <row r="1099">
          <cell r="A1099" t="str">
            <v>E</v>
          </cell>
          <cell r="B1099" t="str">
            <v>MMC37342</v>
          </cell>
          <cell r="C1099" t="str">
            <v>PVC Y 관</v>
          </cell>
          <cell r="D1099" t="str">
            <v>D50 X 35</v>
          </cell>
          <cell r="E1099" t="str">
            <v>개</v>
          </cell>
          <cell r="F1099">
            <v>1</v>
          </cell>
          <cell r="G1099">
            <v>948</v>
          </cell>
          <cell r="H1099">
            <v>0</v>
          </cell>
          <cell r="I1099">
            <v>0</v>
          </cell>
        </row>
        <row r="1100">
          <cell r="A1100" t="str">
            <v>E</v>
          </cell>
          <cell r="B1100" t="str">
            <v>MMC37442</v>
          </cell>
          <cell r="C1100" t="str">
            <v>PVC YT 관</v>
          </cell>
          <cell r="D1100" t="str">
            <v>D50 X 35</v>
          </cell>
          <cell r="E1100" t="str">
            <v>개</v>
          </cell>
          <cell r="F1100">
            <v>4</v>
          </cell>
          <cell r="G1100">
            <v>959</v>
          </cell>
          <cell r="H1100">
            <v>0</v>
          </cell>
          <cell r="I1100">
            <v>0</v>
          </cell>
        </row>
        <row r="1101">
          <cell r="A1101" t="str">
            <v>E</v>
          </cell>
          <cell r="B1101" t="str">
            <v>MMC37447</v>
          </cell>
          <cell r="C1101" t="str">
            <v>PVC YT 관</v>
          </cell>
          <cell r="D1101" t="str">
            <v>D75 X 50</v>
          </cell>
          <cell r="E1101" t="str">
            <v>개</v>
          </cell>
          <cell r="F1101">
            <v>1</v>
          </cell>
          <cell r="G1101">
            <v>1795</v>
          </cell>
          <cell r="H1101">
            <v>0</v>
          </cell>
          <cell r="I1101">
            <v>0</v>
          </cell>
        </row>
        <row r="1102">
          <cell r="A1102" t="str">
            <v>E</v>
          </cell>
          <cell r="B1102" t="str">
            <v>MMC37451</v>
          </cell>
          <cell r="C1102" t="str">
            <v>PVC YT 관</v>
          </cell>
          <cell r="D1102" t="str">
            <v>D100X 50</v>
          </cell>
          <cell r="E1102" t="str">
            <v>개</v>
          </cell>
          <cell r="F1102">
            <v>1</v>
          </cell>
          <cell r="G1102">
            <v>2375</v>
          </cell>
          <cell r="H1102">
            <v>0</v>
          </cell>
          <cell r="I1102">
            <v>0</v>
          </cell>
        </row>
        <row r="1103">
          <cell r="A1103" t="str">
            <v>E</v>
          </cell>
          <cell r="B1103" t="str">
            <v>MMC37744</v>
          </cell>
          <cell r="C1103" t="str">
            <v>PVC C-YT 관</v>
          </cell>
          <cell r="D1103" t="str">
            <v>D50 X 50</v>
          </cell>
          <cell r="E1103" t="str">
            <v>개</v>
          </cell>
          <cell r="F1103">
            <v>2</v>
          </cell>
          <cell r="G1103">
            <v>1961</v>
          </cell>
          <cell r="H1103">
            <v>0</v>
          </cell>
          <cell r="I1103">
            <v>0</v>
          </cell>
        </row>
        <row r="1104">
          <cell r="A1104" t="str">
            <v>E</v>
          </cell>
          <cell r="B1104" t="str">
            <v>MMC37752</v>
          </cell>
          <cell r="C1104" t="str">
            <v>PVC C-YT 관</v>
          </cell>
          <cell r="D1104" t="str">
            <v>D100X 75</v>
          </cell>
          <cell r="E1104" t="str">
            <v>개</v>
          </cell>
          <cell r="F1104">
            <v>2</v>
          </cell>
          <cell r="G1104">
            <v>3665</v>
          </cell>
          <cell r="H1104">
            <v>0</v>
          </cell>
          <cell r="I1104">
            <v>0</v>
          </cell>
        </row>
        <row r="1105">
          <cell r="A1105" t="str">
            <v>E</v>
          </cell>
          <cell r="B1105" t="str">
            <v>MMC37753</v>
          </cell>
          <cell r="C1105" t="str">
            <v>PVC C-YT 관</v>
          </cell>
          <cell r="D1105" t="str">
            <v>D100X100</v>
          </cell>
          <cell r="E1105" t="str">
            <v>개</v>
          </cell>
          <cell r="F1105">
            <v>4</v>
          </cell>
          <cell r="G1105">
            <v>3626</v>
          </cell>
          <cell r="H1105">
            <v>0</v>
          </cell>
          <cell r="I1105">
            <v>0</v>
          </cell>
        </row>
        <row r="1106">
          <cell r="A1106" t="str">
            <v>E</v>
          </cell>
          <cell r="B1106" t="str">
            <v>MMC38213</v>
          </cell>
          <cell r="C1106" t="str">
            <v>PVC 소제구</v>
          </cell>
          <cell r="D1106" t="str">
            <v>D50 MM</v>
          </cell>
          <cell r="E1106" t="str">
            <v>개</v>
          </cell>
          <cell r="F1106">
            <v>2</v>
          </cell>
          <cell r="G1106">
            <v>338</v>
          </cell>
          <cell r="H1106">
            <v>0</v>
          </cell>
          <cell r="I1106">
            <v>0</v>
          </cell>
        </row>
        <row r="1107">
          <cell r="A1107" t="str">
            <v>E</v>
          </cell>
          <cell r="B1107" t="str">
            <v>MMC38219</v>
          </cell>
          <cell r="C1107" t="str">
            <v>PVC 소제구</v>
          </cell>
          <cell r="D1107" t="str">
            <v>D100 MM</v>
          </cell>
          <cell r="E1107" t="str">
            <v>개</v>
          </cell>
          <cell r="F1107">
            <v>3</v>
          </cell>
          <cell r="G1107">
            <v>1044</v>
          </cell>
          <cell r="H1107">
            <v>0</v>
          </cell>
          <cell r="I1107">
            <v>0</v>
          </cell>
        </row>
        <row r="1108">
          <cell r="A1108" t="str">
            <v>E</v>
          </cell>
          <cell r="B1108" t="str">
            <v>MMI16104</v>
          </cell>
          <cell r="C1108" t="str">
            <v>전기방열기</v>
          </cell>
          <cell r="D1108" t="str">
            <v>3.0 KW</v>
          </cell>
          <cell r="E1108" t="str">
            <v>대</v>
          </cell>
          <cell r="F1108">
            <v>4</v>
          </cell>
          <cell r="G1108">
            <v>193556</v>
          </cell>
          <cell r="H1108">
            <v>0</v>
          </cell>
          <cell r="I1108">
            <v>0</v>
          </cell>
        </row>
        <row r="1109">
          <cell r="A1109" t="str">
            <v>E</v>
          </cell>
          <cell r="B1109" t="str">
            <v>MMJ56119</v>
          </cell>
          <cell r="C1109" t="str">
            <v>알미늄 후렉시블관</v>
          </cell>
          <cell r="D1109" t="str">
            <v>D100 MM</v>
          </cell>
          <cell r="E1109" t="str">
            <v>M</v>
          </cell>
          <cell r="F1109">
            <v>1</v>
          </cell>
          <cell r="G1109">
            <v>1210</v>
          </cell>
          <cell r="H1109">
            <v>0</v>
          </cell>
          <cell r="I1109">
            <v>0</v>
          </cell>
        </row>
        <row r="1110">
          <cell r="A1110" t="str">
            <v>E</v>
          </cell>
          <cell r="B1110" t="str">
            <v>MMO10110</v>
          </cell>
          <cell r="C1110" t="str">
            <v>파이프 행가</v>
          </cell>
          <cell r="D1110" t="str">
            <v>D32 MM</v>
          </cell>
          <cell r="E1110" t="str">
            <v>개</v>
          </cell>
          <cell r="F1110">
            <v>2</v>
          </cell>
          <cell r="G1110">
            <v>190</v>
          </cell>
          <cell r="H1110">
            <v>0</v>
          </cell>
          <cell r="I1110">
            <v>0</v>
          </cell>
        </row>
        <row r="1111">
          <cell r="A1111" t="str">
            <v>E</v>
          </cell>
          <cell r="B1111" t="str">
            <v>MMO10113</v>
          </cell>
          <cell r="C1111" t="str">
            <v>파이프 행가</v>
          </cell>
          <cell r="D1111" t="str">
            <v>D50 MM</v>
          </cell>
          <cell r="E1111" t="str">
            <v>개</v>
          </cell>
          <cell r="F1111">
            <v>5</v>
          </cell>
          <cell r="G1111">
            <v>288</v>
          </cell>
          <cell r="H1111">
            <v>0</v>
          </cell>
          <cell r="I1111">
            <v>0</v>
          </cell>
        </row>
        <row r="1112">
          <cell r="A1112" t="str">
            <v>E</v>
          </cell>
          <cell r="B1112" t="str">
            <v>MMO10117</v>
          </cell>
          <cell r="C1112" t="str">
            <v>파이프 행가</v>
          </cell>
          <cell r="D1112" t="str">
            <v>D80 MM</v>
          </cell>
          <cell r="E1112" t="str">
            <v>개</v>
          </cell>
          <cell r="F1112">
            <v>1</v>
          </cell>
          <cell r="G1112">
            <v>432</v>
          </cell>
          <cell r="H1112">
            <v>0</v>
          </cell>
          <cell r="I1112">
            <v>0</v>
          </cell>
        </row>
        <row r="1113">
          <cell r="A1113" t="str">
            <v>E</v>
          </cell>
          <cell r="B1113" t="str">
            <v>MMO10119</v>
          </cell>
          <cell r="C1113" t="str">
            <v>파이프 행가</v>
          </cell>
          <cell r="D1113" t="str">
            <v>D100 MM</v>
          </cell>
          <cell r="E1113" t="str">
            <v>개</v>
          </cell>
          <cell r="F1113">
            <v>2</v>
          </cell>
          <cell r="G1113">
            <v>576</v>
          </cell>
          <cell r="H1113">
            <v>0</v>
          </cell>
          <cell r="I1113">
            <v>0</v>
          </cell>
        </row>
        <row r="1114">
          <cell r="A1114" t="str">
            <v>E</v>
          </cell>
          <cell r="B1114" t="str">
            <v>MMO31311</v>
          </cell>
          <cell r="C1114" t="str">
            <v>스리브(PVC제)</v>
          </cell>
          <cell r="D1114" t="str">
            <v>D35 X 120H</v>
          </cell>
          <cell r="E1114" t="str">
            <v>개</v>
          </cell>
          <cell r="F1114">
            <v>2</v>
          </cell>
          <cell r="G1114">
            <v>432</v>
          </cell>
          <cell r="H1114">
            <v>0</v>
          </cell>
          <cell r="I1114">
            <v>0</v>
          </cell>
        </row>
        <row r="1115">
          <cell r="A1115" t="str">
            <v>E</v>
          </cell>
          <cell r="B1115" t="str">
            <v>MMO31313</v>
          </cell>
          <cell r="C1115" t="str">
            <v>스리브(PVC제)</v>
          </cell>
          <cell r="D1115" t="str">
            <v>D50 X 120H</v>
          </cell>
          <cell r="E1115" t="str">
            <v>개</v>
          </cell>
          <cell r="F1115">
            <v>2</v>
          </cell>
          <cell r="G1115">
            <v>504</v>
          </cell>
          <cell r="H1115">
            <v>0</v>
          </cell>
          <cell r="I1115">
            <v>0</v>
          </cell>
        </row>
        <row r="1116">
          <cell r="A1116" t="str">
            <v>E</v>
          </cell>
          <cell r="B1116" t="str">
            <v>MMO31319</v>
          </cell>
          <cell r="C1116" t="str">
            <v>스리브(PVC제)</v>
          </cell>
          <cell r="D1116" t="str">
            <v>D100X 120H</v>
          </cell>
          <cell r="E1116" t="str">
            <v>개</v>
          </cell>
          <cell r="F1116">
            <v>9</v>
          </cell>
          <cell r="G1116">
            <v>828</v>
          </cell>
          <cell r="H1116">
            <v>0</v>
          </cell>
          <cell r="I1116">
            <v>0</v>
          </cell>
        </row>
        <row r="1117">
          <cell r="A1117" t="str">
            <v>E</v>
          </cell>
          <cell r="B1117" t="str">
            <v>MMO31321</v>
          </cell>
          <cell r="C1117" t="str">
            <v>스리브(PVC제)</v>
          </cell>
          <cell r="D1117" t="str">
            <v>D35 X 220H</v>
          </cell>
          <cell r="E1117" t="str">
            <v>개</v>
          </cell>
          <cell r="F1117">
            <v>4</v>
          </cell>
          <cell r="G1117">
            <v>576</v>
          </cell>
          <cell r="H1117">
            <v>0</v>
          </cell>
          <cell r="I1117">
            <v>0</v>
          </cell>
        </row>
        <row r="1118">
          <cell r="A1118" t="str">
            <v>E</v>
          </cell>
          <cell r="B1118" t="str">
            <v>SMG13600</v>
          </cell>
          <cell r="C1118" t="str">
            <v>유아용 욕조 설치</v>
          </cell>
          <cell r="E1118" t="str">
            <v>조</v>
          </cell>
          <cell r="F1118">
            <v>1</v>
          </cell>
          <cell r="G1118">
            <v>39096</v>
          </cell>
          <cell r="H1118">
            <v>20570</v>
          </cell>
          <cell r="I1118">
            <v>410</v>
          </cell>
        </row>
        <row r="1119">
          <cell r="A1119" t="str">
            <v>E</v>
          </cell>
          <cell r="B1119" t="str">
            <v>UMB30311</v>
          </cell>
          <cell r="C1119" t="str">
            <v>오배수PVC 배관</v>
          </cell>
          <cell r="D1119" t="str">
            <v>D35 MM(VG2)</v>
          </cell>
          <cell r="E1119" t="str">
            <v>M</v>
          </cell>
          <cell r="F1119">
            <v>5.44</v>
          </cell>
          <cell r="G1119">
            <v>400</v>
          </cell>
          <cell r="H1119">
            <v>1700</v>
          </cell>
          <cell r="I1119">
            <v>0</v>
          </cell>
        </row>
        <row r="1120">
          <cell r="A1120" t="str">
            <v>E</v>
          </cell>
          <cell r="B1120" t="str">
            <v>UMB30313</v>
          </cell>
          <cell r="C1120" t="str">
            <v>오배수PVC 배관</v>
          </cell>
          <cell r="D1120" t="str">
            <v>D50 MM(VG2)</v>
          </cell>
          <cell r="E1120" t="str">
            <v>M</v>
          </cell>
          <cell r="F1120">
            <v>20.12</v>
          </cell>
          <cell r="G1120">
            <v>600</v>
          </cell>
          <cell r="H1120">
            <v>2400</v>
          </cell>
          <cell r="I1120">
            <v>0</v>
          </cell>
        </row>
        <row r="1121">
          <cell r="A1121" t="str">
            <v>E</v>
          </cell>
          <cell r="B1121" t="str">
            <v>UMB30316</v>
          </cell>
          <cell r="C1121" t="str">
            <v>오배수PVC 배관</v>
          </cell>
          <cell r="D1121" t="str">
            <v>D75 MM(VG2)</v>
          </cell>
          <cell r="E1121" t="str">
            <v>M</v>
          </cell>
          <cell r="F1121">
            <v>4</v>
          </cell>
          <cell r="G1121">
            <v>1271</v>
          </cell>
          <cell r="H1121">
            <v>2920</v>
          </cell>
          <cell r="I1121">
            <v>58</v>
          </cell>
        </row>
        <row r="1122">
          <cell r="A1122" t="str">
            <v>E</v>
          </cell>
          <cell r="B1122" t="str">
            <v>UMB30318</v>
          </cell>
          <cell r="C1122" t="str">
            <v>오배수PVC 배관</v>
          </cell>
          <cell r="D1122" t="str">
            <v>D100 MM(VG2)</v>
          </cell>
          <cell r="E1122" t="str">
            <v>M</v>
          </cell>
          <cell r="F1122">
            <v>18.61</v>
          </cell>
          <cell r="G1122">
            <v>1900</v>
          </cell>
          <cell r="H1122">
            <v>3600</v>
          </cell>
          <cell r="I1122">
            <v>100</v>
          </cell>
        </row>
        <row r="1123">
          <cell r="A1123" t="str">
            <v>E</v>
          </cell>
          <cell r="B1123" t="str">
            <v>UMF22016</v>
          </cell>
          <cell r="C1123" t="str">
            <v>배수용수중펌프설치(배관,충격완화C.V포함)</v>
          </cell>
          <cell r="D1123" t="str">
            <v>2HP-2대,D50,탈착장치有</v>
          </cell>
          <cell r="E1123" t="str">
            <v>조</v>
          </cell>
          <cell r="F1123">
            <v>1</v>
          </cell>
          <cell r="G1123">
            <v>1110511</v>
          </cell>
          <cell r="H1123">
            <v>217910</v>
          </cell>
          <cell r="I1123">
            <v>4355</v>
          </cell>
        </row>
        <row r="1124">
          <cell r="A1124" t="str">
            <v>E</v>
          </cell>
          <cell r="B1124" t="str">
            <v>UMG10105</v>
          </cell>
          <cell r="C1124" t="str">
            <v>양변기설치(유색,대형)</v>
          </cell>
          <cell r="D1124" t="str">
            <v>KSVC-1210CR(휴지걸이제외)</v>
          </cell>
          <cell r="E1124" t="str">
            <v>조</v>
          </cell>
          <cell r="F1124">
            <v>5</v>
          </cell>
          <cell r="G1124">
            <v>54989</v>
          </cell>
          <cell r="H1124">
            <v>25649</v>
          </cell>
          <cell r="I1124">
            <v>513</v>
          </cell>
        </row>
        <row r="1125">
          <cell r="A1125" t="str">
            <v>E</v>
          </cell>
          <cell r="B1125" t="str">
            <v>UMG10109</v>
          </cell>
          <cell r="C1125" t="str">
            <v>유아용 양변기설치</v>
          </cell>
          <cell r="D1125" t="str">
            <v>KSVC-760(휴지걸이제외)</v>
          </cell>
          <cell r="E1125" t="str">
            <v>조</v>
          </cell>
          <cell r="F1125">
            <v>2</v>
          </cell>
          <cell r="G1125">
            <v>54881</v>
          </cell>
          <cell r="H1125">
            <v>25649</v>
          </cell>
          <cell r="I1125">
            <v>513</v>
          </cell>
        </row>
        <row r="1126">
          <cell r="A1126" t="str">
            <v>E</v>
          </cell>
          <cell r="B1126" t="str">
            <v>UMG13104</v>
          </cell>
          <cell r="C1126" t="str">
            <v>일반세면기설치(백색)</v>
          </cell>
          <cell r="D1126" t="str">
            <v>KSVL-610(수전제외)</v>
          </cell>
          <cell r="E1126" t="str">
            <v>조</v>
          </cell>
          <cell r="F1126">
            <v>5</v>
          </cell>
          <cell r="G1126">
            <v>20160</v>
          </cell>
          <cell r="H1126">
            <v>9161</v>
          </cell>
          <cell r="I1126">
            <v>183</v>
          </cell>
        </row>
        <row r="1127">
          <cell r="A1127" t="str">
            <v>E</v>
          </cell>
          <cell r="B1127" t="str">
            <v>UMG19201</v>
          </cell>
          <cell r="C1127" t="str">
            <v>소변기설치</v>
          </cell>
          <cell r="D1127" t="str">
            <v>KSEU-330(전자감응)</v>
          </cell>
          <cell r="E1127" t="str">
            <v>조</v>
          </cell>
          <cell r="F1127">
            <v>2</v>
          </cell>
          <cell r="G1127">
            <v>69919</v>
          </cell>
          <cell r="H1127">
            <v>34625</v>
          </cell>
          <cell r="I1127">
            <v>692</v>
          </cell>
        </row>
        <row r="1128">
          <cell r="A1128" t="str">
            <v>E</v>
          </cell>
          <cell r="B1128" t="str">
            <v>UMG25100</v>
          </cell>
          <cell r="C1128" t="str">
            <v>세면기수전설치(다용도꼭지제외)</v>
          </cell>
          <cell r="D1128" t="str">
            <v>니켈크롬도장</v>
          </cell>
          <cell r="E1128" t="str">
            <v>개</v>
          </cell>
          <cell r="F1128">
            <v>4</v>
          </cell>
          <cell r="G1128">
            <v>36936</v>
          </cell>
          <cell r="H1128">
            <v>6792</v>
          </cell>
          <cell r="I1128">
            <v>135</v>
          </cell>
        </row>
        <row r="1129">
          <cell r="A1129" t="str">
            <v>E</v>
          </cell>
          <cell r="B1129" t="str">
            <v>UMG43201</v>
          </cell>
          <cell r="C1129" t="str">
            <v>화장경설치(무늬형)</v>
          </cell>
          <cell r="D1129" t="str">
            <v>850X700X5T</v>
          </cell>
          <cell r="E1129" t="str">
            <v>개</v>
          </cell>
          <cell r="F1129">
            <v>5</v>
          </cell>
          <cell r="G1129">
            <v>13178</v>
          </cell>
          <cell r="H1129">
            <v>7471</v>
          </cell>
          <cell r="I1129">
            <v>149</v>
          </cell>
        </row>
        <row r="1130">
          <cell r="A1130" t="str">
            <v>E</v>
          </cell>
          <cell r="B1130" t="str">
            <v>UMG43301</v>
          </cell>
          <cell r="C1130" t="str">
            <v>휴지걸이설치</v>
          </cell>
          <cell r="D1130" t="str">
            <v>고급형</v>
          </cell>
          <cell r="E1130" t="str">
            <v>개</v>
          </cell>
          <cell r="F1130">
            <v>7</v>
          </cell>
          <cell r="G1130">
            <v>5890</v>
          </cell>
          <cell r="H1130">
            <v>4535</v>
          </cell>
          <cell r="I1130">
            <v>90</v>
          </cell>
        </row>
        <row r="1131">
          <cell r="A1131" t="str">
            <v>E</v>
          </cell>
          <cell r="B1131" t="str">
            <v>UMG43400</v>
          </cell>
          <cell r="C1131" t="str">
            <v>수건걸이설치(고급형)</v>
          </cell>
          <cell r="D1131" t="str">
            <v>1BAR</v>
          </cell>
          <cell r="E1131" t="str">
            <v>개</v>
          </cell>
          <cell r="F1131">
            <v>4</v>
          </cell>
          <cell r="G1131">
            <v>6545</v>
          </cell>
          <cell r="H1131">
            <v>4535</v>
          </cell>
          <cell r="I1131">
            <v>90</v>
          </cell>
        </row>
        <row r="1132">
          <cell r="A1132" t="str">
            <v>E</v>
          </cell>
          <cell r="B1132" t="str">
            <v>UMG43701</v>
          </cell>
          <cell r="C1132" t="str">
            <v>에어타올설치</v>
          </cell>
          <cell r="D1132" t="str">
            <v>센서식</v>
          </cell>
          <cell r="E1132" t="str">
            <v>개</v>
          </cell>
          <cell r="F1132">
            <v>1</v>
          </cell>
          <cell r="G1132">
            <v>79200</v>
          </cell>
          <cell r="H1132">
            <v>4535</v>
          </cell>
          <cell r="I1132">
            <v>90</v>
          </cell>
        </row>
        <row r="1133">
          <cell r="A1133" t="str">
            <v>E</v>
          </cell>
          <cell r="B1133" t="str">
            <v>UMJ30302</v>
          </cell>
          <cell r="C1133" t="str">
            <v>배기휀설치(벽식)</v>
          </cell>
          <cell r="D1133" t="str">
            <v>1/8HP,93W이하</v>
          </cell>
          <cell r="E1133" t="str">
            <v>대</v>
          </cell>
          <cell r="F1133">
            <v>3</v>
          </cell>
          <cell r="G1133">
            <v>102334</v>
          </cell>
          <cell r="H1133">
            <v>23376</v>
          </cell>
          <cell r="I1133">
            <v>467</v>
          </cell>
        </row>
        <row r="1134">
          <cell r="A1134" t="str">
            <v>E</v>
          </cell>
          <cell r="B1134" t="str">
            <v>UMJ30304</v>
          </cell>
          <cell r="C1134" t="str">
            <v>배기휀설치(벽식)</v>
          </cell>
          <cell r="D1134" t="str">
            <v>1/20HP,37W이하</v>
          </cell>
          <cell r="E1134" t="str">
            <v>대</v>
          </cell>
          <cell r="F1134">
            <v>2</v>
          </cell>
          <cell r="G1134">
            <v>13869</v>
          </cell>
          <cell r="H1134">
            <v>15584</v>
          </cell>
          <cell r="I1134">
            <v>311</v>
          </cell>
        </row>
        <row r="1135">
          <cell r="A1135" t="str">
            <v>E</v>
          </cell>
          <cell r="B1135" t="str">
            <v>UMJ34501</v>
          </cell>
          <cell r="C1135" t="str">
            <v>레인지후드설치</v>
          </cell>
          <cell r="D1135" t="str">
            <v>고급형</v>
          </cell>
          <cell r="E1135" t="str">
            <v>대</v>
          </cell>
          <cell r="F1135">
            <v>1</v>
          </cell>
          <cell r="G1135">
            <v>39600</v>
          </cell>
          <cell r="H1135">
            <v>5084</v>
          </cell>
          <cell r="I1135">
            <v>102</v>
          </cell>
        </row>
        <row r="1136">
          <cell r="A1136" t="str">
            <v>E</v>
          </cell>
          <cell r="B1136" t="str">
            <v>UMO31705</v>
          </cell>
          <cell r="C1136" t="str">
            <v>지수판스리브강관제작</v>
          </cell>
          <cell r="D1136" t="str">
            <v>D65 M/M</v>
          </cell>
          <cell r="E1136" t="str">
            <v>개소</v>
          </cell>
          <cell r="F1136">
            <v>1</v>
          </cell>
          <cell r="G1136">
            <v>1351</v>
          </cell>
          <cell r="H1136">
            <v>7499</v>
          </cell>
          <cell r="I1136">
            <v>148</v>
          </cell>
        </row>
        <row r="1137">
          <cell r="A1137" t="str">
            <v>E</v>
          </cell>
          <cell r="B1137" t="str">
            <v>UMO31707</v>
          </cell>
          <cell r="C1137" t="str">
            <v>지수판스리브강관제작</v>
          </cell>
          <cell r="D1137" t="str">
            <v>D100 M/M</v>
          </cell>
          <cell r="E1137" t="str">
            <v>개소</v>
          </cell>
          <cell r="F1137">
            <v>1</v>
          </cell>
          <cell r="G1137">
            <v>2201</v>
          </cell>
          <cell r="H1137">
            <v>9294</v>
          </cell>
          <cell r="I1137">
            <v>184</v>
          </cell>
        </row>
        <row r="1138">
          <cell r="A1138" t="str">
            <v>E</v>
          </cell>
          <cell r="B1138" t="str">
            <v>UMO31708</v>
          </cell>
          <cell r="C1138" t="str">
            <v>지수판스리브강관제작</v>
          </cell>
          <cell r="D1138" t="str">
            <v>D125 M/M</v>
          </cell>
          <cell r="E1138" t="str">
            <v>개소</v>
          </cell>
          <cell r="F1138">
            <v>1</v>
          </cell>
          <cell r="G1138">
            <v>2802</v>
          </cell>
          <cell r="H1138">
            <v>11083</v>
          </cell>
          <cell r="I1138">
            <v>220</v>
          </cell>
        </row>
        <row r="1139">
          <cell r="A1139" t="str">
            <v>E</v>
          </cell>
          <cell r="B1139" t="str">
            <v>UMO42303</v>
          </cell>
          <cell r="C1139" t="str">
            <v>욕실 배수트랩 설치(스텐)</v>
          </cell>
          <cell r="D1139" t="str">
            <v>D50 x 200 x 200</v>
          </cell>
          <cell r="E1139" t="str">
            <v>개소</v>
          </cell>
          <cell r="F1139">
            <v>5</v>
          </cell>
          <cell r="G1139">
            <v>8640</v>
          </cell>
          <cell r="H1139">
            <v>7394</v>
          </cell>
          <cell r="I1139">
            <v>148</v>
          </cell>
        </row>
        <row r="1140">
          <cell r="A1140" t="str">
            <v>E</v>
          </cell>
          <cell r="B1140" t="str">
            <v>UMZ50225</v>
          </cell>
          <cell r="C1140" t="str">
            <v>집수정덮개(스틸그레이팅)설치</v>
          </cell>
          <cell r="D1140" t="str">
            <v>1,100 X 1,100</v>
          </cell>
          <cell r="E1140" t="str">
            <v>개소</v>
          </cell>
          <cell r="F1140">
            <v>1</v>
          </cell>
          <cell r="G1140">
            <v>36794</v>
          </cell>
          <cell r="H1140">
            <v>1831</v>
          </cell>
          <cell r="I1140">
            <v>62</v>
          </cell>
        </row>
        <row r="1141">
          <cell r="C1141" t="str">
            <v>소  계</v>
          </cell>
        </row>
        <row r="1143">
          <cell r="C1143" t="str">
            <v>*  난방공사</v>
          </cell>
        </row>
        <row r="1144">
          <cell r="A1144" t="str">
            <v>E</v>
          </cell>
          <cell r="B1144" t="str">
            <v>MMB40107</v>
          </cell>
          <cell r="C1144" t="str">
            <v>동 엘보</v>
          </cell>
          <cell r="D1144" t="str">
            <v>D20 MM</v>
          </cell>
          <cell r="E1144" t="str">
            <v>개</v>
          </cell>
          <cell r="F1144">
            <v>11</v>
          </cell>
          <cell r="G1144">
            <v>228</v>
          </cell>
          <cell r="H1144">
            <v>0</v>
          </cell>
          <cell r="I1144">
            <v>0</v>
          </cell>
        </row>
        <row r="1145">
          <cell r="A1145" t="str">
            <v>E</v>
          </cell>
          <cell r="B1145" t="str">
            <v>MMB40108</v>
          </cell>
          <cell r="C1145" t="str">
            <v>동 엘보</v>
          </cell>
          <cell r="D1145" t="str">
            <v>D25 MM</v>
          </cell>
          <cell r="E1145" t="str">
            <v>개</v>
          </cell>
          <cell r="F1145">
            <v>3</v>
          </cell>
          <cell r="G1145">
            <v>395</v>
          </cell>
          <cell r="H1145">
            <v>0</v>
          </cell>
          <cell r="I1145">
            <v>0</v>
          </cell>
        </row>
        <row r="1146">
          <cell r="A1146" t="str">
            <v>E</v>
          </cell>
          <cell r="B1146" t="str">
            <v>MMB40208</v>
          </cell>
          <cell r="C1146" t="str">
            <v>동 티</v>
          </cell>
          <cell r="D1146" t="str">
            <v>D25 MM</v>
          </cell>
          <cell r="E1146" t="str">
            <v>개</v>
          </cell>
          <cell r="F1146">
            <v>2</v>
          </cell>
          <cell r="G1146">
            <v>553</v>
          </cell>
          <cell r="H1146">
            <v>0</v>
          </cell>
          <cell r="I1146">
            <v>0</v>
          </cell>
        </row>
        <row r="1147">
          <cell r="A1147" t="str">
            <v>E</v>
          </cell>
          <cell r="B1147" t="str">
            <v>MMB40308</v>
          </cell>
          <cell r="C1147" t="str">
            <v>동 레듀샤</v>
          </cell>
          <cell r="D1147" t="str">
            <v>D25 MM</v>
          </cell>
          <cell r="E1147" t="str">
            <v>개</v>
          </cell>
          <cell r="F1147">
            <v>2</v>
          </cell>
          <cell r="G1147">
            <v>212</v>
          </cell>
          <cell r="H1147">
            <v>0</v>
          </cell>
          <cell r="I1147">
            <v>0</v>
          </cell>
        </row>
        <row r="1148">
          <cell r="A1148" t="str">
            <v>E</v>
          </cell>
          <cell r="B1148" t="str">
            <v>MMB50107</v>
          </cell>
          <cell r="C1148" t="str">
            <v>CM아답타</v>
          </cell>
          <cell r="D1148" t="str">
            <v>D20 MM</v>
          </cell>
          <cell r="E1148" t="str">
            <v>개</v>
          </cell>
          <cell r="F1148">
            <v>4</v>
          </cell>
          <cell r="G1148">
            <v>351</v>
          </cell>
          <cell r="H1148">
            <v>0</v>
          </cell>
          <cell r="I1148">
            <v>0</v>
          </cell>
        </row>
        <row r="1149">
          <cell r="A1149" t="str">
            <v>E</v>
          </cell>
          <cell r="B1149" t="str">
            <v>MMB50507</v>
          </cell>
          <cell r="C1149" t="str">
            <v>CM유니온</v>
          </cell>
          <cell r="D1149" t="str">
            <v>D20 MM</v>
          </cell>
          <cell r="E1149" t="str">
            <v>개</v>
          </cell>
          <cell r="F1149">
            <v>8</v>
          </cell>
          <cell r="G1149">
            <v>1248</v>
          </cell>
          <cell r="H1149">
            <v>0</v>
          </cell>
          <cell r="I1149">
            <v>0</v>
          </cell>
        </row>
        <row r="1150">
          <cell r="A1150" t="str">
            <v>E</v>
          </cell>
          <cell r="B1150" t="str">
            <v>MMB50508</v>
          </cell>
          <cell r="C1150" t="str">
            <v>CM유니온</v>
          </cell>
          <cell r="D1150" t="str">
            <v>D25 MM</v>
          </cell>
          <cell r="E1150" t="str">
            <v>개</v>
          </cell>
          <cell r="F1150">
            <v>2</v>
          </cell>
          <cell r="G1150">
            <v>2229</v>
          </cell>
          <cell r="H1150">
            <v>0</v>
          </cell>
          <cell r="I1150">
            <v>0</v>
          </cell>
        </row>
        <row r="1151">
          <cell r="A1151" t="str">
            <v>E</v>
          </cell>
          <cell r="B1151" t="str">
            <v>MMC71205</v>
          </cell>
          <cell r="C1151" t="str">
            <v>XL용 엘보</v>
          </cell>
          <cell r="D1151" t="str">
            <v>D15 MM</v>
          </cell>
          <cell r="E1151" t="str">
            <v>개</v>
          </cell>
          <cell r="F1151">
            <v>2</v>
          </cell>
          <cell r="G1151">
            <v>535</v>
          </cell>
          <cell r="H1151">
            <v>0</v>
          </cell>
          <cell r="I1151">
            <v>0</v>
          </cell>
        </row>
        <row r="1152">
          <cell r="A1152" t="str">
            <v>E</v>
          </cell>
          <cell r="B1152" t="str">
            <v>MMC71602</v>
          </cell>
          <cell r="C1152" t="str">
            <v>U핀</v>
          </cell>
          <cell r="D1152" t="str">
            <v>D15 MM</v>
          </cell>
          <cell r="E1152" t="str">
            <v>개</v>
          </cell>
          <cell r="F1152">
            <v>744</v>
          </cell>
          <cell r="G1152">
            <v>6</v>
          </cell>
          <cell r="H1152">
            <v>0</v>
          </cell>
          <cell r="I1152">
            <v>0</v>
          </cell>
        </row>
        <row r="1153">
          <cell r="A1153" t="str">
            <v>E</v>
          </cell>
          <cell r="B1153" t="str">
            <v>MMO22505</v>
          </cell>
          <cell r="C1153" t="str">
            <v>유니온 엘보</v>
          </cell>
          <cell r="D1153" t="str">
            <v>D15 MM</v>
          </cell>
          <cell r="E1153" t="str">
            <v>개</v>
          </cell>
          <cell r="F1153">
            <v>2</v>
          </cell>
          <cell r="G1153">
            <v>792</v>
          </cell>
          <cell r="H1153">
            <v>0</v>
          </cell>
          <cell r="I1153">
            <v>0</v>
          </cell>
        </row>
        <row r="1154">
          <cell r="A1154" t="str">
            <v>E</v>
          </cell>
          <cell r="B1154" t="str">
            <v>MMO31207</v>
          </cell>
          <cell r="C1154" t="str">
            <v>스리브(PVC제)</v>
          </cell>
          <cell r="D1154" t="str">
            <v>D20 MM</v>
          </cell>
          <cell r="E1154" t="str">
            <v>M</v>
          </cell>
          <cell r="F1154">
            <v>0.2</v>
          </cell>
          <cell r="G1154">
            <v>200</v>
          </cell>
          <cell r="H1154">
            <v>0</v>
          </cell>
          <cell r="I1154">
            <v>0</v>
          </cell>
        </row>
        <row r="1155">
          <cell r="A1155" t="str">
            <v>E</v>
          </cell>
          <cell r="B1155" t="str">
            <v>MMO31220</v>
          </cell>
          <cell r="C1155" t="str">
            <v>스리브(PVC제)</v>
          </cell>
          <cell r="D1155" t="str">
            <v>D125 MM</v>
          </cell>
          <cell r="E1155" t="str">
            <v>M</v>
          </cell>
          <cell r="F1155">
            <v>0.11</v>
          </cell>
          <cell r="G1155">
            <v>3700</v>
          </cell>
          <cell r="H1155">
            <v>0</v>
          </cell>
          <cell r="I1155">
            <v>0</v>
          </cell>
        </row>
        <row r="1156">
          <cell r="A1156" t="str">
            <v>E</v>
          </cell>
          <cell r="B1156" t="str">
            <v>MMO31611</v>
          </cell>
          <cell r="C1156" t="str">
            <v>방열기용 스리브(S형)</v>
          </cell>
          <cell r="D1156" t="str">
            <v>D25(28) x 150 - 200MM</v>
          </cell>
          <cell r="E1156" t="str">
            <v>개</v>
          </cell>
          <cell r="F1156">
            <v>2</v>
          </cell>
          <cell r="G1156">
            <v>490</v>
          </cell>
          <cell r="H1156">
            <v>0</v>
          </cell>
          <cell r="I1156">
            <v>0</v>
          </cell>
        </row>
        <row r="1157">
          <cell r="A1157" t="str">
            <v>E</v>
          </cell>
          <cell r="B1157" t="str">
            <v>UEA04280</v>
          </cell>
          <cell r="C1157" t="str">
            <v>합성수지제가요전선관</v>
          </cell>
          <cell r="D1157" t="str">
            <v>CD 28MM</v>
          </cell>
          <cell r="E1157" t="str">
            <v>M</v>
          </cell>
          <cell r="F1157">
            <v>8.6</v>
          </cell>
          <cell r="G1157">
            <v>200</v>
          </cell>
          <cell r="H1157">
            <v>1500</v>
          </cell>
          <cell r="I1157">
            <v>0</v>
          </cell>
        </row>
        <row r="1158">
          <cell r="A1158" t="str">
            <v>E</v>
          </cell>
          <cell r="B1158" t="str">
            <v>UEH01080</v>
          </cell>
          <cell r="C1158" t="str">
            <v>조인트박스설치(카바부)</v>
          </cell>
          <cell r="D1158" t="str">
            <v>100X60X40</v>
          </cell>
          <cell r="E1158" t="str">
            <v>식</v>
          </cell>
          <cell r="F1158">
            <v>1</v>
          </cell>
          <cell r="G1158">
            <v>353</v>
          </cell>
          <cell r="H1158">
            <v>4259</v>
          </cell>
          <cell r="I1158">
            <v>85</v>
          </cell>
        </row>
        <row r="1159">
          <cell r="A1159" t="str">
            <v>E</v>
          </cell>
          <cell r="B1159" t="str">
            <v>UMA52307</v>
          </cell>
          <cell r="C1159" t="str">
            <v>동관 옥내 배관</v>
          </cell>
          <cell r="D1159" t="str">
            <v>D20 MM,  (M TYPE)</v>
          </cell>
          <cell r="E1159" t="str">
            <v>M</v>
          </cell>
          <cell r="F1159">
            <v>19.399999999999999</v>
          </cell>
          <cell r="G1159">
            <v>1200</v>
          </cell>
          <cell r="H1159">
            <v>1700</v>
          </cell>
          <cell r="I1159">
            <v>0</v>
          </cell>
        </row>
        <row r="1160">
          <cell r="A1160" t="str">
            <v>E</v>
          </cell>
          <cell r="B1160" t="str">
            <v>UMA52308</v>
          </cell>
          <cell r="C1160" t="str">
            <v>동관 옥내 배관</v>
          </cell>
          <cell r="D1160" t="str">
            <v>D25 MM,  (M TYPE)</v>
          </cell>
          <cell r="E1160" t="str">
            <v>M</v>
          </cell>
          <cell r="F1160">
            <v>3.7</v>
          </cell>
          <cell r="G1160">
            <v>1700</v>
          </cell>
          <cell r="H1160">
            <v>2000</v>
          </cell>
          <cell r="I1160">
            <v>0</v>
          </cell>
        </row>
        <row r="1161">
          <cell r="A1161" t="str">
            <v>E</v>
          </cell>
          <cell r="B1161" t="str">
            <v>UMB52105</v>
          </cell>
          <cell r="C1161" t="str">
            <v>XL관 난방코일배관</v>
          </cell>
          <cell r="D1161" t="str">
            <v>D15 MM</v>
          </cell>
          <cell r="E1161" t="str">
            <v>M</v>
          </cell>
          <cell r="F1161">
            <v>422</v>
          </cell>
          <cell r="G1161">
            <v>174</v>
          </cell>
          <cell r="H1161">
            <v>1380</v>
          </cell>
          <cell r="I1161">
            <v>27</v>
          </cell>
        </row>
        <row r="1162">
          <cell r="A1162" t="str">
            <v>E</v>
          </cell>
          <cell r="B1162" t="str">
            <v>UMC24108</v>
          </cell>
          <cell r="C1162" t="str">
            <v>동관용접 (BRAZING)</v>
          </cell>
          <cell r="D1162" t="str">
            <v>D25 MM</v>
          </cell>
          <cell r="E1162" t="str">
            <v>개소</v>
          </cell>
          <cell r="F1162">
            <v>14</v>
          </cell>
          <cell r="G1162">
            <v>174</v>
          </cell>
          <cell r="H1162">
            <v>1455</v>
          </cell>
          <cell r="I1162">
            <v>29</v>
          </cell>
        </row>
        <row r="1163">
          <cell r="A1163" t="str">
            <v>E</v>
          </cell>
          <cell r="B1163" t="str">
            <v>UMC24307</v>
          </cell>
          <cell r="C1163" t="str">
            <v>동관용접 (SOLDERING)</v>
          </cell>
          <cell r="D1163" t="str">
            <v>D20 MM</v>
          </cell>
          <cell r="E1163" t="str">
            <v>개소</v>
          </cell>
          <cell r="F1163">
            <v>38</v>
          </cell>
          <cell r="G1163">
            <v>47</v>
          </cell>
          <cell r="H1163">
            <v>1108</v>
          </cell>
          <cell r="I1163">
            <v>22</v>
          </cell>
        </row>
        <row r="1164">
          <cell r="A1164" t="str">
            <v>E</v>
          </cell>
          <cell r="B1164" t="str">
            <v>UMD46205</v>
          </cell>
          <cell r="C1164" t="str">
            <v>황동볼밸브 설치</v>
          </cell>
          <cell r="D1164" t="str">
            <v>D15 MM, (10KG/CM2)</v>
          </cell>
          <cell r="E1164" t="str">
            <v>개소</v>
          </cell>
          <cell r="F1164">
            <v>2</v>
          </cell>
          <cell r="G1164">
            <v>1166</v>
          </cell>
          <cell r="H1164">
            <v>2119</v>
          </cell>
          <cell r="I1164">
            <v>42</v>
          </cell>
        </row>
        <row r="1165">
          <cell r="A1165" t="str">
            <v>E</v>
          </cell>
          <cell r="B1165" t="str">
            <v>UMD52107</v>
          </cell>
          <cell r="C1165" t="str">
            <v>자동공기변장치(난방용)</v>
          </cell>
          <cell r="D1165" t="str">
            <v>D15MM</v>
          </cell>
          <cell r="E1165" t="str">
            <v>조</v>
          </cell>
          <cell r="F1165">
            <v>2</v>
          </cell>
          <cell r="G1165">
            <v>37189</v>
          </cell>
          <cell r="H1165">
            <v>15651</v>
          </cell>
          <cell r="I1165">
            <v>309</v>
          </cell>
        </row>
        <row r="1166">
          <cell r="A1166" t="str">
            <v>E</v>
          </cell>
          <cell r="B1166" t="str">
            <v>UME20208</v>
          </cell>
          <cell r="C1166" t="str">
            <v>동관보온(포리마테이프)</v>
          </cell>
          <cell r="D1166" t="str">
            <v>D=25MM, T=25MM</v>
          </cell>
          <cell r="E1166" t="str">
            <v>M</v>
          </cell>
          <cell r="F1166">
            <v>2.2000000000000002</v>
          </cell>
          <cell r="G1166">
            <v>800</v>
          </cell>
          <cell r="H1166">
            <v>1900</v>
          </cell>
          <cell r="I1166">
            <v>0</v>
          </cell>
        </row>
        <row r="1167">
          <cell r="A1167" t="str">
            <v>E</v>
          </cell>
          <cell r="B1167" t="str">
            <v>UME80206</v>
          </cell>
          <cell r="C1167" t="str">
            <v>발포폴리에틸렌 보온</v>
          </cell>
          <cell r="D1167" t="str">
            <v>D=18MM, T=5MM</v>
          </cell>
          <cell r="E1167" t="str">
            <v>M</v>
          </cell>
          <cell r="F1167">
            <v>8.5</v>
          </cell>
          <cell r="G1167">
            <v>200</v>
          </cell>
          <cell r="H1167">
            <v>400</v>
          </cell>
          <cell r="I1167">
            <v>0</v>
          </cell>
        </row>
        <row r="1168">
          <cell r="A1168" t="str">
            <v>E</v>
          </cell>
          <cell r="B1168" t="str">
            <v>UME80207</v>
          </cell>
          <cell r="C1168" t="str">
            <v>발포폴리에틸렌 보온</v>
          </cell>
          <cell r="D1168" t="str">
            <v>D=20MM, T=5MM</v>
          </cell>
          <cell r="E1168" t="str">
            <v>M</v>
          </cell>
          <cell r="F1168">
            <v>18.399999999999999</v>
          </cell>
          <cell r="G1168">
            <v>200</v>
          </cell>
          <cell r="H1168">
            <v>500</v>
          </cell>
          <cell r="I1168">
            <v>0</v>
          </cell>
        </row>
        <row r="1169">
          <cell r="A1169" t="str">
            <v>E</v>
          </cell>
          <cell r="B1169" t="str">
            <v>UME80208</v>
          </cell>
          <cell r="C1169" t="str">
            <v>발포폴리에틸렌 보온</v>
          </cell>
          <cell r="D1169" t="str">
            <v>D=25MM, T=5MM</v>
          </cell>
          <cell r="E1169" t="str">
            <v>M</v>
          </cell>
          <cell r="F1169">
            <v>1.5</v>
          </cell>
          <cell r="G1169">
            <v>200</v>
          </cell>
          <cell r="H1169">
            <v>600</v>
          </cell>
          <cell r="I1169">
            <v>0</v>
          </cell>
        </row>
        <row r="1170">
          <cell r="A1170" t="str">
            <v>E</v>
          </cell>
          <cell r="B1170" t="str">
            <v>UMH23320</v>
          </cell>
          <cell r="C1170" t="str">
            <v>가스보일러설치</v>
          </cell>
          <cell r="D1170" t="str">
            <v>20,000(KCAL/HR)(FF)</v>
          </cell>
          <cell r="E1170" t="str">
            <v>개소</v>
          </cell>
          <cell r="F1170">
            <v>1</v>
          </cell>
          <cell r="G1170">
            <v>266400</v>
          </cell>
          <cell r="H1170">
            <v>48246</v>
          </cell>
          <cell r="I1170">
            <v>949</v>
          </cell>
        </row>
        <row r="1171">
          <cell r="A1171" t="str">
            <v>E</v>
          </cell>
          <cell r="B1171" t="str">
            <v>UMI18603</v>
          </cell>
          <cell r="C1171" t="str">
            <v>방열기설치</v>
          </cell>
          <cell r="D1171" t="str">
            <v>3RX600X0.60</v>
          </cell>
          <cell r="E1171" t="str">
            <v>조</v>
          </cell>
          <cell r="F1171">
            <v>1</v>
          </cell>
          <cell r="G1171">
            <v>78530</v>
          </cell>
          <cell r="H1171">
            <v>26682</v>
          </cell>
          <cell r="I1171">
            <v>534</v>
          </cell>
        </row>
        <row r="1172">
          <cell r="A1172" t="str">
            <v>E</v>
          </cell>
          <cell r="B1172" t="str">
            <v>UMI20450</v>
          </cell>
          <cell r="C1172" t="str">
            <v>온수분배기설치(X-L,수직)</v>
          </cell>
          <cell r="D1172" t="str">
            <v>5구+드레인밸브</v>
          </cell>
          <cell r="E1172" t="str">
            <v>SET</v>
          </cell>
          <cell r="F1172">
            <v>2</v>
          </cell>
          <cell r="G1172">
            <v>39384</v>
          </cell>
          <cell r="H1172">
            <v>19558</v>
          </cell>
          <cell r="I1172">
            <v>391</v>
          </cell>
        </row>
        <row r="1173">
          <cell r="A1173" t="str">
            <v>E</v>
          </cell>
          <cell r="B1173" t="str">
            <v>UMO28200</v>
          </cell>
          <cell r="C1173" t="str">
            <v>크립바설치</v>
          </cell>
          <cell r="D1173" t="str">
            <v>D15-D20 MM</v>
          </cell>
          <cell r="E1173" t="str">
            <v>M</v>
          </cell>
          <cell r="F1173">
            <v>71.3</v>
          </cell>
          <cell r="G1173">
            <v>200</v>
          </cell>
          <cell r="H1173">
            <v>0</v>
          </cell>
          <cell r="I1173">
            <v>0</v>
          </cell>
        </row>
        <row r="1174">
          <cell r="C1174" t="str">
            <v>소  계</v>
          </cell>
        </row>
      </sheetData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  <sheetName val="수토공단가표"/>
      <sheetName val="수토공단위당"/>
      <sheetName val="수토공산출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>
            <v>1</v>
          </cell>
          <cell r="B4" t="str">
            <v>집석(사석)</v>
          </cell>
          <cell r="C4" t="str">
            <v>불도쟈19Ton</v>
          </cell>
          <cell r="D4">
            <v>14765</v>
          </cell>
          <cell r="E4">
            <v>15910</v>
          </cell>
          <cell r="F4">
            <v>17398</v>
          </cell>
          <cell r="G4">
            <v>42.07</v>
          </cell>
          <cell r="H4" t="str">
            <v>㎥</v>
          </cell>
          <cell r="I4">
            <v>350</v>
          </cell>
          <cell r="J4">
            <v>378</v>
          </cell>
          <cell r="K4">
            <v>413</v>
          </cell>
          <cell r="L4">
            <v>1141</v>
          </cell>
        </row>
        <row r="5">
          <cell r="A5">
            <v>2</v>
          </cell>
          <cell r="B5" t="str">
            <v>성토다짐(토사,기계)</v>
          </cell>
          <cell r="C5" t="str">
            <v>도쟈12T+양족식</v>
          </cell>
          <cell r="D5">
            <v>14765</v>
          </cell>
          <cell r="E5">
            <v>9291</v>
          </cell>
          <cell r="F5">
            <v>34150</v>
          </cell>
          <cell r="G5">
            <v>279</v>
          </cell>
          <cell r="H5" t="str">
            <v>㎥</v>
          </cell>
          <cell r="I5">
            <v>52</v>
          </cell>
          <cell r="J5">
            <v>33</v>
          </cell>
          <cell r="K5">
            <v>122</v>
          </cell>
          <cell r="L5">
            <v>207</v>
          </cell>
        </row>
        <row r="6">
          <cell r="A6">
            <v>3</v>
          </cell>
          <cell r="B6" t="str">
            <v>성토다짐(95%)</v>
          </cell>
          <cell r="C6" t="str">
            <v>양족식자주19T</v>
          </cell>
          <cell r="D6">
            <v>11345</v>
          </cell>
          <cell r="E6">
            <v>18886</v>
          </cell>
          <cell r="F6">
            <v>55056</v>
          </cell>
          <cell r="G6">
            <v>162</v>
          </cell>
          <cell r="H6" t="str">
            <v>㎥</v>
          </cell>
          <cell r="I6">
            <v>70</v>
          </cell>
          <cell r="J6">
            <v>116</v>
          </cell>
          <cell r="K6">
            <v>339</v>
          </cell>
          <cell r="L6">
            <v>525</v>
          </cell>
        </row>
        <row r="7">
          <cell r="A7">
            <v>4</v>
          </cell>
          <cell r="B7" t="str">
            <v>점토다짐</v>
          </cell>
          <cell r="C7" t="str">
            <v>양족식자주19T</v>
          </cell>
          <cell r="D7">
            <v>11345</v>
          </cell>
          <cell r="E7">
            <v>18886</v>
          </cell>
          <cell r="F7">
            <v>55056</v>
          </cell>
          <cell r="G7">
            <v>86.4</v>
          </cell>
          <cell r="H7" t="str">
            <v>㎥</v>
          </cell>
          <cell r="I7">
            <v>131</v>
          </cell>
          <cell r="J7">
            <v>218</v>
          </cell>
          <cell r="K7">
            <v>637</v>
          </cell>
          <cell r="L7">
            <v>986</v>
          </cell>
        </row>
        <row r="8">
          <cell r="A8">
            <v>5</v>
          </cell>
          <cell r="B8" t="str">
            <v>콤팩터다짐</v>
          </cell>
          <cell r="C8" t="str">
            <v>콤팩터1.5T</v>
          </cell>
          <cell r="D8">
            <v>9235</v>
          </cell>
          <cell r="E8">
            <v>1116</v>
          </cell>
          <cell r="F8">
            <v>799</v>
          </cell>
          <cell r="G8">
            <v>9</v>
          </cell>
          <cell r="H8" t="str">
            <v>㎥</v>
          </cell>
          <cell r="I8">
            <v>1026</v>
          </cell>
          <cell r="J8">
            <v>124</v>
          </cell>
          <cell r="K8">
            <v>88</v>
          </cell>
          <cell r="L8">
            <v>1238</v>
          </cell>
        </row>
        <row r="9">
          <cell r="A9">
            <v>6</v>
          </cell>
          <cell r="B9" t="str">
            <v>선별및집석</v>
          </cell>
          <cell r="C9" t="str">
            <v>백호1.0㎥</v>
          </cell>
          <cell r="D9">
            <v>14765</v>
          </cell>
          <cell r="E9">
            <v>11646</v>
          </cell>
          <cell r="F9">
            <v>18473</v>
          </cell>
          <cell r="G9">
            <v>26.82</v>
          </cell>
          <cell r="H9" t="str">
            <v>㎥</v>
          </cell>
          <cell r="I9">
            <v>550</v>
          </cell>
          <cell r="J9">
            <v>434</v>
          </cell>
          <cell r="K9">
            <v>688</v>
          </cell>
          <cell r="L9">
            <v>1672</v>
          </cell>
        </row>
        <row r="10">
          <cell r="A10">
            <v>7</v>
          </cell>
          <cell r="B10" t="str">
            <v>순성토(깍기및적재)</v>
          </cell>
          <cell r="C10" t="str">
            <v>백호1.0㎥</v>
          </cell>
          <cell r="D10">
            <v>14765</v>
          </cell>
          <cell r="E10">
            <v>11646</v>
          </cell>
          <cell r="F10">
            <v>15948</v>
          </cell>
          <cell r="G10">
            <v>109.76</v>
          </cell>
          <cell r="H10" t="str">
            <v>㎥</v>
          </cell>
          <cell r="I10">
            <v>134</v>
          </cell>
          <cell r="J10">
            <v>106</v>
          </cell>
          <cell r="K10">
            <v>145</v>
          </cell>
          <cell r="L10">
            <v>385</v>
          </cell>
        </row>
        <row r="11">
          <cell r="A11">
            <v>8</v>
          </cell>
          <cell r="B11" t="str">
            <v>순성토(운반,흑석제)</v>
          </cell>
          <cell r="C11" t="str">
            <v>덤프15Ton</v>
          </cell>
          <cell r="D11">
            <v>9681</v>
          </cell>
          <cell r="E11">
            <v>15994</v>
          </cell>
          <cell r="F11">
            <v>11211</v>
          </cell>
          <cell r="G11">
            <v>36.19</v>
          </cell>
          <cell r="H11" t="str">
            <v>㎥</v>
          </cell>
          <cell r="I11">
            <v>267</v>
          </cell>
          <cell r="J11">
            <v>441</v>
          </cell>
          <cell r="K11">
            <v>309</v>
          </cell>
          <cell r="L11">
            <v>1017</v>
          </cell>
        </row>
        <row r="12">
          <cell r="A12">
            <v>101</v>
          </cell>
          <cell r="B12" t="str">
            <v>순성토(운반,매월제)</v>
          </cell>
          <cell r="C12" t="str">
            <v>덤프15Ton</v>
          </cell>
          <cell r="D12">
            <v>9681</v>
          </cell>
          <cell r="E12">
            <v>15994</v>
          </cell>
          <cell r="F12">
            <v>11211</v>
          </cell>
          <cell r="G12">
            <v>26.46</v>
          </cell>
          <cell r="H12" t="str">
            <v>㎥</v>
          </cell>
          <cell r="I12">
            <v>365</v>
          </cell>
          <cell r="J12">
            <v>604</v>
          </cell>
          <cell r="K12">
            <v>423</v>
          </cell>
          <cell r="L12">
            <v>1392</v>
          </cell>
        </row>
        <row r="13">
          <cell r="A13">
            <v>9</v>
          </cell>
          <cell r="B13" t="str">
            <v>점토(깍기및적재)</v>
          </cell>
          <cell r="C13" t="str">
            <v>백호1.0㎥</v>
          </cell>
          <cell r="D13">
            <v>14765</v>
          </cell>
          <cell r="E13">
            <v>11646</v>
          </cell>
          <cell r="F13">
            <v>15948</v>
          </cell>
          <cell r="G13">
            <v>77.13</v>
          </cell>
          <cell r="H13" t="str">
            <v>㎥</v>
          </cell>
          <cell r="I13">
            <v>191</v>
          </cell>
          <cell r="J13">
            <v>150</v>
          </cell>
          <cell r="K13">
            <v>206</v>
          </cell>
          <cell r="L13">
            <v>547</v>
          </cell>
        </row>
        <row r="14">
          <cell r="A14">
            <v>10</v>
          </cell>
          <cell r="B14" t="str">
            <v>점토(운반,흑석제)</v>
          </cell>
          <cell r="C14" t="str">
            <v>덤프15Ton</v>
          </cell>
          <cell r="D14">
            <v>9681</v>
          </cell>
          <cell r="E14">
            <v>15994</v>
          </cell>
          <cell r="F14">
            <v>11211</v>
          </cell>
          <cell r="G14">
            <v>31.64</v>
          </cell>
          <cell r="H14" t="str">
            <v>㎥</v>
          </cell>
          <cell r="I14">
            <v>305</v>
          </cell>
          <cell r="J14">
            <v>505</v>
          </cell>
          <cell r="K14">
            <v>354</v>
          </cell>
          <cell r="L14">
            <v>1164</v>
          </cell>
        </row>
        <row r="15">
          <cell r="A15">
            <v>102</v>
          </cell>
          <cell r="B15" t="str">
            <v>점토(운반,매월제)</v>
          </cell>
          <cell r="C15" t="str">
            <v>덤프15Ton</v>
          </cell>
          <cell r="D15">
            <v>9681</v>
          </cell>
          <cell r="E15">
            <v>15994</v>
          </cell>
          <cell r="F15">
            <v>11211</v>
          </cell>
          <cell r="G15">
            <v>31.64</v>
          </cell>
          <cell r="H15" t="str">
            <v>㎥</v>
          </cell>
          <cell r="I15">
            <v>305</v>
          </cell>
          <cell r="J15">
            <v>505</v>
          </cell>
          <cell r="K15">
            <v>354</v>
          </cell>
          <cell r="L15">
            <v>1164</v>
          </cell>
        </row>
        <row r="16">
          <cell r="A16">
            <v>11</v>
          </cell>
          <cell r="B16" t="str">
            <v>제당유용(토사,깎기적재)</v>
          </cell>
          <cell r="C16" t="str">
            <v>백호1.0㎥</v>
          </cell>
          <cell r="D16">
            <v>14765</v>
          </cell>
          <cell r="E16">
            <v>11646</v>
          </cell>
          <cell r="F16">
            <v>15948</v>
          </cell>
          <cell r="G16">
            <v>63.39</v>
          </cell>
          <cell r="H16" t="str">
            <v>㎥</v>
          </cell>
          <cell r="I16">
            <v>232</v>
          </cell>
          <cell r="J16">
            <v>183</v>
          </cell>
          <cell r="K16">
            <v>251</v>
          </cell>
          <cell r="L16">
            <v>666</v>
          </cell>
        </row>
        <row r="17">
          <cell r="A17">
            <v>12</v>
          </cell>
          <cell r="B17" t="str">
            <v xml:space="preserve">  "  (토사,운반,흑석제)</v>
          </cell>
          <cell r="C17" t="str">
            <v>덤프10.5Ton</v>
          </cell>
          <cell r="D17">
            <v>8683</v>
          </cell>
          <cell r="E17">
            <v>14250</v>
          </cell>
          <cell r="F17">
            <v>6853</v>
          </cell>
          <cell r="G17">
            <v>35.74</v>
          </cell>
          <cell r="H17" t="str">
            <v>㎥</v>
          </cell>
          <cell r="I17">
            <v>242</v>
          </cell>
          <cell r="J17">
            <v>398</v>
          </cell>
          <cell r="K17">
            <v>191</v>
          </cell>
          <cell r="L17">
            <v>831</v>
          </cell>
        </row>
        <row r="18">
          <cell r="A18">
            <v>103</v>
          </cell>
          <cell r="B18" t="str">
            <v xml:space="preserve">  "  (토사,운반,매월제)</v>
          </cell>
          <cell r="C18" t="str">
            <v>덤프10.5Ton</v>
          </cell>
          <cell r="D18">
            <v>8683</v>
          </cell>
          <cell r="E18">
            <v>14250</v>
          </cell>
          <cell r="F18">
            <v>6853</v>
          </cell>
          <cell r="G18">
            <v>25.09</v>
          </cell>
          <cell r="H18" t="str">
            <v>㎥</v>
          </cell>
          <cell r="I18">
            <v>346</v>
          </cell>
          <cell r="J18">
            <v>567</v>
          </cell>
          <cell r="K18">
            <v>273</v>
          </cell>
          <cell r="L18">
            <v>1186</v>
          </cell>
        </row>
        <row r="19">
          <cell r="A19">
            <v>13</v>
          </cell>
          <cell r="B19" t="str">
            <v>제당유용(풍화암,연암적재)</v>
          </cell>
          <cell r="C19" t="str">
            <v>백호1.0㎥</v>
          </cell>
          <cell r="D19">
            <v>14765</v>
          </cell>
          <cell r="E19">
            <v>11646</v>
          </cell>
          <cell r="F19">
            <v>18473</v>
          </cell>
          <cell r="G19">
            <v>41.58</v>
          </cell>
          <cell r="H19" t="str">
            <v>㎥</v>
          </cell>
          <cell r="I19">
            <v>355</v>
          </cell>
          <cell r="J19">
            <v>280</v>
          </cell>
          <cell r="K19">
            <v>444</v>
          </cell>
          <cell r="L19">
            <v>1079</v>
          </cell>
        </row>
        <row r="20">
          <cell r="A20">
            <v>14</v>
          </cell>
          <cell r="B20" t="str">
            <v xml:space="preserve"> " (풍화암,연암운반,흑석제)</v>
          </cell>
          <cell r="C20" t="str">
            <v>덤프10.5Ton</v>
          </cell>
          <cell r="D20">
            <v>8683</v>
          </cell>
          <cell r="E20">
            <v>3833.2500000000005</v>
          </cell>
          <cell r="F20">
            <v>8265</v>
          </cell>
          <cell r="G20">
            <v>23.14</v>
          </cell>
          <cell r="H20" t="str">
            <v>㎥</v>
          </cell>
          <cell r="I20">
            <v>375</v>
          </cell>
          <cell r="J20">
            <v>165</v>
          </cell>
          <cell r="K20">
            <v>357</v>
          </cell>
          <cell r="L20">
            <v>897</v>
          </cell>
        </row>
        <row r="21">
          <cell r="A21">
            <v>104</v>
          </cell>
          <cell r="B21" t="str">
            <v xml:space="preserve"> " (풍화암,연암운반,매월제)</v>
          </cell>
          <cell r="C21" t="str">
            <v>덤프10.5Ton</v>
          </cell>
          <cell r="D21">
            <v>8683</v>
          </cell>
          <cell r="E21">
            <v>4560</v>
          </cell>
          <cell r="F21">
            <v>8265</v>
          </cell>
          <cell r="G21">
            <v>21.52</v>
          </cell>
          <cell r="H21" t="str">
            <v>㎥</v>
          </cell>
          <cell r="I21">
            <v>403</v>
          </cell>
          <cell r="J21">
            <v>211</v>
          </cell>
          <cell r="K21">
            <v>384</v>
          </cell>
          <cell r="L21">
            <v>998</v>
          </cell>
        </row>
        <row r="22">
          <cell r="A22">
            <v>15</v>
          </cell>
          <cell r="B22" t="str">
            <v>유용사석 (적재)</v>
          </cell>
          <cell r="C22" t="str">
            <v>백호1.0㎥</v>
          </cell>
          <cell r="D22">
            <v>14765</v>
          </cell>
          <cell r="E22">
            <v>11646</v>
          </cell>
          <cell r="F22">
            <v>18473</v>
          </cell>
          <cell r="G22">
            <v>37.76</v>
          </cell>
          <cell r="H22" t="str">
            <v>㎥</v>
          </cell>
          <cell r="I22">
            <v>391</v>
          </cell>
          <cell r="J22">
            <v>308</v>
          </cell>
          <cell r="K22">
            <v>489</v>
          </cell>
          <cell r="L22">
            <v>1188</v>
          </cell>
        </row>
        <row r="23">
          <cell r="A23">
            <v>16</v>
          </cell>
          <cell r="B23" t="str">
            <v xml:space="preserve">  "  (운반,흑석)</v>
          </cell>
          <cell r="C23" t="str">
            <v>덤프10.5Ton</v>
          </cell>
          <cell r="D23">
            <v>8683</v>
          </cell>
          <cell r="E23">
            <v>3405.75</v>
          </cell>
          <cell r="F23">
            <v>8265</v>
          </cell>
          <cell r="G23">
            <v>22.54</v>
          </cell>
          <cell r="H23" t="str">
            <v>㎥</v>
          </cell>
          <cell r="I23">
            <v>385</v>
          </cell>
          <cell r="J23">
            <v>151</v>
          </cell>
          <cell r="K23">
            <v>366</v>
          </cell>
          <cell r="L23">
            <v>902</v>
          </cell>
        </row>
        <row r="24">
          <cell r="A24">
            <v>105</v>
          </cell>
          <cell r="B24" t="str">
            <v xml:space="preserve">  "  (운반,매월)</v>
          </cell>
          <cell r="C24" t="str">
            <v>덤프10.5Ton</v>
          </cell>
          <cell r="D24">
            <v>8683</v>
          </cell>
          <cell r="E24">
            <v>7096.5</v>
          </cell>
          <cell r="F24">
            <v>8265</v>
          </cell>
          <cell r="G24">
            <v>14.86</v>
          </cell>
          <cell r="H24" t="str">
            <v>㎥</v>
          </cell>
          <cell r="I24">
            <v>584</v>
          </cell>
          <cell r="J24">
            <v>477</v>
          </cell>
          <cell r="K24">
            <v>556</v>
          </cell>
          <cell r="L24">
            <v>1617</v>
          </cell>
        </row>
        <row r="25">
          <cell r="A25">
            <v>17</v>
          </cell>
          <cell r="B25" t="str">
            <v>사석(투하)</v>
          </cell>
          <cell r="C25" t="str">
            <v>백호1.0㎥</v>
          </cell>
          <cell r="D25">
            <v>14765</v>
          </cell>
          <cell r="E25">
            <v>11646</v>
          </cell>
          <cell r="F25">
            <v>18473</v>
          </cell>
          <cell r="G25">
            <v>37.76</v>
          </cell>
          <cell r="H25" t="str">
            <v>㎥</v>
          </cell>
          <cell r="I25">
            <v>391</v>
          </cell>
          <cell r="J25">
            <v>308</v>
          </cell>
          <cell r="K25">
            <v>489</v>
          </cell>
          <cell r="L25">
            <v>1188</v>
          </cell>
        </row>
        <row r="26">
          <cell r="A26">
            <v>106</v>
          </cell>
          <cell r="B26" t="str">
            <v>적사후유용사석 (적재)</v>
          </cell>
          <cell r="C26" t="str">
            <v>백호1.0㎥</v>
          </cell>
          <cell r="D26">
            <v>14765</v>
          </cell>
          <cell r="E26">
            <v>11646</v>
          </cell>
          <cell r="F26">
            <v>18473</v>
          </cell>
          <cell r="G26">
            <v>37.76</v>
          </cell>
          <cell r="H26" t="str">
            <v>㎥</v>
          </cell>
          <cell r="I26">
            <v>391</v>
          </cell>
          <cell r="J26">
            <v>308</v>
          </cell>
          <cell r="K26">
            <v>489</v>
          </cell>
          <cell r="L26">
            <v>1188</v>
          </cell>
        </row>
        <row r="27">
          <cell r="A27">
            <v>18</v>
          </cell>
          <cell r="B27" t="str">
            <v>적사후유용사석 (운반)</v>
          </cell>
          <cell r="C27" t="str">
            <v>덤프10.5Ton</v>
          </cell>
          <cell r="D27">
            <v>8683</v>
          </cell>
          <cell r="E27">
            <v>7310.25</v>
          </cell>
          <cell r="F27">
            <v>8265</v>
          </cell>
          <cell r="G27">
            <v>14.4</v>
          </cell>
          <cell r="H27" t="str">
            <v>㎥</v>
          </cell>
          <cell r="I27">
            <v>602</v>
          </cell>
          <cell r="J27">
            <v>507</v>
          </cell>
          <cell r="K27">
            <v>573</v>
          </cell>
          <cell r="L27">
            <v>1682</v>
          </cell>
        </row>
        <row r="28">
          <cell r="A28">
            <v>107</v>
          </cell>
          <cell r="B28" t="str">
            <v>적사후유용사석 (적재)</v>
          </cell>
          <cell r="C28" t="str">
            <v>백호1.0㎥</v>
          </cell>
          <cell r="D28">
            <v>14765</v>
          </cell>
          <cell r="E28">
            <v>11646</v>
          </cell>
          <cell r="F28">
            <v>18473</v>
          </cell>
          <cell r="G28">
            <v>50.35</v>
          </cell>
          <cell r="H28" t="str">
            <v>㎥</v>
          </cell>
          <cell r="I28">
            <v>293</v>
          </cell>
          <cell r="J28">
            <v>231</v>
          </cell>
          <cell r="K28">
            <v>366</v>
          </cell>
          <cell r="L28">
            <v>890</v>
          </cell>
        </row>
        <row r="29">
          <cell r="A29">
            <v>108</v>
          </cell>
          <cell r="B29" t="str">
            <v>적사후유용사석 (운반)</v>
          </cell>
          <cell r="C29" t="str">
            <v>덤프10.5Ton</v>
          </cell>
          <cell r="D29">
            <v>8683</v>
          </cell>
          <cell r="E29">
            <v>3462.75</v>
          </cell>
          <cell r="F29">
            <v>8265</v>
          </cell>
          <cell r="G29">
            <v>28.66</v>
          </cell>
          <cell r="H29" t="str">
            <v>㎥</v>
          </cell>
          <cell r="I29">
            <v>302</v>
          </cell>
          <cell r="J29">
            <v>120</v>
          </cell>
          <cell r="K29">
            <v>288</v>
          </cell>
          <cell r="L29">
            <v>710</v>
          </cell>
        </row>
        <row r="30">
          <cell r="A30">
            <v>109</v>
          </cell>
          <cell r="B30" t="str">
            <v>순사석    (적재)</v>
          </cell>
          <cell r="C30" t="str">
            <v>백호1.0㎥</v>
          </cell>
          <cell r="D30">
            <v>14765</v>
          </cell>
          <cell r="E30">
            <v>11646</v>
          </cell>
          <cell r="F30">
            <v>18473</v>
          </cell>
          <cell r="G30">
            <v>50.35</v>
          </cell>
          <cell r="H30" t="str">
            <v>㎥</v>
          </cell>
          <cell r="I30">
            <v>293</v>
          </cell>
          <cell r="J30">
            <v>231</v>
          </cell>
          <cell r="K30">
            <v>366</v>
          </cell>
          <cell r="L30">
            <v>890</v>
          </cell>
        </row>
        <row r="31">
          <cell r="A31">
            <v>110</v>
          </cell>
          <cell r="B31" t="str">
            <v>순사석    (운반)</v>
          </cell>
          <cell r="C31" t="str">
            <v>덤프15Ton</v>
          </cell>
          <cell r="D31">
            <v>9681</v>
          </cell>
          <cell r="E31">
            <v>15994</v>
          </cell>
          <cell r="F31">
            <v>13525</v>
          </cell>
          <cell r="G31">
            <v>9.19</v>
          </cell>
          <cell r="H31" t="str">
            <v>㎥</v>
          </cell>
          <cell r="I31">
            <v>1053</v>
          </cell>
          <cell r="J31">
            <v>1740</v>
          </cell>
          <cell r="K31">
            <v>1471</v>
          </cell>
          <cell r="L31">
            <v>4264</v>
          </cell>
        </row>
        <row r="32">
          <cell r="A32">
            <v>19</v>
          </cell>
          <cell r="B32" t="str">
            <v>휠타모래(다짐)</v>
          </cell>
          <cell r="C32" t="str">
            <v>진동로울러4.4T</v>
          </cell>
          <cell r="D32">
            <v>11345</v>
          </cell>
          <cell r="E32">
            <v>1641</v>
          </cell>
          <cell r="F32">
            <v>5247</v>
          </cell>
          <cell r="G32">
            <v>28.8</v>
          </cell>
          <cell r="H32" t="str">
            <v>㎥</v>
          </cell>
          <cell r="I32">
            <v>393</v>
          </cell>
          <cell r="J32">
            <v>56</v>
          </cell>
          <cell r="K32">
            <v>182</v>
          </cell>
          <cell r="L32">
            <v>631</v>
          </cell>
        </row>
        <row r="33">
          <cell r="A33">
            <v>20</v>
          </cell>
          <cell r="B33" t="str">
            <v>가체절쌓기</v>
          </cell>
          <cell r="C33" t="str">
            <v>불도쟈19Ton</v>
          </cell>
          <cell r="D33">
            <v>14765</v>
          </cell>
          <cell r="E33">
            <v>15910</v>
          </cell>
          <cell r="F33">
            <v>17398</v>
          </cell>
          <cell r="G33">
            <v>73.06</v>
          </cell>
          <cell r="H33" t="str">
            <v>㎥</v>
          </cell>
          <cell r="I33">
            <v>202</v>
          </cell>
          <cell r="J33">
            <v>217</v>
          </cell>
          <cell r="K33">
            <v>238</v>
          </cell>
          <cell r="L33">
            <v>657</v>
          </cell>
        </row>
        <row r="34">
          <cell r="A34">
            <v>21</v>
          </cell>
          <cell r="B34" t="str">
            <v>가체절헐기</v>
          </cell>
          <cell r="C34" t="str">
            <v>불도쟈19Ton</v>
          </cell>
          <cell r="D34">
            <v>14765</v>
          </cell>
          <cell r="E34">
            <v>15910</v>
          </cell>
          <cell r="F34">
            <v>17398</v>
          </cell>
          <cell r="G34">
            <v>87.42</v>
          </cell>
          <cell r="H34" t="str">
            <v>㎥</v>
          </cell>
          <cell r="I34">
            <v>168</v>
          </cell>
          <cell r="J34">
            <v>181</v>
          </cell>
          <cell r="K34">
            <v>199</v>
          </cell>
          <cell r="L34">
            <v>548</v>
          </cell>
        </row>
        <row r="35">
          <cell r="A35">
            <v>22</v>
          </cell>
          <cell r="B35" t="str">
            <v>법면다짐</v>
          </cell>
          <cell r="C35" t="str">
            <v>양족식자주19T</v>
          </cell>
          <cell r="D35">
            <v>11345</v>
          </cell>
          <cell r="E35">
            <v>18886</v>
          </cell>
          <cell r="F35">
            <v>55056</v>
          </cell>
          <cell r="G35">
            <v>14.4</v>
          </cell>
          <cell r="H35" t="str">
            <v>㎥</v>
          </cell>
          <cell r="I35">
            <v>787</v>
          </cell>
          <cell r="J35">
            <v>1311</v>
          </cell>
          <cell r="K35">
            <v>3823</v>
          </cell>
          <cell r="L35">
            <v>5921</v>
          </cell>
        </row>
        <row r="36">
          <cell r="A36">
            <v>23</v>
          </cell>
          <cell r="B36" t="str">
            <v>종단유용(L=30m)</v>
          </cell>
          <cell r="C36" t="str">
            <v>불도쟈19Ton</v>
          </cell>
          <cell r="D36">
            <v>14765</v>
          </cell>
          <cell r="E36">
            <v>15910</v>
          </cell>
          <cell r="F36">
            <v>17398</v>
          </cell>
          <cell r="G36">
            <v>90.39</v>
          </cell>
          <cell r="H36" t="str">
            <v>㎥</v>
          </cell>
          <cell r="I36">
            <v>163</v>
          </cell>
          <cell r="J36">
            <v>176</v>
          </cell>
          <cell r="K36">
            <v>192</v>
          </cell>
          <cell r="L36">
            <v>531</v>
          </cell>
        </row>
        <row r="37">
          <cell r="A37">
            <v>24</v>
          </cell>
          <cell r="B37" t="str">
            <v>종단유용(L=40m)</v>
          </cell>
          <cell r="C37" t="str">
            <v>불도쟈19Ton</v>
          </cell>
          <cell r="D37">
            <v>14765</v>
          </cell>
          <cell r="E37">
            <v>15910</v>
          </cell>
          <cell r="F37">
            <v>17398</v>
          </cell>
          <cell r="G37">
            <v>47.35</v>
          </cell>
          <cell r="H37" t="str">
            <v>㎥</v>
          </cell>
          <cell r="I37">
            <v>311</v>
          </cell>
          <cell r="J37">
            <v>336</v>
          </cell>
          <cell r="K37">
            <v>367</v>
          </cell>
          <cell r="L37">
            <v>1014</v>
          </cell>
        </row>
        <row r="38">
          <cell r="A38">
            <v>25</v>
          </cell>
          <cell r="B38" t="str">
            <v>제당단면유용</v>
          </cell>
          <cell r="C38" t="str">
            <v>불도쟈19Ton</v>
          </cell>
          <cell r="D38">
            <v>14765</v>
          </cell>
          <cell r="E38">
            <v>15910</v>
          </cell>
          <cell r="F38">
            <v>17398</v>
          </cell>
          <cell r="G38">
            <v>90.33</v>
          </cell>
          <cell r="H38" t="str">
            <v>㎥</v>
          </cell>
          <cell r="I38">
            <v>163</v>
          </cell>
          <cell r="J38">
            <v>176</v>
          </cell>
          <cell r="K38">
            <v>192</v>
          </cell>
          <cell r="L38">
            <v>531</v>
          </cell>
        </row>
        <row r="39">
          <cell r="A39">
            <v>26</v>
          </cell>
          <cell r="B39" t="str">
            <v>층따기</v>
          </cell>
          <cell r="C39" t="str">
            <v>백호0.7㎥</v>
          </cell>
          <cell r="D39">
            <v>14765</v>
          </cell>
          <cell r="E39">
            <v>6908</v>
          </cell>
          <cell r="F39">
            <v>13016</v>
          </cell>
          <cell r="G39">
            <v>81.849999999999994</v>
          </cell>
          <cell r="H39" t="str">
            <v>㎥</v>
          </cell>
          <cell r="I39">
            <v>180</v>
          </cell>
          <cell r="J39">
            <v>84</v>
          </cell>
          <cell r="K39">
            <v>159</v>
          </cell>
          <cell r="L39">
            <v>423</v>
          </cell>
        </row>
        <row r="40">
          <cell r="A40">
            <v>27</v>
          </cell>
          <cell r="B40" t="str">
            <v>메쌓기헐기</v>
          </cell>
          <cell r="C40" t="str">
            <v>백호1.0㎥</v>
          </cell>
          <cell r="D40">
            <v>14765</v>
          </cell>
          <cell r="E40">
            <v>11646</v>
          </cell>
          <cell r="F40">
            <v>18473</v>
          </cell>
          <cell r="G40">
            <v>38.74</v>
          </cell>
          <cell r="H40" t="str">
            <v>㎥</v>
          </cell>
          <cell r="I40">
            <v>381</v>
          </cell>
          <cell r="J40">
            <v>300</v>
          </cell>
          <cell r="K40">
            <v>476</v>
          </cell>
          <cell r="L40">
            <v>1157</v>
          </cell>
        </row>
        <row r="41">
          <cell r="A41">
            <v>28</v>
          </cell>
          <cell r="B41" t="str">
            <v>제당종단유용(L=30m)</v>
          </cell>
          <cell r="C41" t="str">
            <v>불도쟈19Ton</v>
          </cell>
          <cell r="D41">
            <v>14765</v>
          </cell>
          <cell r="E41">
            <v>15910</v>
          </cell>
          <cell r="F41">
            <v>17398</v>
          </cell>
          <cell r="G41">
            <v>62.91</v>
          </cell>
          <cell r="H41" t="str">
            <v>㎥</v>
          </cell>
          <cell r="I41">
            <v>234</v>
          </cell>
          <cell r="J41">
            <v>252</v>
          </cell>
          <cell r="K41">
            <v>276</v>
          </cell>
          <cell r="L41">
            <v>762</v>
          </cell>
        </row>
        <row r="42">
          <cell r="A42">
            <v>29</v>
          </cell>
          <cell r="B42" t="str">
            <v>잡석면고르기</v>
          </cell>
          <cell r="C42" t="str">
            <v>백호1.0㎥</v>
          </cell>
          <cell r="D42">
            <v>14765</v>
          </cell>
          <cell r="E42">
            <v>11646</v>
          </cell>
          <cell r="F42">
            <v>18473</v>
          </cell>
          <cell r="G42">
            <v>29.37</v>
          </cell>
          <cell r="H42" t="str">
            <v>㎡</v>
          </cell>
          <cell r="I42">
            <v>502</v>
          </cell>
          <cell r="J42">
            <v>396</v>
          </cell>
          <cell r="K42">
            <v>628</v>
          </cell>
          <cell r="L42">
            <v>1526</v>
          </cell>
        </row>
        <row r="43">
          <cell r="A43">
            <v>30</v>
          </cell>
          <cell r="B43" t="str">
            <v>표토제거</v>
          </cell>
          <cell r="C43" t="str">
            <v>불도쟈19Ton</v>
          </cell>
          <cell r="D43">
            <v>14765</v>
          </cell>
          <cell r="E43">
            <v>15910</v>
          </cell>
          <cell r="F43">
            <v>17398</v>
          </cell>
          <cell r="G43">
            <v>62.44</v>
          </cell>
          <cell r="H43" t="str">
            <v>㎥</v>
          </cell>
          <cell r="I43">
            <v>236</v>
          </cell>
          <cell r="J43">
            <v>254</v>
          </cell>
          <cell r="K43">
            <v>278</v>
          </cell>
          <cell r="L43">
            <v>768</v>
          </cell>
        </row>
        <row r="44">
          <cell r="A44">
            <v>31</v>
          </cell>
          <cell r="B44" t="str">
            <v>표토제거</v>
          </cell>
          <cell r="C44" t="str">
            <v>백호1.0㎥</v>
          </cell>
          <cell r="D44">
            <v>14765</v>
          </cell>
          <cell r="E44">
            <v>11646</v>
          </cell>
          <cell r="F44">
            <v>15948</v>
          </cell>
          <cell r="G44">
            <v>61.98</v>
          </cell>
          <cell r="H44" t="str">
            <v>㎥</v>
          </cell>
          <cell r="I44">
            <v>238</v>
          </cell>
          <cell r="J44">
            <v>187</v>
          </cell>
          <cell r="K44">
            <v>257</v>
          </cell>
          <cell r="L44">
            <v>682</v>
          </cell>
        </row>
        <row r="45">
          <cell r="A45">
            <v>32</v>
          </cell>
          <cell r="B45" t="str">
            <v>법면다짐</v>
          </cell>
          <cell r="C45" t="str">
            <v>백호0.7㎥</v>
          </cell>
          <cell r="D45">
            <v>14765</v>
          </cell>
          <cell r="E45">
            <v>6908</v>
          </cell>
          <cell r="F45">
            <v>13016</v>
          </cell>
          <cell r="G45">
            <v>1</v>
          </cell>
          <cell r="H45" t="str">
            <v>hr</v>
          </cell>
          <cell r="I45">
            <v>14765</v>
          </cell>
          <cell r="J45">
            <v>6908</v>
          </cell>
          <cell r="K45">
            <v>13016</v>
          </cell>
          <cell r="L45">
            <v>34689</v>
          </cell>
        </row>
        <row r="46">
          <cell r="A46">
            <v>33</v>
          </cell>
          <cell r="B46" t="str">
            <v>법면다짐</v>
          </cell>
          <cell r="C46" t="str">
            <v>유압식진동콤팩터</v>
          </cell>
          <cell r="D46">
            <v>0</v>
          </cell>
          <cell r="E46">
            <v>0</v>
          </cell>
          <cell r="F46">
            <v>4057</v>
          </cell>
          <cell r="G46">
            <v>1</v>
          </cell>
          <cell r="H46" t="str">
            <v>hr</v>
          </cell>
          <cell r="I46">
            <v>0</v>
          </cell>
          <cell r="J46">
            <v>0</v>
          </cell>
          <cell r="K46">
            <v>4057</v>
          </cell>
          <cell r="L46">
            <v>4057</v>
          </cell>
        </row>
        <row r="47">
          <cell r="A47">
            <v>34</v>
          </cell>
          <cell r="B47" t="str">
            <v>람마다짐</v>
          </cell>
          <cell r="C47" t="str">
            <v>점토</v>
          </cell>
          <cell r="D47">
            <v>9235</v>
          </cell>
          <cell r="E47">
            <v>716</v>
          </cell>
          <cell r="F47">
            <v>386</v>
          </cell>
          <cell r="G47">
            <v>2.92</v>
          </cell>
          <cell r="H47" t="str">
            <v>㎥</v>
          </cell>
          <cell r="I47">
            <v>3162</v>
          </cell>
          <cell r="J47">
            <v>245</v>
          </cell>
          <cell r="K47">
            <v>132</v>
          </cell>
          <cell r="L47">
            <v>3539</v>
          </cell>
        </row>
        <row r="48">
          <cell r="A48">
            <v>35</v>
          </cell>
          <cell r="B48" t="str">
            <v>순성토(도로)L=5.75</v>
          </cell>
          <cell r="C48" t="str">
            <v>백호1.0㎥</v>
          </cell>
          <cell r="D48">
            <v>14765</v>
          </cell>
          <cell r="E48">
            <v>11646</v>
          </cell>
          <cell r="F48">
            <v>15948</v>
          </cell>
          <cell r="G48">
            <v>109.76</v>
          </cell>
          <cell r="H48" t="str">
            <v>㎥</v>
          </cell>
          <cell r="I48">
            <v>134</v>
          </cell>
          <cell r="J48">
            <v>106</v>
          </cell>
          <cell r="K48">
            <v>145</v>
          </cell>
          <cell r="L48">
            <v>385</v>
          </cell>
        </row>
        <row r="49">
          <cell r="A49">
            <v>36</v>
          </cell>
          <cell r="B49" t="str">
            <v>순성토(도로)L=5.75</v>
          </cell>
          <cell r="C49" t="str">
            <v>덤프10.5Ton</v>
          </cell>
          <cell r="D49">
            <v>8683</v>
          </cell>
          <cell r="E49">
            <v>14250</v>
          </cell>
          <cell r="F49">
            <v>6853</v>
          </cell>
          <cell r="G49">
            <v>43.96</v>
          </cell>
          <cell r="H49" t="str">
            <v>㎥</v>
          </cell>
          <cell r="I49">
            <v>197</v>
          </cell>
          <cell r="J49">
            <v>324</v>
          </cell>
          <cell r="K49">
            <v>155</v>
          </cell>
          <cell r="L49">
            <v>676</v>
          </cell>
        </row>
      </sheetData>
      <sheetData sheetId="7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(회사)"/>
      <sheetName val="원가(회사)"/>
      <sheetName val="보고서"/>
      <sheetName val="분양금할인"/>
      <sheetName val="분양금할인02"/>
      <sheetName val="토지취득"/>
      <sheetName val="분양율1"/>
      <sheetName val="진행율"/>
      <sheetName val="분양율2"/>
      <sheetName val="분양총괄"/>
      <sheetName val="메롱"/>
      <sheetName val="ABS2"/>
      <sheetName val="투입원가"/>
      <sheetName val="예정원가"/>
      <sheetName val="토지대조정"/>
      <sheetName val="기흥상갈"/>
      <sheetName val="대전노은"/>
      <sheetName val="대전노은2차"/>
      <sheetName val="묵동"/>
      <sheetName val="부산명장동"/>
      <sheetName val="신영통지구"/>
      <sheetName val="신정동신투리"/>
      <sheetName val="오산운암"/>
      <sheetName val="용인구갈2지구"/>
      <sheetName val="은평구녹번동"/>
      <sheetName val="창동아파트"/>
      <sheetName val="파주교하"/>
      <sheetName val="해운대주상복합"/>
      <sheetName val="수원권선특구(곡반정)"/>
      <sheetName val="용인수지6차"/>
      <sheetName val="Sheet4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설계내역"/>
      <sheetName val="부대내역"/>
      <sheetName val="부대토공"/>
      <sheetName val="부대철콘"/>
      <sheetName val="부대강교"/>
    </sheetNames>
    <sheetDataSet>
      <sheetData sheetId="0" refreshError="1">
        <row r="1">
          <cell r="A1" t="str">
            <v>ITNUM</v>
          </cell>
          <cell r="B1" t="str">
            <v>SORTCODE</v>
          </cell>
          <cell r="C1" t="str">
            <v>F_DESC</v>
          </cell>
          <cell r="D1" t="str">
            <v>F_SIZE</v>
          </cell>
          <cell r="E1" t="str">
            <v>QTY</v>
          </cell>
          <cell r="F1" t="str">
            <v>F_UNIT</v>
          </cell>
          <cell r="G1" t="str">
            <v>T_UPRICE</v>
          </cell>
          <cell r="H1" t="str">
            <v>T_AMOUNT</v>
          </cell>
        </row>
        <row r="2">
          <cell r="A2" t="str">
            <v>1.</v>
          </cell>
          <cell r="B2">
            <v>128</v>
          </cell>
          <cell r="C2" t="str">
            <v>토          공</v>
          </cell>
          <cell r="E2">
            <v>0</v>
          </cell>
          <cell r="H2">
            <v>0</v>
          </cell>
        </row>
        <row r="3">
          <cell r="A3" t="str">
            <v>1.01</v>
          </cell>
          <cell r="B3">
            <v>256</v>
          </cell>
          <cell r="C3" t="str">
            <v>기존구조물철거공</v>
          </cell>
          <cell r="E3">
            <v>0</v>
          </cell>
          <cell r="H3">
            <v>0</v>
          </cell>
        </row>
        <row r="4">
          <cell r="A4" t="str">
            <v>a</v>
          </cell>
          <cell r="B4">
            <v>384</v>
          </cell>
          <cell r="C4" t="str">
            <v>무근콘크리트</v>
          </cell>
          <cell r="D4" t="str">
            <v>(T=30㎝미만)</v>
          </cell>
          <cell r="E4">
            <v>343</v>
          </cell>
          <cell r="F4" t="str">
            <v>㎥</v>
          </cell>
          <cell r="G4">
            <v>52041</v>
          </cell>
          <cell r="H4">
            <v>17850063</v>
          </cell>
        </row>
        <row r="5">
          <cell r="A5" t="str">
            <v>b</v>
          </cell>
          <cell r="B5">
            <v>576</v>
          </cell>
          <cell r="C5" t="str">
            <v>무근콘크리트</v>
          </cell>
          <cell r="D5" t="str">
            <v>(T=30㎝이상)</v>
          </cell>
          <cell r="E5">
            <v>40</v>
          </cell>
          <cell r="F5" t="str">
            <v>㎥</v>
          </cell>
          <cell r="G5">
            <v>54876</v>
          </cell>
          <cell r="H5">
            <v>2195040</v>
          </cell>
        </row>
        <row r="6">
          <cell r="A6" t="str">
            <v>c</v>
          </cell>
          <cell r="B6">
            <v>768</v>
          </cell>
          <cell r="C6" t="str">
            <v>철근콘크리트</v>
          </cell>
          <cell r="D6" t="str">
            <v>(T=30㎝미만)</v>
          </cell>
          <cell r="E6">
            <v>89</v>
          </cell>
          <cell r="F6" t="str">
            <v>㎥</v>
          </cell>
          <cell r="G6">
            <v>115691</v>
          </cell>
          <cell r="H6">
            <v>10296499</v>
          </cell>
        </row>
        <row r="7">
          <cell r="A7" t="str">
            <v>d</v>
          </cell>
          <cell r="B7">
            <v>816</v>
          </cell>
          <cell r="C7" t="str">
            <v>철근콘크리트</v>
          </cell>
          <cell r="D7" t="str">
            <v>(T=30㎝이상)</v>
          </cell>
          <cell r="E7">
            <v>59</v>
          </cell>
          <cell r="F7" t="str">
            <v>㎥</v>
          </cell>
          <cell r="G7">
            <v>119428</v>
          </cell>
          <cell r="H7">
            <v>7046252</v>
          </cell>
        </row>
        <row r="8">
          <cell r="A8" t="str">
            <v>e</v>
          </cell>
          <cell r="B8">
            <v>840</v>
          </cell>
          <cell r="C8" t="str">
            <v>석축헐기</v>
          </cell>
          <cell r="D8" t="str">
            <v>(찰 쌓 기)</v>
          </cell>
          <cell r="E8">
            <v>18</v>
          </cell>
          <cell r="F8" t="str">
            <v>㎥</v>
          </cell>
          <cell r="G8">
            <v>25133</v>
          </cell>
          <cell r="H8">
            <v>452394</v>
          </cell>
        </row>
        <row r="9">
          <cell r="A9" t="str">
            <v>f</v>
          </cell>
          <cell r="B9">
            <v>864</v>
          </cell>
          <cell r="C9" t="str">
            <v>기존포장깨기</v>
          </cell>
          <cell r="D9" t="str">
            <v>(아 스 콘)</v>
          </cell>
          <cell r="E9">
            <v>164</v>
          </cell>
          <cell r="F9" t="str">
            <v>㎥</v>
          </cell>
          <cell r="G9">
            <v>19000</v>
          </cell>
          <cell r="H9">
            <v>3116000</v>
          </cell>
        </row>
        <row r="10">
          <cell r="A10" t="str">
            <v>g</v>
          </cell>
          <cell r="B10">
            <v>992</v>
          </cell>
          <cell r="C10" t="str">
            <v>기존포장깨기</v>
          </cell>
          <cell r="D10" t="str">
            <v>(콘크리트)</v>
          </cell>
          <cell r="E10">
            <v>831</v>
          </cell>
          <cell r="F10" t="str">
            <v>㎥</v>
          </cell>
          <cell r="G10">
            <v>21947</v>
          </cell>
          <cell r="H10">
            <v>18237957</v>
          </cell>
        </row>
        <row r="11">
          <cell r="A11" t="str">
            <v>h</v>
          </cell>
          <cell r="B11">
            <v>1216</v>
          </cell>
          <cell r="C11" t="str">
            <v>기계절단공</v>
          </cell>
          <cell r="D11" t="str">
            <v>(콘크리트)</v>
          </cell>
          <cell r="E11">
            <v>45</v>
          </cell>
          <cell r="F11" t="str">
            <v>ｍ</v>
          </cell>
          <cell r="G11">
            <v>1793</v>
          </cell>
          <cell r="H11">
            <v>80685</v>
          </cell>
        </row>
        <row r="12">
          <cell r="A12" t="str">
            <v>i</v>
          </cell>
          <cell r="B12">
            <v>1248</v>
          </cell>
          <cell r="C12" t="str">
            <v>기계절단공</v>
          </cell>
          <cell r="D12" t="str">
            <v>(아 스 콘)</v>
          </cell>
          <cell r="E12">
            <v>12</v>
          </cell>
          <cell r="F12" t="str">
            <v>ｍ</v>
          </cell>
          <cell r="G12">
            <v>1613</v>
          </cell>
          <cell r="H12">
            <v>19356</v>
          </cell>
        </row>
        <row r="13">
          <cell r="A13" t="str">
            <v>계</v>
          </cell>
          <cell r="B13">
            <v>1256</v>
          </cell>
          <cell r="E13">
            <v>0</v>
          </cell>
          <cell r="H13">
            <v>0</v>
          </cell>
        </row>
        <row r="14">
          <cell r="A14" t="str">
            <v>1.02</v>
          </cell>
          <cell r="B14">
            <v>1408</v>
          </cell>
          <cell r="C14" t="str">
            <v>측구뚝쌓기</v>
          </cell>
          <cell r="E14">
            <v>3141</v>
          </cell>
          <cell r="F14" t="str">
            <v>㎥</v>
          </cell>
          <cell r="G14">
            <v>4327</v>
          </cell>
          <cell r="H14">
            <v>13591107</v>
          </cell>
        </row>
        <row r="15">
          <cell r="A15" t="str">
            <v>1.03</v>
          </cell>
          <cell r="B15">
            <v>1440</v>
          </cell>
          <cell r="C15" t="str">
            <v>층따기</v>
          </cell>
          <cell r="E15">
            <v>13194</v>
          </cell>
          <cell r="F15" t="str">
            <v>㎥</v>
          </cell>
          <cell r="G15">
            <v>709</v>
          </cell>
          <cell r="H15">
            <v>9354546</v>
          </cell>
        </row>
        <row r="16">
          <cell r="A16" t="str">
            <v>1.04</v>
          </cell>
          <cell r="B16">
            <v>1472</v>
          </cell>
          <cell r="C16" t="str">
            <v>표토제거</v>
          </cell>
          <cell r="E16">
            <v>0</v>
          </cell>
          <cell r="H16">
            <v>0</v>
          </cell>
        </row>
        <row r="17">
          <cell r="A17" t="str">
            <v>a</v>
          </cell>
          <cell r="B17">
            <v>1536</v>
          </cell>
          <cell r="C17" t="str">
            <v>표토제거</v>
          </cell>
          <cell r="D17" t="str">
            <v>(답 구 간)</v>
          </cell>
          <cell r="E17">
            <v>26530</v>
          </cell>
          <cell r="F17" t="str">
            <v>㎡</v>
          </cell>
          <cell r="G17">
            <v>212</v>
          </cell>
          <cell r="H17">
            <v>5624360</v>
          </cell>
        </row>
        <row r="18">
          <cell r="A18" t="str">
            <v>b</v>
          </cell>
          <cell r="B18">
            <v>1664</v>
          </cell>
          <cell r="C18" t="str">
            <v>표토제거</v>
          </cell>
          <cell r="D18" t="str">
            <v>(답외구간)</v>
          </cell>
          <cell r="E18">
            <v>36981</v>
          </cell>
          <cell r="F18" t="str">
            <v>㎡</v>
          </cell>
          <cell r="G18">
            <v>134</v>
          </cell>
          <cell r="H18">
            <v>4955454</v>
          </cell>
        </row>
        <row r="19">
          <cell r="A19" t="str">
            <v>계</v>
          </cell>
          <cell r="B19">
            <v>1792</v>
          </cell>
          <cell r="E19">
            <v>0</v>
          </cell>
          <cell r="H19">
            <v>0</v>
          </cell>
        </row>
        <row r="20">
          <cell r="A20" t="str">
            <v>1.05</v>
          </cell>
          <cell r="B20">
            <v>1920</v>
          </cell>
          <cell r="C20" t="str">
            <v>벌개제근</v>
          </cell>
          <cell r="E20">
            <v>178460</v>
          </cell>
          <cell r="F20" t="str">
            <v>㎡</v>
          </cell>
          <cell r="G20">
            <v>957</v>
          </cell>
          <cell r="H20">
            <v>170786220</v>
          </cell>
        </row>
        <row r="21">
          <cell r="A21" t="str">
            <v>1.06</v>
          </cell>
          <cell r="B21">
            <v>2048</v>
          </cell>
          <cell r="C21" t="str">
            <v>흙 깍 기</v>
          </cell>
          <cell r="E21">
            <v>0</v>
          </cell>
          <cell r="H21">
            <v>0</v>
          </cell>
        </row>
        <row r="22">
          <cell r="A22" t="str">
            <v>a</v>
          </cell>
          <cell r="B22">
            <v>2176</v>
          </cell>
          <cell r="C22" t="str">
            <v>흙깎기</v>
          </cell>
          <cell r="D22" t="str">
            <v>(토    사)</v>
          </cell>
          <cell r="E22">
            <v>797166</v>
          </cell>
          <cell r="F22" t="str">
            <v>㎥</v>
          </cell>
          <cell r="G22">
            <v>622</v>
          </cell>
          <cell r="H22">
            <v>495837252</v>
          </cell>
        </row>
        <row r="23">
          <cell r="A23" t="str">
            <v>b</v>
          </cell>
          <cell r="B23">
            <v>2304</v>
          </cell>
          <cell r="C23" t="str">
            <v>흙깎기</v>
          </cell>
          <cell r="D23" t="str">
            <v>(리 핑 암)</v>
          </cell>
          <cell r="E23">
            <v>284708</v>
          </cell>
          <cell r="F23" t="str">
            <v>㎥</v>
          </cell>
          <cell r="G23">
            <v>1204</v>
          </cell>
          <cell r="H23">
            <v>342788432</v>
          </cell>
        </row>
        <row r="24">
          <cell r="A24" t="str">
            <v>c</v>
          </cell>
          <cell r="B24">
            <v>2560</v>
          </cell>
          <cell r="C24" t="str">
            <v>흙깎기</v>
          </cell>
          <cell r="D24" t="str">
            <v>(발파암 립퍼병행)</v>
          </cell>
          <cell r="E24">
            <v>2708</v>
          </cell>
          <cell r="F24" t="str">
            <v>㎥</v>
          </cell>
          <cell r="G24">
            <v>15292</v>
          </cell>
          <cell r="H24">
            <v>41410736</v>
          </cell>
        </row>
        <row r="25">
          <cell r="A25" t="str">
            <v>d</v>
          </cell>
          <cell r="B25">
            <v>2688</v>
          </cell>
          <cell r="C25" t="str">
            <v>흙깎기</v>
          </cell>
          <cell r="D25" t="str">
            <v>(발파암 크롤라드릴)</v>
          </cell>
          <cell r="E25">
            <v>171252</v>
          </cell>
          <cell r="F25" t="str">
            <v>㎥</v>
          </cell>
          <cell r="G25">
            <v>8100</v>
          </cell>
          <cell r="H25">
            <v>1387141200</v>
          </cell>
        </row>
        <row r="26">
          <cell r="A26" t="str">
            <v>계</v>
          </cell>
          <cell r="B26">
            <v>2816</v>
          </cell>
          <cell r="E26">
            <v>0</v>
          </cell>
          <cell r="H26">
            <v>0</v>
          </cell>
        </row>
        <row r="27">
          <cell r="A27" t="str">
            <v>1.07</v>
          </cell>
          <cell r="B27">
            <v>2944</v>
          </cell>
          <cell r="C27" t="str">
            <v>흙 운 반</v>
          </cell>
          <cell r="E27">
            <v>0</v>
          </cell>
          <cell r="H27">
            <v>0</v>
          </cell>
        </row>
        <row r="28">
          <cell r="A28" t="str">
            <v>a</v>
          </cell>
          <cell r="B28">
            <v>2976</v>
          </cell>
          <cell r="C28" t="str">
            <v>유용무대</v>
          </cell>
          <cell r="E28">
            <v>0</v>
          </cell>
          <cell r="H28">
            <v>0</v>
          </cell>
        </row>
        <row r="29">
          <cell r="A29" t="str">
            <v>a-1</v>
          </cell>
          <cell r="B29">
            <v>3008</v>
          </cell>
          <cell r="C29" t="str">
            <v>유용무대</v>
          </cell>
          <cell r="D29" t="str">
            <v>(토    사)</v>
          </cell>
          <cell r="E29">
            <v>167139</v>
          </cell>
          <cell r="F29" t="str">
            <v>㎥</v>
          </cell>
          <cell r="H29">
            <v>0</v>
          </cell>
        </row>
        <row r="30">
          <cell r="A30" t="str">
            <v>a-2</v>
          </cell>
          <cell r="B30">
            <v>3040</v>
          </cell>
          <cell r="C30" t="str">
            <v>유용무대</v>
          </cell>
          <cell r="D30" t="str">
            <v>(리 핑 암)</v>
          </cell>
          <cell r="E30">
            <v>4089</v>
          </cell>
          <cell r="F30" t="str">
            <v>㎥</v>
          </cell>
          <cell r="H30">
            <v>0</v>
          </cell>
        </row>
        <row r="31">
          <cell r="A31" t="str">
            <v>a-3</v>
          </cell>
          <cell r="B31">
            <v>3072</v>
          </cell>
          <cell r="C31" t="str">
            <v>유용무대</v>
          </cell>
          <cell r="D31" t="str">
            <v>(발 파 암)</v>
          </cell>
          <cell r="E31">
            <v>673</v>
          </cell>
          <cell r="F31" t="str">
            <v>㎥</v>
          </cell>
          <cell r="G31">
            <v>2331</v>
          </cell>
          <cell r="H31">
            <v>1568763</v>
          </cell>
        </row>
        <row r="32">
          <cell r="A32" t="str">
            <v>소계</v>
          </cell>
          <cell r="B32">
            <v>3136</v>
          </cell>
          <cell r="E32">
            <v>0</v>
          </cell>
          <cell r="H32">
            <v>0</v>
          </cell>
        </row>
        <row r="33">
          <cell r="A33" t="str">
            <v>b</v>
          </cell>
          <cell r="B33">
            <v>3168</v>
          </cell>
          <cell r="C33" t="str">
            <v>도쟈운반</v>
          </cell>
          <cell r="E33">
            <v>0</v>
          </cell>
          <cell r="H33">
            <v>0</v>
          </cell>
        </row>
        <row r="34">
          <cell r="A34" t="str">
            <v>b-1</v>
          </cell>
          <cell r="B34">
            <v>3200</v>
          </cell>
          <cell r="C34" t="str">
            <v>도쟈운반</v>
          </cell>
          <cell r="D34" t="str">
            <v>(토    사)</v>
          </cell>
          <cell r="E34">
            <v>58169</v>
          </cell>
          <cell r="F34" t="str">
            <v>㎥</v>
          </cell>
          <cell r="G34">
            <v>498</v>
          </cell>
          <cell r="H34">
            <v>28968162</v>
          </cell>
        </row>
        <row r="35">
          <cell r="A35" t="str">
            <v>b-2</v>
          </cell>
          <cell r="B35">
            <v>3328</v>
          </cell>
          <cell r="C35" t="str">
            <v>도쟈운반</v>
          </cell>
          <cell r="D35" t="str">
            <v>(리 핑 암)</v>
          </cell>
          <cell r="E35">
            <v>11708</v>
          </cell>
          <cell r="F35" t="str">
            <v>㎥</v>
          </cell>
          <cell r="G35">
            <v>937</v>
          </cell>
          <cell r="H35">
            <v>10970396</v>
          </cell>
        </row>
        <row r="36">
          <cell r="A36" t="str">
            <v>b-3</v>
          </cell>
          <cell r="B36">
            <v>3456</v>
          </cell>
          <cell r="C36" t="str">
            <v>도쟈운반</v>
          </cell>
          <cell r="D36" t="str">
            <v>(발 파 암)</v>
          </cell>
          <cell r="E36">
            <v>1912</v>
          </cell>
          <cell r="F36" t="str">
            <v>㎥</v>
          </cell>
          <cell r="G36">
            <v>4006</v>
          </cell>
          <cell r="H36">
            <v>7659472</v>
          </cell>
        </row>
        <row r="37">
          <cell r="A37" t="str">
            <v>소계</v>
          </cell>
          <cell r="B37">
            <v>3488</v>
          </cell>
          <cell r="E37">
            <v>0</v>
          </cell>
          <cell r="H37">
            <v>0</v>
          </cell>
        </row>
        <row r="38">
          <cell r="A38" t="str">
            <v>c</v>
          </cell>
          <cell r="B38">
            <v>3552</v>
          </cell>
          <cell r="C38" t="str">
            <v>덤프운반</v>
          </cell>
          <cell r="E38">
            <v>0</v>
          </cell>
          <cell r="H38">
            <v>0</v>
          </cell>
        </row>
        <row r="39">
          <cell r="A39" t="str">
            <v>c-1</v>
          </cell>
          <cell r="B39">
            <v>3584</v>
          </cell>
          <cell r="C39" t="str">
            <v>덤프운반</v>
          </cell>
          <cell r="D39" t="str">
            <v>(토    사)</v>
          </cell>
          <cell r="E39">
            <v>740698</v>
          </cell>
          <cell r="F39" t="str">
            <v>㎥</v>
          </cell>
          <cell r="G39">
            <v>1752</v>
          </cell>
          <cell r="H39">
            <v>1297702896</v>
          </cell>
        </row>
        <row r="40">
          <cell r="A40" t="str">
            <v>c-2</v>
          </cell>
          <cell r="B40">
            <v>3712</v>
          </cell>
          <cell r="C40" t="str">
            <v>덤프운반</v>
          </cell>
          <cell r="D40" t="str">
            <v>(리 핑 암)</v>
          </cell>
          <cell r="E40">
            <v>342312</v>
          </cell>
          <cell r="F40" t="str">
            <v>㎥</v>
          </cell>
          <cell r="G40">
            <v>2717</v>
          </cell>
          <cell r="H40">
            <v>930061704</v>
          </cell>
        </row>
        <row r="41">
          <cell r="A41" t="str">
            <v>c-3</v>
          </cell>
          <cell r="B41">
            <v>3840</v>
          </cell>
          <cell r="C41" t="str">
            <v>덤프운반</v>
          </cell>
          <cell r="D41" t="str">
            <v>(발 파 암)</v>
          </cell>
          <cell r="E41">
            <v>361746</v>
          </cell>
          <cell r="F41" t="str">
            <v>㎥</v>
          </cell>
          <cell r="G41">
            <v>9327</v>
          </cell>
          <cell r="H41">
            <v>3374004942</v>
          </cell>
        </row>
        <row r="42">
          <cell r="A42" t="str">
            <v>소계</v>
          </cell>
          <cell r="B42">
            <v>3872</v>
          </cell>
          <cell r="E42">
            <v>0</v>
          </cell>
          <cell r="H42">
            <v>0</v>
          </cell>
        </row>
        <row r="43">
          <cell r="A43" t="str">
            <v>d</v>
          </cell>
          <cell r="B43">
            <v>3904</v>
          </cell>
          <cell r="C43" t="str">
            <v>순성토운반</v>
          </cell>
          <cell r="E43">
            <v>392183</v>
          </cell>
          <cell r="F43" t="str">
            <v>㎥</v>
          </cell>
          <cell r="G43">
            <v>7460</v>
          </cell>
          <cell r="H43">
            <v>2925685180</v>
          </cell>
        </row>
        <row r="44">
          <cell r="A44" t="str">
            <v>계</v>
          </cell>
          <cell r="B44">
            <v>4352</v>
          </cell>
          <cell r="E44">
            <v>0</v>
          </cell>
          <cell r="H44">
            <v>0</v>
          </cell>
        </row>
        <row r="45">
          <cell r="A45" t="str">
            <v>1.08</v>
          </cell>
          <cell r="B45">
            <v>4480</v>
          </cell>
          <cell r="C45" t="str">
            <v>흙 쌓 기</v>
          </cell>
          <cell r="E45">
            <v>0</v>
          </cell>
          <cell r="H45">
            <v>0</v>
          </cell>
        </row>
        <row r="46">
          <cell r="A46" t="str">
            <v>a</v>
          </cell>
          <cell r="B46">
            <v>4544</v>
          </cell>
          <cell r="C46" t="str">
            <v>흙 쌓 기</v>
          </cell>
          <cell r="D46" t="str">
            <v>(노    체)</v>
          </cell>
          <cell r="E46">
            <v>1785004</v>
          </cell>
          <cell r="F46" t="str">
            <v>㎥</v>
          </cell>
          <cell r="G46">
            <v>920</v>
          </cell>
          <cell r="H46">
            <v>1642203680</v>
          </cell>
        </row>
        <row r="47">
          <cell r="A47" t="str">
            <v>b</v>
          </cell>
          <cell r="B47">
            <v>4608</v>
          </cell>
          <cell r="C47" t="str">
            <v>흙 쌓 기</v>
          </cell>
          <cell r="D47" t="str">
            <v>(노    상)</v>
          </cell>
          <cell r="E47">
            <v>214507</v>
          </cell>
          <cell r="F47" t="str">
            <v>㎥</v>
          </cell>
          <cell r="G47">
            <v>1239</v>
          </cell>
          <cell r="H47">
            <v>265774173</v>
          </cell>
        </row>
        <row r="48">
          <cell r="A48" t="str">
            <v>c</v>
          </cell>
          <cell r="B48">
            <v>4864</v>
          </cell>
          <cell r="C48" t="str">
            <v>흙 쌓 기</v>
          </cell>
          <cell r="D48" t="str">
            <v>(녹 지 대)</v>
          </cell>
          <cell r="E48">
            <v>8275</v>
          </cell>
          <cell r="F48" t="str">
            <v>㎥</v>
          </cell>
          <cell r="G48">
            <v>186</v>
          </cell>
          <cell r="H48">
            <v>1539150</v>
          </cell>
        </row>
        <row r="49">
          <cell r="A49" t="str">
            <v>계</v>
          </cell>
          <cell r="B49">
            <v>4992</v>
          </cell>
          <cell r="E49">
            <v>0</v>
          </cell>
          <cell r="H49">
            <v>0</v>
          </cell>
        </row>
        <row r="50">
          <cell r="A50" t="str">
            <v>1.09</v>
          </cell>
          <cell r="B50">
            <v>5120</v>
          </cell>
          <cell r="C50" t="str">
            <v>노상준비공</v>
          </cell>
          <cell r="E50">
            <v>0</v>
          </cell>
          <cell r="H50">
            <v>0</v>
          </cell>
        </row>
        <row r="51">
          <cell r="A51" t="str">
            <v>a</v>
          </cell>
          <cell r="B51">
            <v>5248</v>
          </cell>
          <cell r="C51" t="str">
            <v>노상준비공</v>
          </cell>
          <cell r="D51" t="str">
            <v>(기존도로)</v>
          </cell>
          <cell r="E51">
            <v>6248</v>
          </cell>
          <cell r="F51" t="str">
            <v>㎡</v>
          </cell>
          <cell r="G51">
            <v>189</v>
          </cell>
          <cell r="H51">
            <v>1180872</v>
          </cell>
        </row>
        <row r="52">
          <cell r="A52" t="str">
            <v>b</v>
          </cell>
          <cell r="B52">
            <v>5376</v>
          </cell>
          <cell r="C52" t="str">
            <v>노상준비공</v>
          </cell>
          <cell r="D52" t="str">
            <v>(절 토 부)</v>
          </cell>
          <cell r="E52">
            <v>58110</v>
          </cell>
          <cell r="F52" t="str">
            <v>㎡</v>
          </cell>
          <cell r="G52">
            <v>160</v>
          </cell>
          <cell r="H52">
            <v>9297600</v>
          </cell>
        </row>
        <row r="53">
          <cell r="A53" t="str">
            <v>계</v>
          </cell>
          <cell r="B53">
            <v>5504</v>
          </cell>
          <cell r="E53">
            <v>0</v>
          </cell>
          <cell r="H53">
            <v>0</v>
          </cell>
        </row>
        <row r="54">
          <cell r="A54" t="str">
            <v>1.10</v>
          </cell>
          <cell r="B54">
            <v>5632</v>
          </cell>
          <cell r="C54" t="str">
            <v>법면보호공</v>
          </cell>
          <cell r="E54">
            <v>0</v>
          </cell>
          <cell r="H54">
            <v>0</v>
          </cell>
        </row>
        <row r="55">
          <cell r="A55" t="str">
            <v>a</v>
          </cell>
          <cell r="B55">
            <v>5648</v>
          </cell>
          <cell r="C55" t="str">
            <v>법면보호공</v>
          </cell>
          <cell r="D55" t="str">
            <v>(성토부)</v>
          </cell>
          <cell r="E55">
            <v>111690</v>
          </cell>
          <cell r="F55" t="str">
            <v>㎡</v>
          </cell>
          <cell r="G55">
            <v>8711</v>
          </cell>
          <cell r="H55">
            <v>972931590</v>
          </cell>
        </row>
        <row r="56">
          <cell r="A56" t="str">
            <v>b</v>
          </cell>
          <cell r="B56">
            <v>5664</v>
          </cell>
          <cell r="C56" t="str">
            <v>법면보호공</v>
          </cell>
          <cell r="D56" t="str">
            <v>(절토부)</v>
          </cell>
          <cell r="E56">
            <v>92003</v>
          </cell>
          <cell r="F56" t="str">
            <v>㎡</v>
          </cell>
          <cell r="G56">
            <v>8941</v>
          </cell>
          <cell r="H56">
            <v>822598823</v>
          </cell>
        </row>
        <row r="57">
          <cell r="A57" t="str">
            <v>c</v>
          </cell>
          <cell r="B57">
            <v>5868</v>
          </cell>
          <cell r="C57" t="str">
            <v>법면보호공</v>
          </cell>
          <cell r="D57" t="str">
            <v>(녹지대 떼)</v>
          </cell>
          <cell r="E57">
            <v>21052</v>
          </cell>
          <cell r="F57" t="str">
            <v>㎡</v>
          </cell>
          <cell r="G57">
            <v>4072</v>
          </cell>
          <cell r="H57">
            <v>85723744</v>
          </cell>
        </row>
        <row r="58">
          <cell r="A58" t="str">
            <v>d</v>
          </cell>
          <cell r="B58">
            <v>5921</v>
          </cell>
          <cell r="C58" t="str">
            <v>법면다짐</v>
          </cell>
          <cell r="D58" t="str">
            <v>(성 토 부)</v>
          </cell>
          <cell r="E58">
            <v>177690</v>
          </cell>
          <cell r="F58" t="str">
            <v>㎡</v>
          </cell>
          <cell r="G58">
            <v>542</v>
          </cell>
          <cell r="H58">
            <v>96307980</v>
          </cell>
        </row>
        <row r="59">
          <cell r="A59" t="str">
            <v>계</v>
          </cell>
          <cell r="B59">
            <v>5974</v>
          </cell>
          <cell r="E59">
            <v>0</v>
          </cell>
          <cell r="H59">
            <v>0</v>
          </cell>
        </row>
        <row r="60">
          <cell r="A60" t="str">
            <v>1.11</v>
          </cell>
          <cell r="B60">
            <v>6027</v>
          </cell>
          <cell r="C60" t="str">
            <v>암절개면보호공</v>
          </cell>
          <cell r="E60">
            <v>0</v>
          </cell>
          <cell r="H60">
            <v>0</v>
          </cell>
        </row>
        <row r="61">
          <cell r="A61" t="str">
            <v>a</v>
          </cell>
          <cell r="B61">
            <v>6304</v>
          </cell>
          <cell r="C61" t="str">
            <v>암절개면보호공</v>
          </cell>
          <cell r="D61" t="str">
            <v>(리핑암 T=10cm)</v>
          </cell>
          <cell r="E61">
            <v>20533</v>
          </cell>
          <cell r="F61" t="str">
            <v>㎡</v>
          </cell>
          <cell r="G61">
            <v>30595</v>
          </cell>
          <cell r="H61">
            <v>628207135</v>
          </cell>
        </row>
        <row r="62">
          <cell r="A62" t="str">
            <v>b</v>
          </cell>
          <cell r="B62">
            <v>6432</v>
          </cell>
          <cell r="C62" t="str">
            <v>암절개면보호공</v>
          </cell>
          <cell r="D62" t="str">
            <v>(발파암 T=15cm)</v>
          </cell>
          <cell r="E62">
            <v>12974</v>
          </cell>
          <cell r="F62" t="str">
            <v>㎡</v>
          </cell>
          <cell r="G62">
            <v>39863</v>
          </cell>
          <cell r="H62">
            <v>517182562</v>
          </cell>
        </row>
        <row r="63">
          <cell r="A63" t="str">
            <v>c</v>
          </cell>
          <cell r="B63">
            <v>6560</v>
          </cell>
          <cell r="C63" t="str">
            <v>면고르기</v>
          </cell>
          <cell r="D63" t="str">
            <v>(리 핑 암)</v>
          </cell>
          <cell r="E63">
            <v>20533</v>
          </cell>
          <cell r="F63" t="str">
            <v>㎡</v>
          </cell>
          <cell r="G63">
            <v>2665</v>
          </cell>
          <cell r="H63">
            <v>54720445</v>
          </cell>
        </row>
        <row r="64">
          <cell r="A64" t="str">
            <v>d</v>
          </cell>
          <cell r="B64">
            <v>6672</v>
          </cell>
          <cell r="C64" t="str">
            <v>면고르기</v>
          </cell>
          <cell r="D64" t="str">
            <v>(발 파 암)</v>
          </cell>
          <cell r="E64">
            <v>12974</v>
          </cell>
          <cell r="F64" t="str">
            <v>㎡</v>
          </cell>
          <cell r="G64">
            <v>6759</v>
          </cell>
          <cell r="H64">
            <v>87691266</v>
          </cell>
        </row>
        <row r="65">
          <cell r="A65" t="str">
            <v>계</v>
          </cell>
          <cell r="B65">
            <v>6784</v>
          </cell>
          <cell r="E65">
            <v>0</v>
          </cell>
          <cell r="H65">
            <v>0</v>
          </cell>
        </row>
        <row r="66">
          <cell r="A66" t="str">
            <v>1.12</v>
          </cell>
          <cell r="B66">
            <v>6976</v>
          </cell>
          <cell r="C66" t="str">
            <v>법면보호가시설</v>
          </cell>
          <cell r="E66">
            <v>0</v>
          </cell>
          <cell r="H66">
            <v>0</v>
          </cell>
        </row>
        <row r="67">
          <cell r="A67" t="str">
            <v>a</v>
          </cell>
          <cell r="B67">
            <v>7072</v>
          </cell>
          <cell r="C67" t="str">
            <v>법면가보호망</v>
          </cell>
          <cell r="D67" t="str">
            <v>(그린망)</v>
          </cell>
          <cell r="E67">
            <v>300400</v>
          </cell>
          <cell r="F67" t="str">
            <v>㎡</v>
          </cell>
          <cell r="G67">
            <v>205</v>
          </cell>
          <cell r="H67">
            <v>61582000</v>
          </cell>
        </row>
        <row r="68">
          <cell r="A68" t="str">
            <v>b</v>
          </cell>
          <cell r="B68">
            <v>7120</v>
          </cell>
          <cell r="C68" t="str">
            <v>가도수로</v>
          </cell>
          <cell r="E68">
            <v>2152</v>
          </cell>
          <cell r="F68" t="str">
            <v>㎡</v>
          </cell>
          <cell r="G68">
            <v>696</v>
          </cell>
          <cell r="H68">
            <v>1497792</v>
          </cell>
        </row>
        <row r="69">
          <cell r="A69" t="str">
            <v>계</v>
          </cell>
          <cell r="B69">
            <v>7144</v>
          </cell>
          <cell r="E69">
            <v>0</v>
          </cell>
          <cell r="H69">
            <v>0</v>
          </cell>
        </row>
        <row r="70">
          <cell r="A70" t="str">
            <v>총계</v>
          </cell>
          <cell r="B70">
            <v>7168</v>
          </cell>
          <cell r="E70">
            <v>0</v>
          </cell>
          <cell r="H70">
            <v>0</v>
          </cell>
        </row>
        <row r="71">
          <cell r="A71" t="str">
            <v>2.</v>
          </cell>
          <cell r="B71">
            <v>7552</v>
          </cell>
          <cell r="C71" t="str">
            <v>배    수    공</v>
          </cell>
          <cell r="E71">
            <v>0</v>
          </cell>
          <cell r="H71">
            <v>0</v>
          </cell>
        </row>
        <row r="72">
          <cell r="A72" t="str">
            <v>2.01</v>
          </cell>
          <cell r="B72">
            <v>7680</v>
          </cell>
          <cell r="C72" t="str">
            <v>측구터파기</v>
          </cell>
          <cell r="E72">
            <v>0</v>
          </cell>
          <cell r="H72">
            <v>0</v>
          </cell>
        </row>
        <row r="73">
          <cell r="A73" t="str">
            <v>a</v>
          </cell>
          <cell r="B73">
            <v>7808</v>
          </cell>
          <cell r="C73" t="str">
            <v>측구터파기</v>
          </cell>
          <cell r="D73" t="str">
            <v>(토    사)</v>
          </cell>
          <cell r="E73">
            <v>10218</v>
          </cell>
          <cell r="F73" t="str">
            <v>㎥</v>
          </cell>
          <cell r="G73">
            <v>4901</v>
          </cell>
          <cell r="H73">
            <v>50078418</v>
          </cell>
        </row>
        <row r="74">
          <cell r="A74" t="str">
            <v>b</v>
          </cell>
          <cell r="B74">
            <v>7936</v>
          </cell>
          <cell r="C74" t="str">
            <v>측구터파기</v>
          </cell>
          <cell r="D74" t="str">
            <v>(리 핑 암)</v>
          </cell>
          <cell r="E74">
            <v>45</v>
          </cell>
          <cell r="F74" t="str">
            <v>㎥</v>
          </cell>
          <cell r="G74">
            <v>177894</v>
          </cell>
          <cell r="H74">
            <v>8005230</v>
          </cell>
        </row>
        <row r="75">
          <cell r="A75" t="str">
            <v>c</v>
          </cell>
          <cell r="B75">
            <v>8064</v>
          </cell>
          <cell r="C75" t="str">
            <v>측구터파기</v>
          </cell>
          <cell r="D75" t="str">
            <v>(발 파 암)</v>
          </cell>
          <cell r="E75">
            <v>116</v>
          </cell>
          <cell r="F75" t="str">
            <v>㎥</v>
          </cell>
          <cell r="G75">
            <v>202937</v>
          </cell>
          <cell r="H75">
            <v>23540692</v>
          </cell>
        </row>
        <row r="76">
          <cell r="A76" t="str">
            <v>계</v>
          </cell>
          <cell r="B76">
            <v>8192</v>
          </cell>
          <cell r="E76">
            <v>0</v>
          </cell>
          <cell r="H76">
            <v>0</v>
          </cell>
        </row>
        <row r="77">
          <cell r="A77" t="str">
            <v>2.02</v>
          </cell>
          <cell r="B77">
            <v>8320</v>
          </cell>
          <cell r="C77" t="str">
            <v>구조물터파기</v>
          </cell>
          <cell r="E77">
            <v>0</v>
          </cell>
          <cell r="H77">
            <v>0</v>
          </cell>
        </row>
        <row r="78">
          <cell r="A78" t="str">
            <v>a</v>
          </cell>
          <cell r="B78">
            <v>8384</v>
          </cell>
          <cell r="C78" t="str">
            <v>구조물터파기</v>
          </cell>
          <cell r="D78" t="str">
            <v>(육상토사 0-2m)</v>
          </cell>
          <cell r="E78">
            <v>40079</v>
          </cell>
          <cell r="F78" t="str">
            <v>㎥</v>
          </cell>
          <cell r="G78">
            <v>3367</v>
          </cell>
          <cell r="H78">
            <v>134945993</v>
          </cell>
        </row>
        <row r="79">
          <cell r="A79" t="str">
            <v>b</v>
          </cell>
          <cell r="B79">
            <v>8416</v>
          </cell>
          <cell r="C79" t="str">
            <v>구조물터파기</v>
          </cell>
          <cell r="D79" t="str">
            <v>(육상리핑암 0-2m)</v>
          </cell>
          <cell r="E79">
            <v>432</v>
          </cell>
          <cell r="F79" t="str">
            <v>㎥</v>
          </cell>
          <cell r="G79">
            <v>61425</v>
          </cell>
          <cell r="H79">
            <v>26535600</v>
          </cell>
        </row>
        <row r="80">
          <cell r="A80" t="str">
            <v>c</v>
          </cell>
          <cell r="B80">
            <v>8544</v>
          </cell>
          <cell r="C80" t="str">
            <v>구조물터파기</v>
          </cell>
          <cell r="D80" t="str">
            <v>(육상발파암 0-2m)</v>
          </cell>
          <cell r="E80">
            <v>220</v>
          </cell>
          <cell r="F80" t="str">
            <v>㎥</v>
          </cell>
          <cell r="G80">
            <v>107795</v>
          </cell>
          <cell r="H80">
            <v>23714900</v>
          </cell>
        </row>
        <row r="81">
          <cell r="A81" t="str">
            <v>계</v>
          </cell>
          <cell r="B81">
            <v>8832</v>
          </cell>
          <cell r="E81">
            <v>0</v>
          </cell>
          <cell r="H81">
            <v>0</v>
          </cell>
        </row>
        <row r="82">
          <cell r="A82" t="str">
            <v>2.03</v>
          </cell>
          <cell r="B82">
            <v>9280</v>
          </cell>
          <cell r="C82" t="str">
            <v>되메우기 및 다짐</v>
          </cell>
          <cell r="D82" t="str">
            <v>(기계50%+인력50%)</v>
          </cell>
          <cell r="E82">
            <v>20866</v>
          </cell>
          <cell r="F82" t="str">
            <v>㎥</v>
          </cell>
          <cell r="G82">
            <v>5282</v>
          </cell>
          <cell r="H82">
            <v>110214212</v>
          </cell>
        </row>
        <row r="83">
          <cell r="A83" t="str">
            <v>2.04</v>
          </cell>
          <cell r="B83">
            <v>9728</v>
          </cell>
          <cell r="C83" t="str">
            <v>L-형측구</v>
          </cell>
          <cell r="E83">
            <v>0</v>
          </cell>
          <cell r="H83">
            <v>0</v>
          </cell>
        </row>
        <row r="84">
          <cell r="A84" t="str">
            <v>a</v>
          </cell>
          <cell r="B84">
            <v>9856</v>
          </cell>
          <cell r="C84" t="str">
            <v>L형측구(TYPE-1)</v>
          </cell>
          <cell r="D84" t="str">
            <v>(H=0.450, B=0.85)</v>
          </cell>
          <cell r="E84">
            <v>2039</v>
          </cell>
          <cell r="F84" t="str">
            <v>ｍ</v>
          </cell>
          <cell r="G84">
            <v>37692</v>
          </cell>
          <cell r="H84">
            <v>76853988</v>
          </cell>
        </row>
        <row r="85">
          <cell r="A85" t="str">
            <v>b</v>
          </cell>
          <cell r="B85">
            <v>9984</v>
          </cell>
          <cell r="C85" t="str">
            <v>L형측구(TYPE-2)</v>
          </cell>
          <cell r="D85" t="str">
            <v>(H=1.200, B=0.85)</v>
          </cell>
          <cell r="E85">
            <v>3441</v>
          </cell>
          <cell r="F85" t="str">
            <v>ｍ</v>
          </cell>
          <cell r="G85">
            <v>94501</v>
          </cell>
          <cell r="H85">
            <v>325177941</v>
          </cell>
        </row>
        <row r="86">
          <cell r="A86" t="str">
            <v>c</v>
          </cell>
          <cell r="B86">
            <v>10272</v>
          </cell>
          <cell r="C86" t="str">
            <v>L형측구(TYPE-3)</v>
          </cell>
          <cell r="D86" t="str">
            <v>(H=0.450, B=0.50)</v>
          </cell>
          <cell r="E86">
            <v>1458</v>
          </cell>
          <cell r="F86" t="str">
            <v>ｍ</v>
          </cell>
          <cell r="G86">
            <v>30017</v>
          </cell>
          <cell r="H86">
            <v>43764786</v>
          </cell>
        </row>
        <row r="87">
          <cell r="A87" t="str">
            <v>d</v>
          </cell>
          <cell r="B87">
            <v>10288</v>
          </cell>
          <cell r="C87" t="str">
            <v>L형측구(TYPE-4)</v>
          </cell>
          <cell r="D87" t="str">
            <v>(H=0.350, B=0.50)</v>
          </cell>
          <cell r="E87">
            <v>5749</v>
          </cell>
          <cell r="F87" t="str">
            <v>ｍ</v>
          </cell>
          <cell r="G87">
            <v>22387</v>
          </cell>
          <cell r="H87">
            <v>128702863</v>
          </cell>
        </row>
        <row r="88">
          <cell r="A88" t="str">
            <v>e</v>
          </cell>
          <cell r="B88">
            <v>10296</v>
          </cell>
          <cell r="C88" t="str">
            <v>L형측구</v>
          </cell>
          <cell r="D88" t="str">
            <v>(완화측구)</v>
          </cell>
          <cell r="E88">
            <v>52</v>
          </cell>
          <cell r="F88" t="str">
            <v>개소</v>
          </cell>
          <cell r="G88">
            <v>650841</v>
          </cell>
          <cell r="H88">
            <v>33843732</v>
          </cell>
        </row>
        <row r="89">
          <cell r="A89" t="str">
            <v>f</v>
          </cell>
          <cell r="B89">
            <v>10304</v>
          </cell>
          <cell r="C89" t="str">
            <v>성토부다이크</v>
          </cell>
          <cell r="D89" t="str">
            <v>(180x205x250x1000mm)</v>
          </cell>
          <cell r="E89">
            <v>22422</v>
          </cell>
          <cell r="F89" t="str">
            <v>ｍ</v>
          </cell>
          <cell r="G89">
            <v>32540</v>
          </cell>
          <cell r="H89">
            <v>729611880</v>
          </cell>
        </row>
        <row r="90">
          <cell r="A90" t="str">
            <v>계</v>
          </cell>
          <cell r="B90">
            <v>10368</v>
          </cell>
          <cell r="E90">
            <v>0</v>
          </cell>
          <cell r="H90">
            <v>0</v>
          </cell>
        </row>
        <row r="91">
          <cell r="A91" t="str">
            <v>2.05</v>
          </cell>
          <cell r="B91">
            <v>10496</v>
          </cell>
          <cell r="C91" t="str">
            <v>U형측구</v>
          </cell>
          <cell r="E91">
            <v>0</v>
          </cell>
          <cell r="H91">
            <v>0</v>
          </cell>
        </row>
        <row r="92">
          <cell r="A92" t="str">
            <v>a</v>
          </cell>
          <cell r="B92">
            <v>10688</v>
          </cell>
          <cell r="C92" t="str">
            <v>U형측구(TYPE-1)</v>
          </cell>
          <cell r="D92" t="str">
            <v>(H=0.60, B=0.6)</v>
          </cell>
          <cell r="E92">
            <v>1143</v>
          </cell>
          <cell r="F92" t="str">
            <v>ｍ</v>
          </cell>
          <cell r="G92">
            <v>69091</v>
          </cell>
          <cell r="H92">
            <v>78971013</v>
          </cell>
        </row>
        <row r="93">
          <cell r="A93" t="str">
            <v>b</v>
          </cell>
          <cell r="B93">
            <v>10960</v>
          </cell>
          <cell r="C93" t="str">
            <v>U형측구(TYPE-2)</v>
          </cell>
          <cell r="D93" t="str">
            <v>(H=0.60, B=0.5)</v>
          </cell>
          <cell r="E93">
            <v>1638</v>
          </cell>
          <cell r="F93" t="str">
            <v>ｍ</v>
          </cell>
          <cell r="G93">
            <v>61523</v>
          </cell>
          <cell r="H93">
            <v>100774674</v>
          </cell>
        </row>
        <row r="94">
          <cell r="A94" t="str">
            <v>계</v>
          </cell>
          <cell r="B94">
            <v>11520</v>
          </cell>
          <cell r="E94">
            <v>0</v>
          </cell>
          <cell r="H94">
            <v>0</v>
          </cell>
        </row>
        <row r="95">
          <cell r="A95" t="str">
            <v>2.06</v>
          </cell>
          <cell r="B95">
            <v>11664</v>
          </cell>
          <cell r="C95" t="str">
            <v>절토부소단측구</v>
          </cell>
          <cell r="E95">
            <v>0</v>
          </cell>
          <cell r="H95">
            <v>0</v>
          </cell>
        </row>
        <row r="96">
          <cell r="A96" t="str">
            <v>a</v>
          </cell>
          <cell r="B96">
            <v>11744</v>
          </cell>
          <cell r="C96" t="str">
            <v>절토부소단측구</v>
          </cell>
          <cell r="D96" t="str">
            <v>(콘크리트)</v>
          </cell>
          <cell r="E96">
            <v>981</v>
          </cell>
          <cell r="F96" t="str">
            <v>ｍ</v>
          </cell>
          <cell r="G96">
            <v>13888</v>
          </cell>
          <cell r="H96">
            <v>13624128</v>
          </cell>
        </row>
        <row r="97">
          <cell r="A97" t="str">
            <v>b</v>
          </cell>
          <cell r="B97">
            <v>11784</v>
          </cell>
          <cell r="C97" t="str">
            <v>절토부소단측구</v>
          </cell>
          <cell r="D97" t="str">
            <v>(반월관)</v>
          </cell>
          <cell r="E97">
            <v>410</v>
          </cell>
          <cell r="F97" t="str">
            <v>ｍ</v>
          </cell>
          <cell r="G97">
            <v>38774</v>
          </cell>
          <cell r="H97">
            <v>15897340</v>
          </cell>
        </row>
        <row r="98">
          <cell r="A98" t="str">
            <v>계</v>
          </cell>
          <cell r="B98">
            <v>11824</v>
          </cell>
          <cell r="E98">
            <v>0</v>
          </cell>
          <cell r="H98">
            <v>0</v>
          </cell>
        </row>
        <row r="99">
          <cell r="A99" t="str">
            <v>2.07</v>
          </cell>
          <cell r="B99">
            <v>11904</v>
          </cell>
          <cell r="C99" t="str">
            <v>맹 암 거</v>
          </cell>
          <cell r="E99">
            <v>0</v>
          </cell>
          <cell r="H99">
            <v>0</v>
          </cell>
        </row>
        <row r="100">
          <cell r="A100" t="str">
            <v>a</v>
          </cell>
          <cell r="B100">
            <v>12032</v>
          </cell>
          <cell r="C100" t="str">
            <v>맹암거</v>
          </cell>
          <cell r="D100" t="str">
            <v>(TYPE - 1)</v>
          </cell>
          <cell r="E100">
            <v>2913</v>
          </cell>
          <cell r="F100" t="str">
            <v>ｍ</v>
          </cell>
          <cell r="G100">
            <v>11828</v>
          </cell>
          <cell r="H100">
            <v>34454964</v>
          </cell>
        </row>
        <row r="101">
          <cell r="A101" t="str">
            <v>b</v>
          </cell>
          <cell r="B101">
            <v>12160</v>
          </cell>
          <cell r="C101" t="str">
            <v>맹암거</v>
          </cell>
          <cell r="D101" t="str">
            <v>(TYPE - 2)</v>
          </cell>
          <cell r="E101">
            <v>2620</v>
          </cell>
          <cell r="F101" t="str">
            <v>ｍ</v>
          </cell>
          <cell r="G101">
            <v>9690</v>
          </cell>
          <cell r="H101">
            <v>25387800</v>
          </cell>
        </row>
        <row r="102">
          <cell r="A102" t="str">
            <v>c</v>
          </cell>
          <cell r="B102">
            <v>12224</v>
          </cell>
          <cell r="C102" t="str">
            <v>맹암거</v>
          </cell>
          <cell r="D102" t="str">
            <v>(TYPE - 3)</v>
          </cell>
          <cell r="E102">
            <v>116</v>
          </cell>
          <cell r="F102" t="str">
            <v>ｍ</v>
          </cell>
          <cell r="G102">
            <v>6129</v>
          </cell>
          <cell r="H102">
            <v>710964</v>
          </cell>
        </row>
        <row r="103">
          <cell r="A103" t="str">
            <v>d</v>
          </cell>
          <cell r="B103">
            <v>12288</v>
          </cell>
          <cell r="C103" t="str">
            <v>맹암거</v>
          </cell>
          <cell r="D103" t="str">
            <v>(TYPE - 4)</v>
          </cell>
          <cell r="E103">
            <v>187</v>
          </cell>
          <cell r="F103" t="str">
            <v>ｍ</v>
          </cell>
          <cell r="G103">
            <v>3991</v>
          </cell>
          <cell r="H103">
            <v>746317</v>
          </cell>
        </row>
        <row r="104">
          <cell r="A104" t="str">
            <v>계</v>
          </cell>
          <cell r="B104">
            <v>12416</v>
          </cell>
          <cell r="E104">
            <v>0</v>
          </cell>
          <cell r="H104">
            <v>0</v>
          </cell>
        </row>
        <row r="105">
          <cell r="A105" t="str">
            <v>2.08</v>
          </cell>
          <cell r="B105">
            <v>12864</v>
          </cell>
          <cell r="C105" t="str">
            <v>산마루측구</v>
          </cell>
          <cell r="D105" t="str">
            <v>(반월관)</v>
          </cell>
          <cell r="E105">
            <v>3331</v>
          </cell>
          <cell r="F105" t="str">
            <v>ｍ</v>
          </cell>
          <cell r="G105">
            <v>43659</v>
          </cell>
          <cell r="H105">
            <v>145428129</v>
          </cell>
        </row>
        <row r="106">
          <cell r="A106" t="str">
            <v>2.09</v>
          </cell>
          <cell r="B106">
            <v>13184</v>
          </cell>
          <cell r="C106" t="str">
            <v>횡배수관공</v>
          </cell>
          <cell r="E106">
            <v>0</v>
          </cell>
          <cell r="H106">
            <v>0</v>
          </cell>
        </row>
        <row r="107">
          <cell r="A107" t="str">
            <v>a</v>
          </cell>
          <cell r="B107">
            <v>13376</v>
          </cell>
          <cell r="C107" t="str">
            <v>횡배수관부설</v>
          </cell>
          <cell r="E107">
            <v>0</v>
          </cell>
          <cell r="H107">
            <v>0</v>
          </cell>
        </row>
        <row r="108">
          <cell r="A108" t="str">
            <v>a-1</v>
          </cell>
          <cell r="B108">
            <v>13568</v>
          </cell>
          <cell r="C108" t="str">
            <v>횡배수관부설</v>
          </cell>
          <cell r="D108" t="str">
            <v>(Φ 600㎜)</v>
          </cell>
          <cell r="E108">
            <v>2045</v>
          </cell>
          <cell r="F108" t="str">
            <v>ｍ</v>
          </cell>
          <cell r="G108">
            <v>100851</v>
          </cell>
          <cell r="H108">
            <v>206240295</v>
          </cell>
        </row>
        <row r="109">
          <cell r="A109" t="str">
            <v>a-2</v>
          </cell>
          <cell r="B109">
            <v>13696</v>
          </cell>
          <cell r="C109" t="str">
            <v>횡배수관부설</v>
          </cell>
          <cell r="D109" t="str">
            <v>(Φ 800㎜)</v>
          </cell>
          <cell r="E109">
            <v>376</v>
          </cell>
          <cell r="F109" t="str">
            <v>ｍ</v>
          </cell>
          <cell r="G109">
            <v>149233</v>
          </cell>
          <cell r="H109">
            <v>56111608</v>
          </cell>
        </row>
        <row r="110">
          <cell r="A110" t="str">
            <v>a-3</v>
          </cell>
          <cell r="B110">
            <v>13824</v>
          </cell>
          <cell r="C110" t="str">
            <v>횡배수관부설</v>
          </cell>
          <cell r="D110" t="str">
            <v>(Φ1000㎜)</v>
          </cell>
          <cell r="E110">
            <v>143</v>
          </cell>
          <cell r="F110" t="str">
            <v>ｍ</v>
          </cell>
          <cell r="G110">
            <v>211731</v>
          </cell>
          <cell r="H110">
            <v>30277533</v>
          </cell>
        </row>
        <row r="111">
          <cell r="A111" t="str">
            <v>a-4</v>
          </cell>
          <cell r="B111">
            <v>14016</v>
          </cell>
          <cell r="C111" t="str">
            <v>횡배수관부설(보강)</v>
          </cell>
          <cell r="D111" t="str">
            <v>(Φ 800㎜)</v>
          </cell>
          <cell r="E111">
            <v>384</v>
          </cell>
          <cell r="F111" t="str">
            <v>ｍ</v>
          </cell>
          <cell r="G111">
            <v>195595</v>
          </cell>
          <cell r="H111">
            <v>75108480</v>
          </cell>
        </row>
        <row r="112">
          <cell r="A112" t="str">
            <v>a-5</v>
          </cell>
          <cell r="B112">
            <v>14144</v>
          </cell>
          <cell r="C112" t="str">
            <v>횡배수관부설(보강)</v>
          </cell>
          <cell r="D112" t="str">
            <v>(Φ1000㎜)</v>
          </cell>
          <cell r="E112">
            <v>1076</v>
          </cell>
          <cell r="F112" t="str">
            <v>ｍ</v>
          </cell>
          <cell r="G112">
            <v>266301</v>
          </cell>
          <cell r="H112">
            <v>286539876</v>
          </cell>
        </row>
        <row r="113">
          <cell r="A113" t="str">
            <v>a-6</v>
          </cell>
          <cell r="B113">
            <v>14272</v>
          </cell>
          <cell r="C113" t="str">
            <v>횡배수관부설(보강)</v>
          </cell>
          <cell r="D113" t="str">
            <v>(Φ1200㎜)</v>
          </cell>
          <cell r="E113">
            <v>163</v>
          </cell>
          <cell r="F113" t="str">
            <v>ｍ</v>
          </cell>
          <cell r="G113">
            <v>369018</v>
          </cell>
          <cell r="H113">
            <v>60149934</v>
          </cell>
        </row>
        <row r="114">
          <cell r="A114" t="str">
            <v>소계</v>
          </cell>
          <cell r="B114">
            <v>14320</v>
          </cell>
          <cell r="E114">
            <v>0</v>
          </cell>
          <cell r="H114">
            <v>0</v>
          </cell>
        </row>
        <row r="115">
          <cell r="A115" t="str">
            <v>b</v>
          </cell>
          <cell r="B115">
            <v>14368</v>
          </cell>
          <cell r="C115" t="str">
            <v>횡배수관날개벽</v>
          </cell>
          <cell r="E115">
            <v>0</v>
          </cell>
          <cell r="H115">
            <v>0</v>
          </cell>
        </row>
        <row r="116">
          <cell r="A116" t="str">
            <v>b-1</v>
          </cell>
          <cell r="B116">
            <v>14496</v>
          </cell>
          <cell r="C116" t="str">
            <v>콘크리트타설</v>
          </cell>
          <cell r="D116" t="str">
            <v>(소형 40-180-8)</v>
          </cell>
          <cell r="E116">
            <v>250</v>
          </cell>
          <cell r="F116" t="str">
            <v>㎥</v>
          </cell>
          <cell r="G116">
            <v>72906</v>
          </cell>
          <cell r="H116">
            <v>18226500</v>
          </cell>
        </row>
        <row r="117">
          <cell r="A117" t="str">
            <v>b-2</v>
          </cell>
          <cell r="B117">
            <v>14816</v>
          </cell>
          <cell r="C117" t="str">
            <v>합판거푸집</v>
          </cell>
          <cell r="D117" t="str">
            <v>(소형 3회)</v>
          </cell>
          <cell r="E117">
            <v>1232</v>
          </cell>
          <cell r="F117" t="str">
            <v>㎡</v>
          </cell>
          <cell r="G117">
            <v>19954</v>
          </cell>
          <cell r="H117">
            <v>24583328</v>
          </cell>
        </row>
        <row r="118">
          <cell r="A118" t="str">
            <v>소계</v>
          </cell>
          <cell r="B118">
            <v>15120</v>
          </cell>
          <cell r="E118">
            <v>0</v>
          </cell>
          <cell r="H118">
            <v>0</v>
          </cell>
        </row>
        <row r="119">
          <cell r="A119" t="str">
            <v>계</v>
          </cell>
          <cell r="B119">
            <v>15168</v>
          </cell>
          <cell r="E119">
            <v>0</v>
          </cell>
          <cell r="H119">
            <v>0</v>
          </cell>
        </row>
        <row r="120">
          <cell r="A120" t="str">
            <v>2.11</v>
          </cell>
          <cell r="B120">
            <v>15296</v>
          </cell>
          <cell r="C120" t="str">
            <v>종배수관부설</v>
          </cell>
          <cell r="E120">
            <v>0</v>
          </cell>
          <cell r="H120">
            <v>0</v>
          </cell>
        </row>
        <row r="121">
          <cell r="A121" t="str">
            <v>a</v>
          </cell>
          <cell r="B121">
            <v>15360</v>
          </cell>
          <cell r="C121" t="str">
            <v>종배수관부설</v>
          </cell>
          <cell r="E121">
            <v>0</v>
          </cell>
          <cell r="H121">
            <v>0</v>
          </cell>
        </row>
        <row r="122">
          <cell r="A122" t="str">
            <v>a-1</v>
          </cell>
          <cell r="B122">
            <v>15904</v>
          </cell>
          <cell r="C122" t="str">
            <v>종배수관부설</v>
          </cell>
          <cell r="D122" t="str">
            <v>(Φ 450㎜)</v>
          </cell>
          <cell r="E122">
            <v>380</v>
          </cell>
          <cell r="F122" t="str">
            <v>ｍ</v>
          </cell>
          <cell r="G122">
            <v>35607</v>
          </cell>
          <cell r="H122">
            <v>13530660</v>
          </cell>
        </row>
        <row r="123">
          <cell r="A123" t="str">
            <v>a-2</v>
          </cell>
          <cell r="B123">
            <v>16176</v>
          </cell>
          <cell r="C123" t="str">
            <v>종배수관부설</v>
          </cell>
          <cell r="D123" t="str">
            <v>(Φ 600㎜)</v>
          </cell>
          <cell r="E123">
            <v>924</v>
          </cell>
          <cell r="F123" t="str">
            <v>ｍ</v>
          </cell>
          <cell r="G123">
            <v>63218</v>
          </cell>
          <cell r="H123">
            <v>58413432</v>
          </cell>
        </row>
        <row r="124">
          <cell r="A124" t="str">
            <v>소계</v>
          </cell>
          <cell r="B124">
            <v>16312</v>
          </cell>
          <cell r="E124">
            <v>0</v>
          </cell>
          <cell r="H124">
            <v>0</v>
          </cell>
        </row>
        <row r="125">
          <cell r="A125" t="str">
            <v>b</v>
          </cell>
          <cell r="B125">
            <v>16448</v>
          </cell>
          <cell r="C125" t="str">
            <v>종배수관면벽공</v>
          </cell>
          <cell r="E125">
            <v>0</v>
          </cell>
          <cell r="H125">
            <v>0</v>
          </cell>
        </row>
        <row r="126">
          <cell r="A126" t="str">
            <v>b-1</v>
          </cell>
          <cell r="B126">
            <v>16512</v>
          </cell>
          <cell r="C126" t="str">
            <v>콘크리트타설</v>
          </cell>
          <cell r="D126" t="str">
            <v>(소형 40-180-8)</v>
          </cell>
          <cell r="E126">
            <v>5</v>
          </cell>
          <cell r="F126" t="str">
            <v>㎥</v>
          </cell>
          <cell r="G126">
            <v>72906</v>
          </cell>
          <cell r="H126">
            <v>364530</v>
          </cell>
        </row>
        <row r="127">
          <cell r="A127" t="str">
            <v>b-2</v>
          </cell>
          <cell r="B127">
            <v>16704</v>
          </cell>
          <cell r="C127" t="str">
            <v>합판거푸집</v>
          </cell>
          <cell r="D127" t="str">
            <v>(소형 4회)</v>
          </cell>
          <cell r="E127">
            <v>78</v>
          </cell>
          <cell r="F127" t="str">
            <v>㎡</v>
          </cell>
          <cell r="G127">
            <v>20274</v>
          </cell>
          <cell r="H127">
            <v>1581372</v>
          </cell>
        </row>
        <row r="128">
          <cell r="A128" t="str">
            <v>소계</v>
          </cell>
          <cell r="B128">
            <v>16832</v>
          </cell>
          <cell r="E128">
            <v>0</v>
          </cell>
          <cell r="H128">
            <v>0</v>
          </cell>
        </row>
        <row r="129">
          <cell r="A129" t="str">
            <v>계</v>
          </cell>
          <cell r="B129">
            <v>16960</v>
          </cell>
          <cell r="E129">
            <v>0</v>
          </cell>
          <cell r="H129">
            <v>0</v>
          </cell>
        </row>
        <row r="130">
          <cell r="A130" t="str">
            <v>2.12</v>
          </cell>
          <cell r="B130">
            <v>17088</v>
          </cell>
          <cell r="C130" t="str">
            <v>암 거 공</v>
          </cell>
          <cell r="E130">
            <v>0</v>
          </cell>
          <cell r="H130">
            <v>0</v>
          </cell>
        </row>
        <row r="131">
          <cell r="A131" t="str">
            <v>a</v>
          </cell>
          <cell r="B131">
            <v>17280</v>
          </cell>
          <cell r="C131" t="str">
            <v>콘크리트타설</v>
          </cell>
          <cell r="E131">
            <v>0</v>
          </cell>
          <cell r="H131">
            <v>0</v>
          </cell>
        </row>
        <row r="132">
          <cell r="A132" t="str">
            <v>a-1</v>
          </cell>
          <cell r="B132">
            <v>17472</v>
          </cell>
          <cell r="C132" t="str">
            <v>콘크리트타설(펌프카)</v>
          </cell>
          <cell r="D132" t="str">
            <v>(철근,25-240-15)</v>
          </cell>
          <cell r="E132">
            <v>22547</v>
          </cell>
          <cell r="F132" t="str">
            <v>㎥</v>
          </cell>
          <cell r="G132">
            <v>57146</v>
          </cell>
          <cell r="H132">
            <v>1288470862</v>
          </cell>
        </row>
        <row r="133">
          <cell r="A133" t="str">
            <v>a-2</v>
          </cell>
          <cell r="B133">
            <v>17728</v>
          </cell>
          <cell r="C133" t="str">
            <v>콘크리트타설</v>
          </cell>
          <cell r="D133" t="str">
            <v>(무근,40-160-8)</v>
          </cell>
          <cell r="E133">
            <v>1609</v>
          </cell>
          <cell r="F133" t="str">
            <v>㎥</v>
          </cell>
          <cell r="G133">
            <v>60442</v>
          </cell>
          <cell r="H133">
            <v>97251178</v>
          </cell>
        </row>
        <row r="134">
          <cell r="A134" t="str">
            <v>소계</v>
          </cell>
          <cell r="B134">
            <v>17856</v>
          </cell>
          <cell r="E134">
            <v>0</v>
          </cell>
          <cell r="H134">
            <v>0</v>
          </cell>
        </row>
        <row r="135">
          <cell r="A135" t="str">
            <v>b</v>
          </cell>
          <cell r="B135">
            <v>18016</v>
          </cell>
          <cell r="C135" t="str">
            <v>거푸집</v>
          </cell>
          <cell r="E135">
            <v>0</v>
          </cell>
          <cell r="H135">
            <v>0</v>
          </cell>
        </row>
        <row r="136">
          <cell r="A136" t="str">
            <v>b-1</v>
          </cell>
          <cell r="B136">
            <v>18176</v>
          </cell>
          <cell r="C136" t="str">
            <v>합판거푸집</v>
          </cell>
          <cell r="D136" t="str">
            <v>(3회:0-7m)</v>
          </cell>
          <cell r="E136">
            <v>48340</v>
          </cell>
          <cell r="F136" t="str">
            <v>㎡</v>
          </cell>
          <cell r="G136">
            <v>19533</v>
          </cell>
          <cell r="H136">
            <v>944225220</v>
          </cell>
        </row>
        <row r="137">
          <cell r="A137" t="str">
            <v>b-2</v>
          </cell>
          <cell r="B137">
            <v>18216</v>
          </cell>
          <cell r="C137" t="str">
            <v>합판거푸집</v>
          </cell>
          <cell r="D137" t="str">
            <v>(6회)</v>
          </cell>
          <cell r="E137">
            <v>2252</v>
          </cell>
          <cell r="F137" t="str">
            <v>㎡</v>
          </cell>
          <cell r="G137">
            <v>13675</v>
          </cell>
          <cell r="H137">
            <v>30796100</v>
          </cell>
        </row>
        <row r="138">
          <cell r="A138" t="str">
            <v>b-3</v>
          </cell>
          <cell r="B138">
            <v>18224</v>
          </cell>
          <cell r="C138" t="str">
            <v>문양거푸집</v>
          </cell>
          <cell r="D138" t="str">
            <v>(스치로폴)</v>
          </cell>
          <cell r="E138">
            <v>4870</v>
          </cell>
          <cell r="F138" t="str">
            <v>㎡</v>
          </cell>
          <cell r="G138">
            <v>23595</v>
          </cell>
          <cell r="H138">
            <v>114907650</v>
          </cell>
        </row>
        <row r="139">
          <cell r="A139" t="str">
            <v>소계</v>
          </cell>
          <cell r="B139">
            <v>18232</v>
          </cell>
          <cell r="E139">
            <v>0</v>
          </cell>
          <cell r="H139">
            <v>0</v>
          </cell>
        </row>
        <row r="140">
          <cell r="A140" t="str">
            <v>c</v>
          </cell>
          <cell r="B140">
            <v>18240</v>
          </cell>
          <cell r="C140" t="str">
            <v>철근가공조립</v>
          </cell>
          <cell r="D140" t="str">
            <v>(복    잡)</v>
          </cell>
          <cell r="E140">
            <v>2874.8560000000002</v>
          </cell>
          <cell r="F140" t="str">
            <v>Ton</v>
          </cell>
          <cell r="G140">
            <v>500175</v>
          </cell>
          <cell r="H140">
            <v>1437931099</v>
          </cell>
        </row>
        <row r="141">
          <cell r="A141" t="str">
            <v>d</v>
          </cell>
          <cell r="B141">
            <v>18496</v>
          </cell>
          <cell r="C141" t="str">
            <v>동바리</v>
          </cell>
          <cell r="D141" t="str">
            <v>(암 거)</v>
          </cell>
          <cell r="E141">
            <v>1</v>
          </cell>
          <cell r="F141" t="str">
            <v>L.S.</v>
          </cell>
          <cell r="G141">
            <v>198652000</v>
          </cell>
          <cell r="H141">
            <v>198652000</v>
          </cell>
        </row>
        <row r="142">
          <cell r="A142" t="str">
            <v>e</v>
          </cell>
          <cell r="B142">
            <v>18624</v>
          </cell>
          <cell r="C142" t="str">
            <v>강관비계</v>
          </cell>
          <cell r="D142" t="str">
            <v>(암 거)</v>
          </cell>
          <cell r="E142">
            <v>1</v>
          </cell>
          <cell r="F142" t="str">
            <v>L.S.</v>
          </cell>
          <cell r="G142">
            <v>132944000</v>
          </cell>
          <cell r="H142">
            <v>132944000</v>
          </cell>
        </row>
        <row r="143">
          <cell r="A143" t="str">
            <v>f</v>
          </cell>
          <cell r="B143">
            <v>18688</v>
          </cell>
          <cell r="C143" t="str">
            <v>뒷채움및다짐</v>
          </cell>
          <cell r="D143" t="str">
            <v>(현장암유용)</v>
          </cell>
          <cell r="E143">
            <v>37193</v>
          </cell>
          <cell r="F143" t="str">
            <v>㎥</v>
          </cell>
          <cell r="G143">
            <v>13631</v>
          </cell>
          <cell r="H143">
            <v>506977783</v>
          </cell>
        </row>
        <row r="144">
          <cell r="A144" t="str">
            <v>g</v>
          </cell>
          <cell r="B144">
            <v>18784</v>
          </cell>
          <cell r="C144" t="str">
            <v>부직포</v>
          </cell>
          <cell r="E144">
            <v>1101</v>
          </cell>
          <cell r="F144" t="str">
            <v>㎡</v>
          </cell>
          <cell r="G144">
            <v>970</v>
          </cell>
          <cell r="H144">
            <v>1067970</v>
          </cell>
        </row>
        <row r="145">
          <cell r="A145" t="str">
            <v>h</v>
          </cell>
          <cell r="B145">
            <v>18880</v>
          </cell>
          <cell r="C145" t="str">
            <v>배수파이프</v>
          </cell>
          <cell r="D145" t="str">
            <v>(PVCφ100㎜)</v>
          </cell>
          <cell r="E145">
            <v>1115</v>
          </cell>
          <cell r="F145" t="str">
            <v>ｍ</v>
          </cell>
          <cell r="G145">
            <v>2789</v>
          </cell>
          <cell r="H145">
            <v>3109735</v>
          </cell>
        </row>
        <row r="146">
          <cell r="A146" t="str">
            <v>i</v>
          </cell>
          <cell r="B146">
            <v>19264</v>
          </cell>
          <cell r="C146" t="str">
            <v>스페이서</v>
          </cell>
          <cell r="E146">
            <v>0</v>
          </cell>
          <cell r="H146">
            <v>0</v>
          </cell>
        </row>
        <row r="147">
          <cell r="A147" t="str">
            <v>i-1</v>
          </cell>
          <cell r="B147">
            <v>19912</v>
          </cell>
          <cell r="C147" t="str">
            <v>스페이서</v>
          </cell>
          <cell r="D147" t="str">
            <v>(수직)</v>
          </cell>
          <cell r="E147">
            <v>34785</v>
          </cell>
          <cell r="F147" t="str">
            <v>㎡</v>
          </cell>
          <cell r="G147">
            <v>588</v>
          </cell>
          <cell r="H147">
            <v>20453580</v>
          </cell>
        </row>
        <row r="148">
          <cell r="A148" t="str">
            <v>i-2</v>
          </cell>
          <cell r="B148">
            <v>20040</v>
          </cell>
          <cell r="C148" t="str">
            <v>스페이서</v>
          </cell>
          <cell r="D148" t="str">
            <v>(수평)</v>
          </cell>
          <cell r="E148">
            <v>24035</v>
          </cell>
          <cell r="F148" t="str">
            <v>㎡</v>
          </cell>
          <cell r="G148">
            <v>411</v>
          </cell>
          <cell r="H148">
            <v>9878385</v>
          </cell>
        </row>
        <row r="149">
          <cell r="A149" t="str">
            <v>소계</v>
          </cell>
          <cell r="B149">
            <v>20428</v>
          </cell>
          <cell r="E149">
            <v>0</v>
          </cell>
          <cell r="H149">
            <v>0</v>
          </cell>
        </row>
        <row r="150">
          <cell r="A150" t="str">
            <v>j</v>
          </cell>
          <cell r="B150">
            <v>20914</v>
          </cell>
          <cell r="C150" t="str">
            <v>지수판</v>
          </cell>
          <cell r="D150" t="str">
            <v>(200 x 5mm)</v>
          </cell>
          <cell r="E150">
            <v>1158</v>
          </cell>
          <cell r="F150" t="str">
            <v>ｍ</v>
          </cell>
          <cell r="G150">
            <v>19311</v>
          </cell>
          <cell r="H150">
            <v>22362138</v>
          </cell>
        </row>
        <row r="151">
          <cell r="A151" t="str">
            <v>k</v>
          </cell>
          <cell r="B151">
            <v>20920</v>
          </cell>
          <cell r="C151" t="str">
            <v>아스팔트코팅</v>
          </cell>
          <cell r="D151" t="str">
            <v>(2 회)</v>
          </cell>
          <cell r="E151">
            <v>25377</v>
          </cell>
          <cell r="F151" t="str">
            <v>㎡</v>
          </cell>
          <cell r="G151">
            <v>4671</v>
          </cell>
          <cell r="H151">
            <v>118535967</v>
          </cell>
        </row>
        <row r="152">
          <cell r="A152" t="str">
            <v>l</v>
          </cell>
          <cell r="B152">
            <v>20923</v>
          </cell>
          <cell r="C152" t="str">
            <v>기초잡석깔기</v>
          </cell>
          <cell r="E152">
            <v>1413</v>
          </cell>
          <cell r="F152" t="str">
            <v>㎥</v>
          </cell>
          <cell r="G152">
            <v>32143</v>
          </cell>
          <cell r="H152">
            <v>45418059</v>
          </cell>
        </row>
        <row r="153">
          <cell r="A153" t="str">
            <v>m</v>
          </cell>
          <cell r="B153">
            <v>20924</v>
          </cell>
          <cell r="C153" t="str">
            <v>다웰바</v>
          </cell>
          <cell r="D153" t="str">
            <v>(APPROCH SLAB용)</v>
          </cell>
          <cell r="E153">
            <v>1557</v>
          </cell>
          <cell r="F153" t="str">
            <v>EA</v>
          </cell>
          <cell r="G153">
            <v>7781</v>
          </cell>
          <cell r="H153">
            <v>12115017</v>
          </cell>
        </row>
        <row r="154">
          <cell r="A154" t="str">
            <v>계</v>
          </cell>
          <cell r="B154">
            <v>20925</v>
          </cell>
          <cell r="E154">
            <v>0</v>
          </cell>
          <cell r="H154">
            <v>0</v>
          </cell>
        </row>
        <row r="155">
          <cell r="A155" t="str">
            <v>2.13</v>
          </cell>
          <cell r="B155">
            <v>21053</v>
          </cell>
          <cell r="C155" t="str">
            <v>집수정공</v>
          </cell>
          <cell r="E155">
            <v>0</v>
          </cell>
          <cell r="H155">
            <v>0</v>
          </cell>
        </row>
        <row r="156">
          <cell r="A156" t="str">
            <v>a</v>
          </cell>
          <cell r="B156">
            <v>21149</v>
          </cell>
          <cell r="C156" t="str">
            <v>콘크리트타설</v>
          </cell>
          <cell r="E156">
            <v>0</v>
          </cell>
          <cell r="H156">
            <v>0</v>
          </cell>
        </row>
        <row r="157">
          <cell r="A157" t="str">
            <v>a-1</v>
          </cell>
          <cell r="B157">
            <v>21157</v>
          </cell>
          <cell r="C157" t="str">
            <v>콘크리트타설</v>
          </cell>
          <cell r="D157" t="str">
            <v>(소형 40-180-8)</v>
          </cell>
          <cell r="E157">
            <v>91</v>
          </cell>
          <cell r="F157" t="str">
            <v>㎥</v>
          </cell>
          <cell r="G157">
            <v>72906</v>
          </cell>
          <cell r="H157">
            <v>6634446</v>
          </cell>
        </row>
        <row r="158">
          <cell r="A158" t="str">
            <v>a-2</v>
          </cell>
          <cell r="B158">
            <v>21165</v>
          </cell>
          <cell r="C158" t="str">
            <v>콘크리트타설</v>
          </cell>
          <cell r="D158" t="str">
            <v>(소형 25-210-8)</v>
          </cell>
          <cell r="E158">
            <v>21</v>
          </cell>
          <cell r="F158" t="str">
            <v>㎥</v>
          </cell>
          <cell r="G158">
            <v>77620</v>
          </cell>
          <cell r="H158">
            <v>1630020</v>
          </cell>
        </row>
        <row r="159">
          <cell r="A159" t="str">
            <v>소계</v>
          </cell>
          <cell r="B159">
            <v>21173</v>
          </cell>
          <cell r="E159">
            <v>0</v>
          </cell>
          <cell r="H159">
            <v>0</v>
          </cell>
        </row>
        <row r="160">
          <cell r="A160" t="str">
            <v>b</v>
          </cell>
          <cell r="B160">
            <v>21181</v>
          </cell>
          <cell r="C160" t="str">
            <v>합판거푸집</v>
          </cell>
          <cell r="D160" t="str">
            <v>(소형 4회)</v>
          </cell>
          <cell r="E160">
            <v>1010</v>
          </cell>
          <cell r="F160" t="str">
            <v>㎡</v>
          </cell>
          <cell r="G160">
            <v>20274</v>
          </cell>
          <cell r="H160">
            <v>20476740</v>
          </cell>
        </row>
        <row r="161">
          <cell r="A161" t="str">
            <v>c</v>
          </cell>
          <cell r="B161">
            <v>21277</v>
          </cell>
          <cell r="C161" t="str">
            <v>철근가공조립</v>
          </cell>
          <cell r="D161" t="str">
            <v>(간    단)</v>
          </cell>
          <cell r="E161">
            <v>1.016</v>
          </cell>
          <cell r="F161" t="str">
            <v>Ton</v>
          </cell>
          <cell r="G161">
            <v>289435</v>
          </cell>
          <cell r="H161">
            <v>294065</v>
          </cell>
        </row>
        <row r="162">
          <cell r="A162" t="str">
            <v>d</v>
          </cell>
          <cell r="B162">
            <v>21917</v>
          </cell>
          <cell r="C162" t="str">
            <v>스틸그레이팅</v>
          </cell>
          <cell r="D162" t="str">
            <v>(1150x850X75)</v>
          </cell>
          <cell r="E162">
            <v>4</v>
          </cell>
          <cell r="F162" t="str">
            <v>ea</v>
          </cell>
          <cell r="G162">
            <v>188160</v>
          </cell>
          <cell r="H162">
            <v>752640</v>
          </cell>
        </row>
        <row r="163">
          <cell r="A163" t="str">
            <v>e</v>
          </cell>
          <cell r="B163">
            <v>22061</v>
          </cell>
          <cell r="C163" t="str">
            <v>스틸그레이팅</v>
          </cell>
          <cell r="D163" t="str">
            <v>(1330x830x75)</v>
          </cell>
          <cell r="E163">
            <v>6</v>
          </cell>
          <cell r="F163" t="str">
            <v>ea</v>
          </cell>
          <cell r="G163">
            <v>212100</v>
          </cell>
          <cell r="H163">
            <v>1272600</v>
          </cell>
        </row>
        <row r="164">
          <cell r="A164" t="str">
            <v>계</v>
          </cell>
          <cell r="B164">
            <v>22205</v>
          </cell>
          <cell r="E164">
            <v>0</v>
          </cell>
          <cell r="H164">
            <v>0</v>
          </cell>
        </row>
        <row r="165">
          <cell r="A165" t="str">
            <v>2.14</v>
          </cell>
          <cell r="B165">
            <v>26813</v>
          </cell>
          <cell r="C165" t="str">
            <v>도수로공</v>
          </cell>
          <cell r="E165">
            <v>0</v>
          </cell>
          <cell r="H165">
            <v>0</v>
          </cell>
        </row>
        <row r="166">
          <cell r="A166" t="str">
            <v>a</v>
          </cell>
          <cell r="B166">
            <v>26941</v>
          </cell>
          <cell r="C166" t="str">
            <v>콘크리트타설</v>
          </cell>
          <cell r="E166">
            <v>0</v>
          </cell>
          <cell r="H166">
            <v>0</v>
          </cell>
        </row>
        <row r="167">
          <cell r="A167" t="str">
            <v>a-1</v>
          </cell>
          <cell r="B167">
            <v>27005</v>
          </cell>
          <cell r="C167" t="str">
            <v>콘크리트타설</v>
          </cell>
          <cell r="D167" t="str">
            <v>(소형 25-210-8)</v>
          </cell>
          <cell r="E167">
            <v>480</v>
          </cell>
          <cell r="F167" t="str">
            <v>㎥</v>
          </cell>
          <cell r="G167">
            <v>77620</v>
          </cell>
          <cell r="H167">
            <v>37257600</v>
          </cell>
        </row>
        <row r="168">
          <cell r="A168" t="str">
            <v>a-2</v>
          </cell>
          <cell r="B168">
            <v>27069</v>
          </cell>
          <cell r="C168" t="str">
            <v>콘크리트타설</v>
          </cell>
          <cell r="D168" t="str">
            <v>(소형 40-180-8)</v>
          </cell>
          <cell r="E168">
            <v>491</v>
          </cell>
          <cell r="F168" t="str">
            <v>㎥</v>
          </cell>
          <cell r="G168">
            <v>72906</v>
          </cell>
          <cell r="H168">
            <v>35796846</v>
          </cell>
        </row>
        <row r="169">
          <cell r="A169" t="str">
            <v>소계</v>
          </cell>
          <cell r="B169">
            <v>27133</v>
          </cell>
          <cell r="E169">
            <v>0</v>
          </cell>
          <cell r="H169">
            <v>0</v>
          </cell>
        </row>
        <row r="170">
          <cell r="A170" t="str">
            <v>b</v>
          </cell>
          <cell r="B170">
            <v>27197</v>
          </cell>
          <cell r="C170" t="str">
            <v>합판거푸집</v>
          </cell>
          <cell r="D170" t="str">
            <v>(소형 4회)</v>
          </cell>
          <cell r="E170">
            <v>7050</v>
          </cell>
          <cell r="F170" t="str">
            <v>㎡</v>
          </cell>
          <cell r="G170">
            <v>20274</v>
          </cell>
          <cell r="H170">
            <v>142931700</v>
          </cell>
        </row>
        <row r="171">
          <cell r="A171" t="str">
            <v>c</v>
          </cell>
          <cell r="B171">
            <v>27325</v>
          </cell>
          <cell r="C171" t="str">
            <v>철근가공조립</v>
          </cell>
          <cell r="D171" t="str">
            <v>(간    단)</v>
          </cell>
          <cell r="E171">
            <v>31.425999999999998</v>
          </cell>
          <cell r="F171" t="str">
            <v>Ton</v>
          </cell>
          <cell r="G171">
            <v>289435</v>
          </cell>
          <cell r="H171">
            <v>9095784</v>
          </cell>
        </row>
        <row r="172">
          <cell r="A172" t="str">
            <v>계</v>
          </cell>
          <cell r="B172">
            <v>27357</v>
          </cell>
          <cell r="E172">
            <v>0</v>
          </cell>
          <cell r="H172">
            <v>0</v>
          </cell>
        </row>
        <row r="173">
          <cell r="A173" t="str">
            <v>2.15</v>
          </cell>
          <cell r="B173">
            <v>27389</v>
          </cell>
          <cell r="C173" t="str">
            <v>용수로공</v>
          </cell>
          <cell r="E173">
            <v>0</v>
          </cell>
          <cell r="H173">
            <v>0</v>
          </cell>
        </row>
        <row r="174">
          <cell r="A174" t="str">
            <v>a</v>
          </cell>
          <cell r="B174">
            <v>27405</v>
          </cell>
          <cell r="C174" t="str">
            <v>용수개거</v>
          </cell>
          <cell r="D174" t="str">
            <v>(1.5x1.5)</v>
          </cell>
          <cell r="E174">
            <v>255</v>
          </cell>
          <cell r="F174" t="str">
            <v>ｍ</v>
          </cell>
          <cell r="G174">
            <v>197157</v>
          </cell>
          <cell r="H174">
            <v>50275035</v>
          </cell>
        </row>
        <row r="175">
          <cell r="A175" t="str">
            <v>b</v>
          </cell>
          <cell r="B175">
            <v>27421</v>
          </cell>
          <cell r="C175" t="str">
            <v>용수개거</v>
          </cell>
          <cell r="D175" t="str">
            <v>(2.0x1.5)</v>
          </cell>
          <cell r="E175">
            <v>151</v>
          </cell>
          <cell r="F175" t="str">
            <v>ｍ</v>
          </cell>
          <cell r="G175">
            <v>207639</v>
          </cell>
          <cell r="H175">
            <v>31353489</v>
          </cell>
        </row>
        <row r="176">
          <cell r="A176" t="str">
            <v>c</v>
          </cell>
          <cell r="B176">
            <v>27437</v>
          </cell>
          <cell r="C176" t="str">
            <v>용수개거</v>
          </cell>
          <cell r="D176" t="str">
            <v>(6.0x3.0)</v>
          </cell>
          <cell r="E176">
            <v>95</v>
          </cell>
          <cell r="F176" t="str">
            <v>ｍ</v>
          </cell>
          <cell r="G176">
            <v>1413089</v>
          </cell>
          <cell r="H176">
            <v>134243455</v>
          </cell>
        </row>
        <row r="177">
          <cell r="A177" t="str">
            <v>계</v>
          </cell>
          <cell r="B177">
            <v>27445</v>
          </cell>
          <cell r="E177">
            <v>0</v>
          </cell>
          <cell r="H177">
            <v>0</v>
          </cell>
        </row>
        <row r="178">
          <cell r="A178" t="str">
            <v>2.16</v>
          </cell>
          <cell r="B178">
            <v>27453</v>
          </cell>
          <cell r="C178" t="str">
            <v>수로보호공</v>
          </cell>
          <cell r="E178">
            <v>0</v>
          </cell>
          <cell r="H178">
            <v>0</v>
          </cell>
        </row>
        <row r="179">
          <cell r="A179" t="str">
            <v>a</v>
          </cell>
          <cell r="B179">
            <v>27485</v>
          </cell>
          <cell r="C179" t="str">
            <v>콘크리트타설</v>
          </cell>
          <cell r="D179" t="str">
            <v>(소형 40-180-8)</v>
          </cell>
          <cell r="E179">
            <v>17</v>
          </cell>
          <cell r="F179" t="str">
            <v>㎥</v>
          </cell>
          <cell r="G179">
            <v>72906</v>
          </cell>
          <cell r="H179">
            <v>1239402</v>
          </cell>
        </row>
        <row r="180">
          <cell r="A180" t="str">
            <v>b</v>
          </cell>
          <cell r="B180">
            <v>27501</v>
          </cell>
          <cell r="C180" t="str">
            <v>합판거푸집</v>
          </cell>
          <cell r="D180" t="str">
            <v>(소형 4회)</v>
          </cell>
          <cell r="E180">
            <v>3</v>
          </cell>
          <cell r="F180" t="str">
            <v>㎡</v>
          </cell>
          <cell r="G180">
            <v>20274</v>
          </cell>
          <cell r="H180">
            <v>60822</v>
          </cell>
        </row>
        <row r="181">
          <cell r="A181" t="str">
            <v>계</v>
          </cell>
          <cell r="B181">
            <v>27509</v>
          </cell>
          <cell r="E181">
            <v>0</v>
          </cell>
          <cell r="H181">
            <v>0</v>
          </cell>
        </row>
        <row r="182">
          <cell r="A182" t="str">
            <v>총계</v>
          </cell>
          <cell r="B182">
            <v>29237</v>
          </cell>
          <cell r="E182">
            <v>0</v>
          </cell>
          <cell r="H182">
            <v>0</v>
          </cell>
        </row>
        <row r="183">
          <cell r="A183" t="str">
            <v>3.</v>
          </cell>
          <cell r="B183">
            <v>29685</v>
          </cell>
          <cell r="C183" t="str">
            <v>구  조  물  공</v>
          </cell>
          <cell r="E183">
            <v>0</v>
          </cell>
          <cell r="H183">
            <v>0</v>
          </cell>
        </row>
        <row r="184">
          <cell r="A184" t="str">
            <v>A.</v>
          </cell>
          <cell r="B184">
            <v>91956</v>
          </cell>
          <cell r="C184" t="str">
            <v>보 성 교</v>
          </cell>
          <cell r="D184" t="str">
            <v>(P.S.C BEAM L=120m)</v>
          </cell>
          <cell r="E184">
            <v>0</v>
          </cell>
          <cell r="H184">
            <v>0</v>
          </cell>
        </row>
        <row r="185">
          <cell r="A185" t="str">
            <v>A.01</v>
          </cell>
          <cell r="B185">
            <v>92109</v>
          </cell>
          <cell r="C185" t="str">
            <v>구조물터파기</v>
          </cell>
          <cell r="E185">
            <v>0</v>
          </cell>
          <cell r="H185">
            <v>0</v>
          </cell>
        </row>
        <row r="186">
          <cell r="A186" t="str">
            <v>a</v>
          </cell>
          <cell r="B186">
            <v>92198</v>
          </cell>
          <cell r="C186" t="str">
            <v>구조물터파기</v>
          </cell>
          <cell r="D186" t="str">
            <v>(용수토사 0-4ｍ)</v>
          </cell>
          <cell r="E186">
            <v>6943</v>
          </cell>
          <cell r="F186" t="str">
            <v>㎥</v>
          </cell>
          <cell r="G186">
            <v>6419</v>
          </cell>
          <cell r="H186">
            <v>44567117</v>
          </cell>
        </row>
        <row r="187">
          <cell r="A187" t="str">
            <v>b</v>
          </cell>
          <cell r="B187">
            <v>92202</v>
          </cell>
          <cell r="C187" t="str">
            <v>구조물터파기</v>
          </cell>
          <cell r="D187" t="str">
            <v>(용수토사 4ｍ이상)</v>
          </cell>
          <cell r="E187">
            <v>2077</v>
          </cell>
          <cell r="F187" t="str">
            <v>㎥</v>
          </cell>
          <cell r="G187">
            <v>10270</v>
          </cell>
          <cell r="H187">
            <v>21330790</v>
          </cell>
        </row>
        <row r="188">
          <cell r="A188" t="str">
            <v>c</v>
          </cell>
          <cell r="B188">
            <v>92330</v>
          </cell>
          <cell r="C188" t="str">
            <v>구조물터파기</v>
          </cell>
          <cell r="D188" t="str">
            <v>(용수리핑암 4ｍ이상)</v>
          </cell>
          <cell r="E188">
            <v>1385</v>
          </cell>
          <cell r="F188" t="str">
            <v>㎥</v>
          </cell>
          <cell r="G188">
            <v>120551</v>
          </cell>
          <cell r="H188">
            <v>166963135</v>
          </cell>
        </row>
        <row r="189">
          <cell r="A189" t="str">
            <v>계</v>
          </cell>
          <cell r="B189">
            <v>92463</v>
          </cell>
          <cell r="E189">
            <v>0</v>
          </cell>
          <cell r="H189">
            <v>0</v>
          </cell>
        </row>
        <row r="190">
          <cell r="A190" t="str">
            <v>A.02</v>
          </cell>
          <cell r="B190">
            <v>92530</v>
          </cell>
          <cell r="C190" t="str">
            <v>되메우기및다짐</v>
          </cell>
          <cell r="D190" t="str">
            <v>(기계70%+인력30%)</v>
          </cell>
          <cell r="E190">
            <v>4040</v>
          </cell>
          <cell r="F190" t="str">
            <v>㎥</v>
          </cell>
          <cell r="G190">
            <v>5802</v>
          </cell>
          <cell r="H190">
            <v>23440080</v>
          </cell>
        </row>
        <row r="191">
          <cell r="A191" t="str">
            <v>A.03</v>
          </cell>
          <cell r="B191">
            <v>92563</v>
          </cell>
          <cell r="C191" t="str">
            <v>교대앞성토</v>
          </cell>
          <cell r="E191">
            <v>4462</v>
          </cell>
          <cell r="F191" t="str">
            <v>㎥</v>
          </cell>
          <cell r="G191">
            <v>3025</v>
          </cell>
          <cell r="H191">
            <v>13497550</v>
          </cell>
        </row>
        <row r="192">
          <cell r="A192" t="str">
            <v>A.04</v>
          </cell>
          <cell r="B192">
            <v>92596</v>
          </cell>
          <cell r="C192" t="str">
            <v>뒷채움및다짐</v>
          </cell>
          <cell r="D192" t="str">
            <v>(현장암유용)</v>
          </cell>
          <cell r="E192">
            <v>660</v>
          </cell>
          <cell r="F192" t="str">
            <v>㎥</v>
          </cell>
          <cell r="G192">
            <v>13631</v>
          </cell>
          <cell r="H192">
            <v>8996460</v>
          </cell>
        </row>
        <row r="193">
          <cell r="A193" t="str">
            <v>A.05</v>
          </cell>
          <cell r="B193">
            <v>92604</v>
          </cell>
          <cell r="C193" t="str">
            <v>세굴방지용사석채움</v>
          </cell>
          <cell r="D193" t="str">
            <v>(60㎏/개)</v>
          </cell>
          <cell r="E193">
            <v>5379</v>
          </cell>
          <cell r="F193" t="str">
            <v>㎥</v>
          </cell>
          <cell r="G193">
            <v>27313</v>
          </cell>
          <cell r="H193">
            <v>146916627</v>
          </cell>
        </row>
        <row r="194">
          <cell r="A194" t="str">
            <v>A.06</v>
          </cell>
          <cell r="B194">
            <v>92612</v>
          </cell>
          <cell r="C194" t="str">
            <v>물푸기공</v>
          </cell>
          <cell r="E194">
            <v>191</v>
          </cell>
          <cell r="F194" t="str">
            <v>hr</v>
          </cell>
          <cell r="G194">
            <v>21879</v>
          </cell>
          <cell r="H194">
            <v>4178889</v>
          </cell>
        </row>
        <row r="195">
          <cell r="A195" t="str">
            <v>A.07</v>
          </cell>
          <cell r="B195">
            <v>92740</v>
          </cell>
          <cell r="C195" t="str">
            <v>거푸집</v>
          </cell>
          <cell r="E195">
            <v>0</v>
          </cell>
          <cell r="H195">
            <v>0</v>
          </cell>
        </row>
        <row r="196">
          <cell r="A196" t="str">
            <v>a</v>
          </cell>
          <cell r="B196">
            <v>92804</v>
          </cell>
          <cell r="C196" t="str">
            <v>합판거푸집</v>
          </cell>
          <cell r="D196" t="str">
            <v>(3회:0-7m)</v>
          </cell>
          <cell r="E196">
            <v>4296</v>
          </cell>
          <cell r="F196" t="str">
            <v>㎡</v>
          </cell>
          <cell r="G196">
            <v>19533</v>
          </cell>
          <cell r="H196">
            <v>83913768</v>
          </cell>
        </row>
        <row r="197">
          <cell r="A197" t="str">
            <v>b</v>
          </cell>
          <cell r="B197">
            <v>92868</v>
          </cell>
          <cell r="C197" t="str">
            <v>합판거푸집</v>
          </cell>
          <cell r="D197" t="str">
            <v>(3회:7-10m)</v>
          </cell>
          <cell r="E197">
            <v>54</v>
          </cell>
          <cell r="F197" t="str">
            <v>㎡</v>
          </cell>
          <cell r="G197">
            <v>20935</v>
          </cell>
          <cell r="H197">
            <v>1130490</v>
          </cell>
        </row>
        <row r="198">
          <cell r="A198" t="str">
            <v>c</v>
          </cell>
          <cell r="B198">
            <v>92900</v>
          </cell>
          <cell r="C198" t="str">
            <v>합판거푸집</v>
          </cell>
          <cell r="D198" t="str">
            <v>(3회:10-13m)</v>
          </cell>
          <cell r="E198">
            <v>266</v>
          </cell>
          <cell r="F198" t="str">
            <v>㎡</v>
          </cell>
          <cell r="G198">
            <v>22337</v>
          </cell>
          <cell r="H198">
            <v>5941642</v>
          </cell>
        </row>
        <row r="199">
          <cell r="A199" t="str">
            <v>d</v>
          </cell>
          <cell r="B199">
            <v>93028</v>
          </cell>
          <cell r="C199" t="str">
            <v>합판거푸집</v>
          </cell>
          <cell r="D199" t="str">
            <v>(3회:13-16m)</v>
          </cell>
          <cell r="E199">
            <v>167</v>
          </cell>
          <cell r="F199" t="str">
            <v>㎡</v>
          </cell>
          <cell r="G199">
            <v>23739</v>
          </cell>
          <cell r="H199">
            <v>3964413</v>
          </cell>
        </row>
        <row r="200">
          <cell r="A200" t="str">
            <v>e</v>
          </cell>
          <cell r="B200">
            <v>93108</v>
          </cell>
          <cell r="C200" t="str">
            <v>합판거푸집</v>
          </cell>
          <cell r="D200" t="str">
            <v>(3회:16-19m)</v>
          </cell>
          <cell r="E200">
            <v>170</v>
          </cell>
          <cell r="F200" t="str">
            <v>㎡</v>
          </cell>
          <cell r="G200">
            <v>25141</v>
          </cell>
          <cell r="H200">
            <v>4273970</v>
          </cell>
        </row>
        <row r="201">
          <cell r="A201" t="str">
            <v>f</v>
          </cell>
          <cell r="B201">
            <v>93188</v>
          </cell>
          <cell r="C201" t="str">
            <v>합판거푸집</v>
          </cell>
          <cell r="D201" t="str">
            <v>(4회)</v>
          </cell>
          <cell r="E201">
            <v>548</v>
          </cell>
          <cell r="F201" t="str">
            <v>㎡</v>
          </cell>
          <cell r="G201">
            <v>16702</v>
          </cell>
          <cell r="H201">
            <v>9152696</v>
          </cell>
        </row>
        <row r="202">
          <cell r="A202" t="str">
            <v>g</v>
          </cell>
          <cell r="B202">
            <v>93316</v>
          </cell>
          <cell r="C202" t="str">
            <v>합판거푸집</v>
          </cell>
          <cell r="D202" t="str">
            <v>(6회)</v>
          </cell>
          <cell r="E202">
            <v>87</v>
          </cell>
          <cell r="F202" t="str">
            <v>㎡</v>
          </cell>
          <cell r="G202">
            <v>13675</v>
          </cell>
          <cell r="H202">
            <v>1189725</v>
          </cell>
        </row>
        <row r="203">
          <cell r="A203" t="str">
            <v>h</v>
          </cell>
          <cell r="B203">
            <v>93364</v>
          </cell>
          <cell r="C203" t="str">
            <v>원형거푸집</v>
          </cell>
          <cell r="D203" t="str">
            <v>(3회:0-7m)</v>
          </cell>
          <cell r="E203">
            <v>263</v>
          </cell>
          <cell r="F203" t="str">
            <v>㎡</v>
          </cell>
          <cell r="G203">
            <v>41547</v>
          </cell>
          <cell r="H203">
            <v>10926861</v>
          </cell>
        </row>
        <row r="204">
          <cell r="A204" t="str">
            <v>i</v>
          </cell>
          <cell r="B204">
            <v>93492</v>
          </cell>
          <cell r="C204" t="str">
            <v>원형거푸집</v>
          </cell>
          <cell r="D204" t="str">
            <v>(3회:7-10m)</v>
          </cell>
          <cell r="E204">
            <v>113</v>
          </cell>
          <cell r="F204" t="str">
            <v>㎡</v>
          </cell>
          <cell r="G204">
            <v>44767</v>
          </cell>
          <cell r="H204">
            <v>5058671</v>
          </cell>
        </row>
        <row r="205">
          <cell r="A205" t="str">
            <v>j</v>
          </cell>
          <cell r="B205">
            <v>93620</v>
          </cell>
          <cell r="C205" t="str">
            <v>원형거푸집</v>
          </cell>
          <cell r="D205" t="str">
            <v>(3회:10-13m)</v>
          </cell>
          <cell r="E205">
            <v>77</v>
          </cell>
          <cell r="F205" t="str">
            <v>㎡</v>
          </cell>
          <cell r="G205">
            <v>47988</v>
          </cell>
          <cell r="H205">
            <v>3695076</v>
          </cell>
        </row>
        <row r="206">
          <cell r="A206" t="str">
            <v>k</v>
          </cell>
          <cell r="B206">
            <v>93748</v>
          </cell>
          <cell r="C206" t="str">
            <v>원형거푸집</v>
          </cell>
          <cell r="D206" t="str">
            <v>(3회:13-16m)</v>
          </cell>
          <cell r="E206">
            <v>35</v>
          </cell>
          <cell r="F206" t="str">
            <v>㎡</v>
          </cell>
          <cell r="G206">
            <v>51209</v>
          </cell>
          <cell r="H206">
            <v>1792315</v>
          </cell>
        </row>
        <row r="207">
          <cell r="A207" t="str">
            <v>l</v>
          </cell>
          <cell r="B207">
            <v>93924</v>
          </cell>
          <cell r="C207" t="str">
            <v>문양거푸집</v>
          </cell>
          <cell r="D207" t="str">
            <v>(스치로폴 0-7m)</v>
          </cell>
          <cell r="E207">
            <v>146</v>
          </cell>
          <cell r="F207" t="str">
            <v>㎡</v>
          </cell>
          <cell r="G207">
            <v>23595</v>
          </cell>
          <cell r="H207">
            <v>3444870</v>
          </cell>
        </row>
        <row r="208">
          <cell r="A208" t="str">
            <v>계</v>
          </cell>
          <cell r="B208">
            <v>93940</v>
          </cell>
          <cell r="E208">
            <v>0</v>
          </cell>
          <cell r="H208">
            <v>0</v>
          </cell>
        </row>
        <row r="209">
          <cell r="A209" t="str">
            <v>A.08</v>
          </cell>
          <cell r="B209">
            <v>94020</v>
          </cell>
          <cell r="C209" t="str">
            <v>강관비계</v>
          </cell>
          <cell r="D209" t="str">
            <v>(보성교)</v>
          </cell>
          <cell r="E209">
            <v>1</v>
          </cell>
          <cell r="F209" t="str">
            <v>L.S.</v>
          </cell>
          <cell r="G209">
            <v>30204000</v>
          </cell>
          <cell r="H209">
            <v>30204000</v>
          </cell>
        </row>
        <row r="210">
          <cell r="A210" t="str">
            <v>A.09</v>
          </cell>
          <cell r="B210">
            <v>94044</v>
          </cell>
          <cell r="C210" t="str">
            <v>동바리</v>
          </cell>
          <cell r="D210" t="str">
            <v>(보성교)</v>
          </cell>
          <cell r="E210">
            <v>1</v>
          </cell>
          <cell r="F210" t="str">
            <v>L.S.</v>
          </cell>
          <cell r="G210">
            <v>90549000</v>
          </cell>
          <cell r="H210">
            <v>90549000</v>
          </cell>
        </row>
        <row r="211">
          <cell r="A211" t="str">
            <v>A.10</v>
          </cell>
          <cell r="B211">
            <v>94090</v>
          </cell>
          <cell r="C211" t="str">
            <v>철근가공조립</v>
          </cell>
          <cell r="E211">
            <v>0</v>
          </cell>
          <cell r="H211">
            <v>0</v>
          </cell>
        </row>
        <row r="212">
          <cell r="A212" t="str">
            <v>a</v>
          </cell>
          <cell r="B212">
            <v>94096</v>
          </cell>
          <cell r="C212" t="str">
            <v>철근가공조립</v>
          </cell>
          <cell r="D212" t="str">
            <v>(보    통)</v>
          </cell>
          <cell r="E212">
            <v>76.099999999999994</v>
          </cell>
          <cell r="F212" t="str">
            <v>Ton</v>
          </cell>
          <cell r="G212">
            <v>398697</v>
          </cell>
          <cell r="H212">
            <v>30340841</v>
          </cell>
        </row>
        <row r="213">
          <cell r="A213" t="str">
            <v>b</v>
          </cell>
          <cell r="B213">
            <v>94224</v>
          </cell>
          <cell r="C213" t="str">
            <v>철근가공조립</v>
          </cell>
          <cell r="D213" t="str">
            <v>(복    잡)</v>
          </cell>
          <cell r="E213">
            <v>470.99200000000002</v>
          </cell>
          <cell r="F213" t="str">
            <v>Ton</v>
          </cell>
          <cell r="G213">
            <v>500175</v>
          </cell>
          <cell r="H213">
            <v>235578423</v>
          </cell>
        </row>
        <row r="214">
          <cell r="A214" t="str">
            <v>c</v>
          </cell>
          <cell r="B214">
            <v>94352</v>
          </cell>
          <cell r="C214" t="str">
            <v>철근가공조립</v>
          </cell>
          <cell r="D214" t="str">
            <v>(매우복잡)</v>
          </cell>
          <cell r="E214">
            <v>259.16199999999998</v>
          </cell>
          <cell r="F214" t="str">
            <v>Ton</v>
          </cell>
          <cell r="G214">
            <v>554189</v>
          </cell>
          <cell r="H214">
            <v>143624729</v>
          </cell>
        </row>
        <row r="215">
          <cell r="A215" t="str">
            <v>계</v>
          </cell>
          <cell r="B215">
            <v>94419</v>
          </cell>
          <cell r="E215">
            <v>0</v>
          </cell>
          <cell r="H215">
            <v>0</v>
          </cell>
        </row>
        <row r="216">
          <cell r="A216" t="str">
            <v>A.11</v>
          </cell>
          <cell r="B216">
            <v>94486</v>
          </cell>
          <cell r="C216" t="str">
            <v>콘크리트타설</v>
          </cell>
          <cell r="E216">
            <v>0</v>
          </cell>
          <cell r="H216">
            <v>0</v>
          </cell>
        </row>
        <row r="217">
          <cell r="A217" t="str">
            <v>a</v>
          </cell>
          <cell r="B217">
            <v>94488</v>
          </cell>
          <cell r="C217" t="str">
            <v>콘크리트타설(펌프카)</v>
          </cell>
          <cell r="D217" t="str">
            <v>(철근,19-400-15)</v>
          </cell>
          <cell r="E217">
            <v>984</v>
          </cell>
          <cell r="F217" t="str">
            <v>㎥</v>
          </cell>
          <cell r="G217">
            <v>69569</v>
          </cell>
          <cell r="H217">
            <v>68455896</v>
          </cell>
        </row>
        <row r="218">
          <cell r="A218" t="str">
            <v>b</v>
          </cell>
          <cell r="B218">
            <v>94489</v>
          </cell>
          <cell r="C218" t="str">
            <v>콘크리트타설(펌프카)</v>
          </cell>
          <cell r="D218" t="str">
            <v>(철근,25-270-15)</v>
          </cell>
          <cell r="E218">
            <v>864</v>
          </cell>
          <cell r="F218" t="str">
            <v>㎥</v>
          </cell>
          <cell r="G218">
            <v>62738</v>
          </cell>
          <cell r="H218">
            <v>54205632</v>
          </cell>
        </row>
        <row r="219">
          <cell r="A219" t="str">
            <v>c</v>
          </cell>
          <cell r="B219">
            <v>94617</v>
          </cell>
          <cell r="C219" t="str">
            <v>콘크리트타설(펌프카)</v>
          </cell>
          <cell r="D219" t="str">
            <v>(철근,25-240-15)</v>
          </cell>
          <cell r="E219">
            <v>2474</v>
          </cell>
          <cell r="F219" t="str">
            <v>㎥</v>
          </cell>
          <cell r="G219">
            <v>57146</v>
          </cell>
          <cell r="H219">
            <v>141379204</v>
          </cell>
        </row>
        <row r="220">
          <cell r="A220" t="str">
            <v>d</v>
          </cell>
          <cell r="B220">
            <v>94649</v>
          </cell>
          <cell r="C220" t="str">
            <v>콘크리트타설</v>
          </cell>
          <cell r="D220" t="str">
            <v>(무근,40-210-8)</v>
          </cell>
          <cell r="E220">
            <v>8</v>
          </cell>
          <cell r="F220" t="str">
            <v>㎥</v>
          </cell>
          <cell r="G220">
            <v>64602</v>
          </cell>
          <cell r="H220">
            <v>516816</v>
          </cell>
        </row>
        <row r="221">
          <cell r="A221" t="str">
            <v>e</v>
          </cell>
          <cell r="B221">
            <v>94681</v>
          </cell>
          <cell r="C221" t="str">
            <v>콘크리트타설</v>
          </cell>
          <cell r="D221" t="str">
            <v>(무근,40-240-8)</v>
          </cell>
          <cell r="E221">
            <v>13</v>
          </cell>
          <cell r="F221" t="str">
            <v>㎥</v>
          </cell>
          <cell r="G221">
            <v>63322</v>
          </cell>
          <cell r="H221">
            <v>823186</v>
          </cell>
        </row>
        <row r="222">
          <cell r="A222" t="str">
            <v>f</v>
          </cell>
          <cell r="B222">
            <v>94745</v>
          </cell>
          <cell r="C222" t="str">
            <v>콘크리트타설</v>
          </cell>
          <cell r="D222" t="str">
            <v>(무근,40-160-8)</v>
          </cell>
          <cell r="E222">
            <v>84</v>
          </cell>
          <cell r="F222" t="str">
            <v>㎥</v>
          </cell>
          <cell r="G222">
            <v>60442</v>
          </cell>
          <cell r="H222">
            <v>5077128</v>
          </cell>
        </row>
        <row r="223">
          <cell r="A223" t="str">
            <v>계</v>
          </cell>
          <cell r="B223">
            <v>94878</v>
          </cell>
          <cell r="E223">
            <v>0</v>
          </cell>
          <cell r="H223">
            <v>0</v>
          </cell>
        </row>
        <row r="224">
          <cell r="A224" t="str">
            <v>A.12</v>
          </cell>
          <cell r="B224">
            <v>95006</v>
          </cell>
          <cell r="C224" t="str">
            <v>무수축몰탈</v>
          </cell>
          <cell r="E224">
            <v>3</v>
          </cell>
          <cell r="F224" t="str">
            <v>㎥</v>
          </cell>
          <cell r="G224">
            <v>159594</v>
          </cell>
          <cell r="H224">
            <v>478782</v>
          </cell>
        </row>
        <row r="225">
          <cell r="A225" t="str">
            <v>A.13</v>
          </cell>
          <cell r="B225">
            <v>95014</v>
          </cell>
          <cell r="C225" t="str">
            <v>무수축콘크리트</v>
          </cell>
          <cell r="E225">
            <v>8</v>
          </cell>
          <cell r="F225" t="str">
            <v>㎥</v>
          </cell>
          <cell r="G225">
            <v>222180</v>
          </cell>
          <cell r="H225">
            <v>1777440</v>
          </cell>
        </row>
        <row r="226">
          <cell r="A226" t="str">
            <v>A.14</v>
          </cell>
          <cell r="B226">
            <v>95142</v>
          </cell>
          <cell r="C226" t="str">
            <v>교좌장치</v>
          </cell>
          <cell r="E226">
            <v>0</v>
          </cell>
          <cell r="H226">
            <v>0</v>
          </cell>
        </row>
        <row r="227">
          <cell r="A227" t="str">
            <v>a</v>
          </cell>
          <cell r="B227">
            <v>95166</v>
          </cell>
          <cell r="C227" t="str">
            <v>교좌장치</v>
          </cell>
          <cell r="D227" t="str">
            <v>(고  정 135TON)</v>
          </cell>
          <cell r="E227">
            <v>8</v>
          </cell>
          <cell r="F227" t="str">
            <v>set</v>
          </cell>
          <cell r="G227">
            <v>1827085</v>
          </cell>
          <cell r="H227">
            <v>14616680</v>
          </cell>
        </row>
        <row r="228">
          <cell r="A228" t="str">
            <v>b</v>
          </cell>
          <cell r="B228">
            <v>95174</v>
          </cell>
          <cell r="C228" t="str">
            <v>교좌장치</v>
          </cell>
          <cell r="D228" t="str">
            <v>(일방향 135TON)</v>
          </cell>
          <cell r="E228">
            <v>40</v>
          </cell>
          <cell r="F228" t="str">
            <v>set</v>
          </cell>
          <cell r="G228">
            <v>1806085</v>
          </cell>
          <cell r="H228">
            <v>72243400</v>
          </cell>
        </row>
        <row r="229">
          <cell r="A229" t="str">
            <v>c</v>
          </cell>
          <cell r="B229">
            <v>95206</v>
          </cell>
          <cell r="C229" t="str">
            <v>교좌장치</v>
          </cell>
          <cell r="D229" t="str">
            <v>(양방향 135TON)</v>
          </cell>
          <cell r="E229">
            <v>32</v>
          </cell>
          <cell r="F229" t="str">
            <v>set</v>
          </cell>
          <cell r="G229">
            <v>1528085</v>
          </cell>
          <cell r="H229">
            <v>48898720</v>
          </cell>
        </row>
        <row r="230">
          <cell r="A230" t="str">
            <v>계</v>
          </cell>
          <cell r="B230">
            <v>95230</v>
          </cell>
          <cell r="E230">
            <v>0</v>
          </cell>
          <cell r="H230">
            <v>0</v>
          </cell>
        </row>
        <row r="231">
          <cell r="A231" t="str">
            <v>A.15</v>
          </cell>
          <cell r="B231">
            <v>95358</v>
          </cell>
          <cell r="C231" t="str">
            <v>신축이음장치</v>
          </cell>
          <cell r="E231">
            <v>0</v>
          </cell>
          <cell r="H231">
            <v>0</v>
          </cell>
        </row>
        <row r="232">
          <cell r="A232" t="str">
            <v>a</v>
          </cell>
          <cell r="B232">
            <v>95364</v>
          </cell>
          <cell r="C232" t="str">
            <v>신축이음장치</v>
          </cell>
          <cell r="D232" t="str">
            <v>(NB 50)</v>
          </cell>
          <cell r="E232">
            <v>39</v>
          </cell>
          <cell r="F232" t="str">
            <v>ｍ</v>
          </cell>
          <cell r="G232">
            <v>282695</v>
          </cell>
          <cell r="H232">
            <v>11025105</v>
          </cell>
        </row>
        <row r="233">
          <cell r="A233" t="str">
            <v>b</v>
          </cell>
          <cell r="B233">
            <v>95493</v>
          </cell>
          <cell r="C233" t="str">
            <v>신축이음장치</v>
          </cell>
          <cell r="D233" t="str">
            <v>(NB 80)</v>
          </cell>
          <cell r="E233">
            <v>19</v>
          </cell>
          <cell r="F233" t="str">
            <v>ｍ</v>
          </cell>
          <cell r="G233">
            <v>458695</v>
          </cell>
          <cell r="H233">
            <v>8715205</v>
          </cell>
        </row>
        <row r="234">
          <cell r="A234" t="str">
            <v>계</v>
          </cell>
          <cell r="B234">
            <v>95749</v>
          </cell>
          <cell r="E234">
            <v>0</v>
          </cell>
          <cell r="H234">
            <v>0</v>
          </cell>
        </row>
        <row r="235">
          <cell r="A235" t="str">
            <v>A.16</v>
          </cell>
          <cell r="B235">
            <v>95879</v>
          </cell>
          <cell r="C235" t="str">
            <v>슬라브양생</v>
          </cell>
          <cell r="E235">
            <v>2340</v>
          </cell>
          <cell r="F235" t="str">
            <v>㎡</v>
          </cell>
          <cell r="G235">
            <v>328</v>
          </cell>
          <cell r="H235">
            <v>767520</v>
          </cell>
        </row>
        <row r="236">
          <cell r="A236" t="str">
            <v>A.17</v>
          </cell>
          <cell r="B236">
            <v>95880</v>
          </cell>
          <cell r="C236" t="str">
            <v>데크휘니샤면고르기</v>
          </cell>
          <cell r="E236">
            <v>2340</v>
          </cell>
          <cell r="F236" t="str">
            <v>㎡</v>
          </cell>
          <cell r="G236">
            <v>486</v>
          </cell>
          <cell r="H236">
            <v>1137240</v>
          </cell>
        </row>
        <row r="237">
          <cell r="A237" t="str">
            <v>A.18</v>
          </cell>
          <cell r="B237">
            <v>96750</v>
          </cell>
          <cell r="C237" t="str">
            <v>교면방수</v>
          </cell>
          <cell r="D237" t="str">
            <v>(도막방수)</v>
          </cell>
          <cell r="E237">
            <v>2340</v>
          </cell>
          <cell r="F237" t="str">
            <v>㎡</v>
          </cell>
          <cell r="G237">
            <v>20568</v>
          </cell>
          <cell r="H237">
            <v>48129120</v>
          </cell>
        </row>
        <row r="238">
          <cell r="A238" t="str">
            <v>A.19</v>
          </cell>
          <cell r="B238">
            <v>97621</v>
          </cell>
          <cell r="C238" t="str">
            <v>교명주</v>
          </cell>
          <cell r="D238" t="str">
            <v>(화 강 암)</v>
          </cell>
          <cell r="E238">
            <v>4</v>
          </cell>
          <cell r="F238" t="str">
            <v>ea</v>
          </cell>
          <cell r="G238">
            <v>1256769</v>
          </cell>
          <cell r="H238">
            <v>5027076</v>
          </cell>
        </row>
        <row r="239">
          <cell r="A239" t="str">
            <v>A.20</v>
          </cell>
          <cell r="B239">
            <v>97622</v>
          </cell>
          <cell r="C239" t="str">
            <v>교명판</v>
          </cell>
          <cell r="D239" t="str">
            <v>(450x250x10㎜)</v>
          </cell>
          <cell r="E239">
            <v>4</v>
          </cell>
          <cell r="F239" t="str">
            <v>ea</v>
          </cell>
          <cell r="G239">
            <v>41631</v>
          </cell>
          <cell r="H239">
            <v>166524</v>
          </cell>
        </row>
        <row r="240">
          <cell r="A240" t="str">
            <v>A.21</v>
          </cell>
          <cell r="B240">
            <v>97686</v>
          </cell>
          <cell r="C240" t="str">
            <v>설명판</v>
          </cell>
          <cell r="D240" t="str">
            <v>(500x400x10㎜)</v>
          </cell>
          <cell r="E240">
            <v>4</v>
          </cell>
          <cell r="F240" t="str">
            <v>ea</v>
          </cell>
          <cell r="G240">
            <v>74012</v>
          </cell>
          <cell r="H240">
            <v>296048</v>
          </cell>
        </row>
        <row r="241">
          <cell r="A241" t="str">
            <v>A.22</v>
          </cell>
          <cell r="B241">
            <v>97718</v>
          </cell>
          <cell r="C241" t="str">
            <v>T.B.M 설치</v>
          </cell>
          <cell r="E241">
            <v>2</v>
          </cell>
          <cell r="F241" t="str">
            <v>ea</v>
          </cell>
          <cell r="G241">
            <v>20790</v>
          </cell>
          <cell r="H241">
            <v>41580</v>
          </cell>
        </row>
        <row r="242">
          <cell r="A242" t="str">
            <v>A.23</v>
          </cell>
          <cell r="B242">
            <v>97782</v>
          </cell>
          <cell r="C242" t="str">
            <v>전선관</v>
          </cell>
          <cell r="E242">
            <v>0</v>
          </cell>
          <cell r="H242">
            <v>0</v>
          </cell>
        </row>
        <row r="243">
          <cell r="A243" t="str">
            <v>a</v>
          </cell>
          <cell r="B243">
            <v>97846</v>
          </cell>
          <cell r="C243" t="str">
            <v>전선관</v>
          </cell>
          <cell r="D243" t="str">
            <v>(PVCφ100mm)</v>
          </cell>
          <cell r="E243">
            <v>532</v>
          </cell>
          <cell r="F243" t="str">
            <v>ｍ</v>
          </cell>
          <cell r="G243">
            <v>2789</v>
          </cell>
          <cell r="H243">
            <v>1483748</v>
          </cell>
        </row>
        <row r="244">
          <cell r="A244" t="str">
            <v>b</v>
          </cell>
          <cell r="B244">
            <v>97894</v>
          </cell>
          <cell r="C244" t="str">
            <v>전선관</v>
          </cell>
          <cell r="D244" t="str">
            <v>(PVCφ150mm)</v>
          </cell>
          <cell r="E244">
            <v>266</v>
          </cell>
          <cell r="F244" t="str">
            <v>ｍ</v>
          </cell>
          <cell r="G244">
            <v>5301</v>
          </cell>
          <cell r="H244">
            <v>1410066</v>
          </cell>
        </row>
        <row r="245">
          <cell r="A245" t="str">
            <v>계</v>
          </cell>
          <cell r="B245">
            <v>97942</v>
          </cell>
          <cell r="E245">
            <v>0</v>
          </cell>
          <cell r="H245">
            <v>0</v>
          </cell>
        </row>
        <row r="246">
          <cell r="A246" t="str">
            <v>A.24</v>
          </cell>
          <cell r="B246">
            <v>98006</v>
          </cell>
          <cell r="C246" t="str">
            <v>스페이서설치</v>
          </cell>
          <cell r="E246">
            <v>0</v>
          </cell>
          <cell r="H246">
            <v>0</v>
          </cell>
        </row>
        <row r="247">
          <cell r="A247" t="str">
            <v>a</v>
          </cell>
          <cell r="B247">
            <v>98070</v>
          </cell>
          <cell r="C247" t="str">
            <v>스페이서</v>
          </cell>
          <cell r="D247" t="str">
            <v>(수직)</v>
          </cell>
          <cell r="E247">
            <v>2598</v>
          </cell>
          <cell r="F247" t="str">
            <v>㎡</v>
          </cell>
          <cell r="G247">
            <v>588</v>
          </cell>
          <cell r="H247">
            <v>1527624</v>
          </cell>
        </row>
        <row r="248">
          <cell r="A248" t="str">
            <v>b</v>
          </cell>
          <cell r="B248">
            <v>98326</v>
          </cell>
          <cell r="C248" t="str">
            <v>스페이서</v>
          </cell>
          <cell r="D248" t="str">
            <v>(수평)</v>
          </cell>
          <cell r="E248">
            <v>3308</v>
          </cell>
          <cell r="F248" t="str">
            <v>㎡</v>
          </cell>
          <cell r="G248">
            <v>411</v>
          </cell>
          <cell r="H248">
            <v>1359588</v>
          </cell>
        </row>
        <row r="249">
          <cell r="A249" t="str">
            <v>계</v>
          </cell>
          <cell r="B249">
            <v>98358</v>
          </cell>
          <cell r="E249">
            <v>0</v>
          </cell>
          <cell r="H249">
            <v>0</v>
          </cell>
        </row>
        <row r="250">
          <cell r="A250" t="str">
            <v>A.25</v>
          </cell>
          <cell r="B250">
            <v>98422</v>
          </cell>
          <cell r="C250" t="str">
            <v>교량난간공</v>
          </cell>
          <cell r="E250">
            <v>0</v>
          </cell>
          <cell r="H250">
            <v>0</v>
          </cell>
        </row>
        <row r="251">
          <cell r="A251" t="str">
            <v>a</v>
          </cell>
          <cell r="B251">
            <v>98486</v>
          </cell>
          <cell r="C251" t="str">
            <v>방호벽용난간</v>
          </cell>
          <cell r="D251" t="str">
            <v>(알루미늄)</v>
          </cell>
          <cell r="E251">
            <v>266</v>
          </cell>
          <cell r="F251" t="str">
            <v>ｍ</v>
          </cell>
          <cell r="G251">
            <v>150435</v>
          </cell>
          <cell r="H251">
            <v>40015710</v>
          </cell>
        </row>
        <row r="252">
          <cell r="A252" t="str">
            <v>b</v>
          </cell>
          <cell r="B252">
            <v>98498</v>
          </cell>
          <cell r="C252" t="str">
            <v>중분대용난간</v>
          </cell>
          <cell r="D252" t="str">
            <v>(알루미늄)</v>
          </cell>
          <cell r="E252">
            <v>240</v>
          </cell>
          <cell r="F252" t="str">
            <v>ｍ</v>
          </cell>
          <cell r="G252">
            <v>539100</v>
          </cell>
          <cell r="H252">
            <v>129384000</v>
          </cell>
        </row>
        <row r="253">
          <cell r="A253" t="str">
            <v>계</v>
          </cell>
          <cell r="B253">
            <v>98514</v>
          </cell>
          <cell r="E253">
            <v>0</v>
          </cell>
          <cell r="H253">
            <v>0</v>
          </cell>
        </row>
        <row r="254">
          <cell r="A254" t="str">
            <v>A.26</v>
          </cell>
          <cell r="B254">
            <v>98642</v>
          </cell>
          <cell r="C254" t="str">
            <v>다웰바</v>
          </cell>
          <cell r="D254" t="str">
            <v>(D25x600㎜)</v>
          </cell>
          <cell r="E254">
            <v>96</v>
          </cell>
          <cell r="F254" t="str">
            <v>ea</v>
          </cell>
          <cell r="G254">
            <v>7781</v>
          </cell>
          <cell r="H254">
            <v>746976</v>
          </cell>
        </row>
        <row r="255">
          <cell r="A255" t="str">
            <v>A.27</v>
          </cell>
          <cell r="B255">
            <v>98658</v>
          </cell>
          <cell r="C255" t="str">
            <v>시공이음</v>
          </cell>
          <cell r="E255">
            <v>0</v>
          </cell>
          <cell r="H255">
            <v>0</v>
          </cell>
        </row>
        <row r="256">
          <cell r="A256" t="str">
            <v>a</v>
          </cell>
          <cell r="B256">
            <v>98659</v>
          </cell>
          <cell r="C256" t="str">
            <v>시공이음</v>
          </cell>
          <cell r="D256" t="str">
            <v>(스치로폴:T=10㎜)</v>
          </cell>
          <cell r="E256">
            <v>104</v>
          </cell>
          <cell r="F256" t="str">
            <v>㎡</v>
          </cell>
          <cell r="G256">
            <v>647</v>
          </cell>
          <cell r="H256">
            <v>67288</v>
          </cell>
        </row>
        <row r="257">
          <cell r="A257" t="str">
            <v>b</v>
          </cell>
          <cell r="B257">
            <v>98787</v>
          </cell>
          <cell r="C257" t="str">
            <v>시공이음</v>
          </cell>
          <cell r="D257" t="str">
            <v>(스치로폴:T=20㎜)</v>
          </cell>
          <cell r="E257">
            <v>25</v>
          </cell>
          <cell r="F257" t="str">
            <v>㎡</v>
          </cell>
          <cell r="G257">
            <v>1296</v>
          </cell>
          <cell r="H257">
            <v>32400</v>
          </cell>
        </row>
        <row r="258">
          <cell r="A258" t="str">
            <v>계</v>
          </cell>
          <cell r="B258">
            <v>99802</v>
          </cell>
          <cell r="E258">
            <v>0</v>
          </cell>
          <cell r="H258">
            <v>0</v>
          </cell>
        </row>
        <row r="259">
          <cell r="A259" t="str">
            <v>A.28</v>
          </cell>
          <cell r="B259">
            <v>99818</v>
          </cell>
          <cell r="C259" t="str">
            <v>배수시설</v>
          </cell>
          <cell r="E259">
            <v>0</v>
          </cell>
          <cell r="H259">
            <v>0</v>
          </cell>
        </row>
        <row r="260">
          <cell r="A260" t="str">
            <v>a</v>
          </cell>
          <cell r="B260">
            <v>99946</v>
          </cell>
          <cell r="C260" t="str">
            <v>하천용집수구</v>
          </cell>
          <cell r="D260" t="str">
            <v>(주철)</v>
          </cell>
          <cell r="E260">
            <v>4</v>
          </cell>
          <cell r="F260" t="str">
            <v>ea</v>
          </cell>
          <cell r="G260">
            <v>38345</v>
          </cell>
          <cell r="H260">
            <v>153380</v>
          </cell>
        </row>
        <row r="261">
          <cell r="A261" t="str">
            <v>b</v>
          </cell>
          <cell r="B261">
            <v>99978</v>
          </cell>
          <cell r="C261" t="str">
            <v>하천용집수구</v>
          </cell>
          <cell r="D261" t="str">
            <v>(아연도강관)</v>
          </cell>
          <cell r="E261">
            <v>11</v>
          </cell>
          <cell r="F261" t="str">
            <v>ｍ</v>
          </cell>
          <cell r="G261">
            <v>13730</v>
          </cell>
          <cell r="H261">
            <v>151030</v>
          </cell>
        </row>
        <row r="262">
          <cell r="A262" t="str">
            <v>c</v>
          </cell>
          <cell r="B262">
            <v>99980</v>
          </cell>
          <cell r="C262" t="str">
            <v>육교용집수구</v>
          </cell>
          <cell r="D262" t="str">
            <v>(주철)</v>
          </cell>
          <cell r="E262">
            <v>8</v>
          </cell>
          <cell r="F262" t="str">
            <v>ea</v>
          </cell>
          <cell r="G262">
            <v>73123</v>
          </cell>
          <cell r="H262">
            <v>584984</v>
          </cell>
        </row>
        <row r="263">
          <cell r="A263" t="str">
            <v>d</v>
          </cell>
          <cell r="B263">
            <v>99982</v>
          </cell>
          <cell r="C263" t="str">
            <v>육교용연결집수거</v>
          </cell>
          <cell r="D263" t="str">
            <v>(스테인레스)</v>
          </cell>
          <cell r="E263">
            <v>8</v>
          </cell>
          <cell r="F263" t="str">
            <v>ea</v>
          </cell>
          <cell r="G263">
            <v>105126</v>
          </cell>
          <cell r="H263">
            <v>841008</v>
          </cell>
        </row>
        <row r="264">
          <cell r="A264" t="str">
            <v>e</v>
          </cell>
          <cell r="B264">
            <v>99984</v>
          </cell>
          <cell r="C264" t="str">
            <v>육교용직관</v>
          </cell>
          <cell r="D264" t="str">
            <v>(□150x10)</v>
          </cell>
          <cell r="E264">
            <v>97</v>
          </cell>
          <cell r="F264" t="str">
            <v>ｍ</v>
          </cell>
          <cell r="G264">
            <v>71155</v>
          </cell>
          <cell r="H264">
            <v>6902035</v>
          </cell>
        </row>
        <row r="265">
          <cell r="A265" t="str">
            <v>f</v>
          </cell>
          <cell r="B265">
            <v>99985</v>
          </cell>
          <cell r="C265" t="str">
            <v>육교용곡관</v>
          </cell>
          <cell r="D265" t="str">
            <v>(스테인레스)</v>
          </cell>
          <cell r="E265">
            <v>8</v>
          </cell>
          <cell r="F265" t="str">
            <v>ea</v>
          </cell>
          <cell r="G265">
            <v>27668</v>
          </cell>
          <cell r="H265">
            <v>221344</v>
          </cell>
        </row>
        <row r="266">
          <cell r="A266" t="str">
            <v>g</v>
          </cell>
          <cell r="B266">
            <v>100273</v>
          </cell>
          <cell r="C266" t="str">
            <v>육교용연결부</v>
          </cell>
          <cell r="D266" t="str">
            <v>(스테인레스)</v>
          </cell>
          <cell r="E266">
            <v>88</v>
          </cell>
          <cell r="F266" t="str">
            <v>ea</v>
          </cell>
          <cell r="G266">
            <v>15430</v>
          </cell>
          <cell r="H266">
            <v>1357840</v>
          </cell>
        </row>
        <row r="267">
          <cell r="A267" t="str">
            <v>계</v>
          </cell>
          <cell r="B267">
            <v>100625</v>
          </cell>
          <cell r="E267">
            <v>0</v>
          </cell>
          <cell r="H267">
            <v>0</v>
          </cell>
        </row>
        <row r="268">
          <cell r="A268" t="str">
            <v>A.29</v>
          </cell>
          <cell r="B268">
            <v>100753</v>
          </cell>
          <cell r="C268" t="str">
            <v>P.S.C BEAM교</v>
          </cell>
          <cell r="E268">
            <v>0</v>
          </cell>
          <cell r="H268">
            <v>0</v>
          </cell>
        </row>
        <row r="269">
          <cell r="A269" t="str">
            <v>a</v>
          </cell>
          <cell r="B269">
            <v>100859</v>
          </cell>
          <cell r="C269" t="str">
            <v>P.S.C BEAM 제작</v>
          </cell>
          <cell r="D269" t="str">
            <v>(L=30.0ｍ)</v>
          </cell>
          <cell r="E269">
            <v>40</v>
          </cell>
          <cell r="F269" t="str">
            <v>본</v>
          </cell>
          <cell r="G269">
            <v>8722028</v>
          </cell>
          <cell r="H269">
            <v>348881120</v>
          </cell>
        </row>
        <row r="270">
          <cell r="A270" t="str">
            <v>b</v>
          </cell>
          <cell r="B270">
            <v>100964</v>
          </cell>
          <cell r="C270" t="str">
            <v>P.S.C BEAM 설치</v>
          </cell>
          <cell r="D270" t="str">
            <v>(L=30.0ｍ)</v>
          </cell>
          <cell r="E270">
            <v>40</v>
          </cell>
          <cell r="F270" t="str">
            <v>본</v>
          </cell>
          <cell r="G270">
            <v>1658743</v>
          </cell>
          <cell r="H270">
            <v>66349720</v>
          </cell>
        </row>
        <row r="271">
          <cell r="A271" t="str">
            <v>c</v>
          </cell>
          <cell r="B271">
            <v>101044</v>
          </cell>
          <cell r="C271" t="str">
            <v>P.S.C BEAM 전도방지</v>
          </cell>
          <cell r="E271">
            <v>40</v>
          </cell>
          <cell r="F271" t="str">
            <v>본</v>
          </cell>
          <cell r="G271">
            <v>8797</v>
          </cell>
          <cell r="H271">
            <v>351880</v>
          </cell>
        </row>
        <row r="272">
          <cell r="A272" t="str">
            <v>계</v>
          </cell>
          <cell r="B272">
            <v>101123</v>
          </cell>
          <cell r="E272">
            <v>0</v>
          </cell>
          <cell r="H272">
            <v>0</v>
          </cell>
        </row>
        <row r="273">
          <cell r="A273" t="str">
            <v>A.30</v>
          </cell>
          <cell r="B273">
            <v>101251</v>
          </cell>
          <cell r="C273" t="str">
            <v>교량점검통로</v>
          </cell>
          <cell r="D273" t="str">
            <v>(지점부)</v>
          </cell>
          <cell r="E273">
            <v>3</v>
          </cell>
          <cell r="F273" t="str">
            <v>개소</v>
          </cell>
          <cell r="G273">
            <v>9982644</v>
          </cell>
          <cell r="H273">
            <v>29947932</v>
          </cell>
        </row>
        <row r="274">
          <cell r="A274" t="str">
            <v>A.31</v>
          </cell>
          <cell r="B274">
            <v>101379</v>
          </cell>
          <cell r="C274" t="str">
            <v>보호블럭</v>
          </cell>
          <cell r="E274">
            <v>685</v>
          </cell>
          <cell r="F274" t="str">
            <v>㎡</v>
          </cell>
          <cell r="G274">
            <v>28412</v>
          </cell>
          <cell r="H274">
            <v>19462220</v>
          </cell>
        </row>
        <row r="275">
          <cell r="A275" t="str">
            <v>A.32</v>
          </cell>
          <cell r="B275">
            <v>101507</v>
          </cell>
          <cell r="C275" t="str">
            <v>낙하물방지공</v>
          </cell>
          <cell r="E275">
            <v>1319</v>
          </cell>
          <cell r="F275" t="str">
            <v>㎡</v>
          </cell>
          <cell r="G275">
            <v>4223</v>
          </cell>
          <cell r="H275">
            <v>5570137</v>
          </cell>
        </row>
        <row r="276">
          <cell r="A276" t="str">
            <v>A.33</v>
          </cell>
          <cell r="B276">
            <v>103809</v>
          </cell>
          <cell r="C276" t="str">
            <v>강관파일</v>
          </cell>
          <cell r="D276" t="str">
            <v>(D=508mm t=12mm)</v>
          </cell>
          <cell r="E276">
            <v>0</v>
          </cell>
          <cell r="H276">
            <v>0</v>
          </cell>
        </row>
        <row r="277">
          <cell r="A277" t="str">
            <v>a</v>
          </cell>
          <cell r="B277">
            <v>103846</v>
          </cell>
          <cell r="C277" t="str">
            <v>강관파일자재비</v>
          </cell>
          <cell r="E277">
            <v>1146</v>
          </cell>
          <cell r="F277" t="str">
            <v>ｍ</v>
          </cell>
          <cell r="G277">
            <v>66955</v>
          </cell>
          <cell r="H277">
            <v>76730430</v>
          </cell>
        </row>
        <row r="278">
          <cell r="A278" t="str">
            <v>b</v>
          </cell>
          <cell r="B278">
            <v>103865</v>
          </cell>
          <cell r="C278" t="str">
            <v>강관파일항타비</v>
          </cell>
          <cell r="D278" t="str">
            <v>(15m미만)</v>
          </cell>
          <cell r="E278">
            <v>367</v>
          </cell>
          <cell r="F278" t="str">
            <v>ｍ</v>
          </cell>
          <cell r="G278">
            <v>11302</v>
          </cell>
          <cell r="H278">
            <v>4147834</v>
          </cell>
        </row>
        <row r="279">
          <cell r="A279" t="str">
            <v>c</v>
          </cell>
          <cell r="B279">
            <v>103870</v>
          </cell>
          <cell r="C279" t="str">
            <v>강관파일항타비</v>
          </cell>
          <cell r="D279" t="str">
            <v>(15m이상)</v>
          </cell>
          <cell r="E279">
            <v>704</v>
          </cell>
          <cell r="F279" t="str">
            <v>ｍ</v>
          </cell>
          <cell r="G279">
            <v>15442</v>
          </cell>
          <cell r="H279">
            <v>10871168</v>
          </cell>
        </row>
        <row r="280">
          <cell r="A280" t="str">
            <v>d</v>
          </cell>
          <cell r="B280">
            <v>103874</v>
          </cell>
          <cell r="C280" t="str">
            <v>두부및선단보강</v>
          </cell>
          <cell r="E280">
            <v>84</v>
          </cell>
          <cell r="F280" t="str">
            <v>EA</v>
          </cell>
          <cell r="G280">
            <v>153594</v>
          </cell>
          <cell r="H280">
            <v>12901896</v>
          </cell>
        </row>
        <row r="281">
          <cell r="A281" t="str">
            <v>e</v>
          </cell>
          <cell r="B281">
            <v>103943</v>
          </cell>
          <cell r="C281" t="str">
            <v>강관파일이음</v>
          </cell>
          <cell r="E281">
            <v>42</v>
          </cell>
          <cell r="F281" t="str">
            <v>ea</v>
          </cell>
          <cell r="G281">
            <v>7567</v>
          </cell>
          <cell r="H281">
            <v>317814</v>
          </cell>
        </row>
        <row r="282">
          <cell r="A282" t="str">
            <v>계</v>
          </cell>
          <cell r="B282">
            <v>104011</v>
          </cell>
          <cell r="E282">
            <v>0</v>
          </cell>
          <cell r="H282">
            <v>0</v>
          </cell>
        </row>
        <row r="283">
          <cell r="A283" t="str">
            <v>A.34</v>
          </cell>
          <cell r="B283">
            <v>105733</v>
          </cell>
          <cell r="C283" t="str">
            <v>가도</v>
          </cell>
          <cell r="D283" t="str">
            <v>(보성교)</v>
          </cell>
          <cell r="E283">
            <v>1</v>
          </cell>
          <cell r="F283" t="str">
            <v>식</v>
          </cell>
          <cell r="G283">
            <v>103574604</v>
          </cell>
          <cell r="H283">
            <v>103574604</v>
          </cell>
        </row>
        <row r="284">
          <cell r="A284" t="str">
            <v>합계</v>
          </cell>
          <cell r="B284">
            <v>107454</v>
          </cell>
          <cell r="E284">
            <v>0</v>
          </cell>
          <cell r="H284">
            <v>0</v>
          </cell>
        </row>
        <row r="285">
          <cell r="A285" t="str">
            <v>B.</v>
          </cell>
          <cell r="B285">
            <v>107582</v>
          </cell>
          <cell r="C285" t="str">
            <v>대 야 교</v>
          </cell>
          <cell r="D285" t="str">
            <v>(P.S.C BEAM L=30.0m)</v>
          </cell>
          <cell r="E285">
            <v>0</v>
          </cell>
          <cell r="H285">
            <v>0</v>
          </cell>
        </row>
        <row r="286">
          <cell r="A286" t="str">
            <v>B.01</v>
          </cell>
          <cell r="B286">
            <v>108242</v>
          </cell>
          <cell r="C286" t="str">
            <v>교대앞성토</v>
          </cell>
          <cell r="E286">
            <v>1360</v>
          </cell>
          <cell r="F286" t="str">
            <v>㎥</v>
          </cell>
          <cell r="G286">
            <v>3025</v>
          </cell>
          <cell r="H286">
            <v>4114000</v>
          </cell>
        </row>
        <row r="287">
          <cell r="A287" t="str">
            <v>B.02</v>
          </cell>
          <cell r="B287">
            <v>108248</v>
          </cell>
          <cell r="C287" t="str">
            <v>뒷채움및다짐</v>
          </cell>
          <cell r="D287" t="str">
            <v>(현장암유용)</v>
          </cell>
          <cell r="E287">
            <v>788</v>
          </cell>
          <cell r="F287" t="str">
            <v>㎥</v>
          </cell>
          <cell r="G287">
            <v>13631</v>
          </cell>
          <cell r="H287">
            <v>10741228</v>
          </cell>
        </row>
        <row r="288">
          <cell r="A288" t="str">
            <v>B.03 c</v>
          </cell>
          <cell r="B288">
            <v>108376</v>
          </cell>
          <cell r="C288" t="str">
            <v>거푸집</v>
          </cell>
          <cell r="E288">
            <v>0</v>
          </cell>
          <cell r="H288">
            <v>0</v>
          </cell>
        </row>
        <row r="289">
          <cell r="A289" t="str">
            <v>a</v>
          </cell>
          <cell r="B289">
            <v>108440</v>
          </cell>
          <cell r="C289" t="str">
            <v>합판거푸집</v>
          </cell>
          <cell r="D289" t="str">
            <v>(3회:0-7m)</v>
          </cell>
          <cell r="E289">
            <v>1641</v>
          </cell>
          <cell r="F289" t="str">
            <v>㎡</v>
          </cell>
          <cell r="G289">
            <v>19533</v>
          </cell>
          <cell r="H289">
            <v>32053653</v>
          </cell>
        </row>
        <row r="290">
          <cell r="A290" t="str">
            <v>b</v>
          </cell>
          <cell r="B290">
            <v>108824</v>
          </cell>
          <cell r="C290" t="str">
            <v>합판거푸집</v>
          </cell>
          <cell r="D290" t="str">
            <v>(4회)</v>
          </cell>
          <cell r="E290">
            <v>167</v>
          </cell>
          <cell r="F290" t="str">
            <v>㎡</v>
          </cell>
          <cell r="G290">
            <v>16702</v>
          </cell>
          <cell r="H290">
            <v>2789234</v>
          </cell>
        </row>
        <row r="291">
          <cell r="A291" t="str">
            <v>c</v>
          </cell>
          <cell r="B291">
            <v>108952</v>
          </cell>
          <cell r="C291" t="str">
            <v>합판거푸집</v>
          </cell>
          <cell r="D291" t="str">
            <v>(6회)</v>
          </cell>
          <cell r="E291">
            <v>63</v>
          </cell>
          <cell r="F291" t="str">
            <v>㎡</v>
          </cell>
          <cell r="G291">
            <v>13675</v>
          </cell>
          <cell r="H291">
            <v>861525</v>
          </cell>
        </row>
        <row r="292">
          <cell r="A292" t="str">
            <v>d</v>
          </cell>
          <cell r="B292">
            <v>109560</v>
          </cell>
          <cell r="C292" t="str">
            <v>문양거푸집</v>
          </cell>
          <cell r="D292" t="str">
            <v>(스치로폴 0-7m)</v>
          </cell>
          <cell r="E292">
            <v>170</v>
          </cell>
          <cell r="F292" t="str">
            <v>㎡</v>
          </cell>
          <cell r="G292">
            <v>23595</v>
          </cell>
          <cell r="H292">
            <v>4011150</v>
          </cell>
        </row>
        <row r="293">
          <cell r="A293" t="str">
            <v>계</v>
          </cell>
          <cell r="B293">
            <v>109576</v>
          </cell>
          <cell r="E293">
            <v>0</v>
          </cell>
          <cell r="H293">
            <v>0</v>
          </cell>
        </row>
        <row r="294">
          <cell r="A294" t="str">
            <v>B.04</v>
          </cell>
          <cell r="B294">
            <v>109704</v>
          </cell>
          <cell r="C294" t="str">
            <v>강관비계</v>
          </cell>
          <cell r="D294" t="str">
            <v>(대야교)</v>
          </cell>
          <cell r="E294">
            <v>1</v>
          </cell>
          <cell r="F294" t="str">
            <v>L.S.</v>
          </cell>
          <cell r="G294">
            <v>6717000</v>
          </cell>
          <cell r="H294">
            <v>6717000</v>
          </cell>
        </row>
        <row r="295">
          <cell r="A295" t="str">
            <v>B.05 d</v>
          </cell>
          <cell r="B295">
            <v>109744</v>
          </cell>
          <cell r="C295" t="str">
            <v>동바리</v>
          </cell>
          <cell r="D295" t="str">
            <v>(대야교)</v>
          </cell>
          <cell r="E295">
            <v>1</v>
          </cell>
          <cell r="F295" t="str">
            <v>L.S.</v>
          </cell>
          <cell r="G295">
            <v>18264000</v>
          </cell>
          <cell r="H295">
            <v>18264000</v>
          </cell>
        </row>
        <row r="296">
          <cell r="A296" t="str">
            <v>B.06</v>
          </cell>
          <cell r="B296">
            <v>110098</v>
          </cell>
          <cell r="C296" t="str">
            <v>철근가공조립</v>
          </cell>
          <cell r="E296">
            <v>0</v>
          </cell>
          <cell r="H296">
            <v>0</v>
          </cell>
        </row>
        <row r="297">
          <cell r="A297" t="str">
            <v>a</v>
          </cell>
          <cell r="B297">
            <v>110105</v>
          </cell>
          <cell r="C297" t="str">
            <v>철근가공조립</v>
          </cell>
          <cell r="D297" t="str">
            <v>(보    통)</v>
          </cell>
          <cell r="E297">
            <v>79.528000000000006</v>
          </cell>
          <cell r="F297" t="str">
            <v>Ton</v>
          </cell>
          <cell r="G297">
            <v>398697</v>
          </cell>
          <cell r="H297">
            <v>31707575</v>
          </cell>
        </row>
        <row r="298">
          <cell r="A298" t="str">
            <v>b</v>
          </cell>
          <cell r="B298">
            <v>110233</v>
          </cell>
          <cell r="C298" t="str">
            <v>철근가공조립</v>
          </cell>
          <cell r="D298" t="str">
            <v>(복    잡)</v>
          </cell>
          <cell r="E298">
            <v>97.013999999999996</v>
          </cell>
          <cell r="F298" t="str">
            <v>Ton</v>
          </cell>
          <cell r="G298">
            <v>500175</v>
          </cell>
          <cell r="H298">
            <v>48523977</v>
          </cell>
        </row>
        <row r="299">
          <cell r="A299" t="str">
            <v>계</v>
          </cell>
          <cell r="B299">
            <v>110365</v>
          </cell>
          <cell r="E299">
            <v>0</v>
          </cell>
          <cell r="H299">
            <v>0</v>
          </cell>
        </row>
        <row r="300">
          <cell r="A300" t="str">
            <v>B.07</v>
          </cell>
          <cell r="B300">
            <v>110496</v>
          </cell>
          <cell r="C300" t="str">
            <v>콘크리트타설</v>
          </cell>
          <cell r="E300">
            <v>0</v>
          </cell>
          <cell r="H300">
            <v>0</v>
          </cell>
        </row>
        <row r="301">
          <cell r="A301" t="str">
            <v>a</v>
          </cell>
          <cell r="B301">
            <v>110498</v>
          </cell>
          <cell r="C301" t="str">
            <v>콘크리트타설(펌프카)</v>
          </cell>
          <cell r="D301" t="str">
            <v>(철근,19-400-15)</v>
          </cell>
          <cell r="E301">
            <v>246</v>
          </cell>
          <cell r="F301" t="str">
            <v>㎥</v>
          </cell>
          <cell r="G301">
            <v>69569</v>
          </cell>
          <cell r="H301">
            <v>17113974</v>
          </cell>
        </row>
        <row r="302">
          <cell r="A302" t="str">
            <v>b</v>
          </cell>
          <cell r="B302">
            <v>110499</v>
          </cell>
          <cell r="C302" t="str">
            <v>콘크리트타설(펌프카)</v>
          </cell>
          <cell r="D302" t="str">
            <v>(철근,25-270-15)</v>
          </cell>
          <cell r="E302">
            <v>205</v>
          </cell>
          <cell r="F302" t="str">
            <v>㎥</v>
          </cell>
          <cell r="G302">
            <v>62738</v>
          </cell>
          <cell r="H302">
            <v>12861290</v>
          </cell>
        </row>
        <row r="303">
          <cell r="A303" t="str">
            <v>c</v>
          </cell>
          <cell r="B303">
            <v>110627</v>
          </cell>
          <cell r="C303" t="str">
            <v>콘크리트타설(펌프카)</v>
          </cell>
          <cell r="D303" t="str">
            <v>(철근,25-240-15)</v>
          </cell>
          <cell r="E303">
            <v>825</v>
          </cell>
          <cell r="F303" t="str">
            <v>㎥</v>
          </cell>
          <cell r="G303">
            <v>57146</v>
          </cell>
          <cell r="H303">
            <v>47145450</v>
          </cell>
        </row>
        <row r="304">
          <cell r="A304" t="str">
            <v>d</v>
          </cell>
          <cell r="B304">
            <v>110659</v>
          </cell>
          <cell r="C304" t="str">
            <v>콘크리트타설</v>
          </cell>
          <cell r="D304" t="str">
            <v>(무근,40-210-8)</v>
          </cell>
          <cell r="E304">
            <v>7</v>
          </cell>
          <cell r="F304" t="str">
            <v>㎥</v>
          </cell>
          <cell r="G304">
            <v>64602</v>
          </cell>
          <cell r="H304">
            <v>452214</v>
          </cell>
        </row>
        <row r="305">
          <cell r="A305" t="str">
            <v>e</v>
          </cell>
          <cell r="B305">
            <v>110691</v>
          </cell>
          <cell r="C305" t="str">
            <v>콘크리트타설</v>
          </cell>
          <cell r="D305" t="str">
            <v>(무근,40-240-8)</v>
          </cell>
          <cell r="E305">
            <v>13</v>
          </cell>
          <cell r="F305" t="str">
            <v>㎥</v>
          </cell>
          <cell r="G305">
            <v>63322</v>
          </cell>
          <cell r="H305">
            <v>823186</v>
          </cell>
        </row>
        <row r="306">
          <cell r="A306" t="str">
            <v>f</v>
          </cell>
          <cell r="B306">
            <v>110755</v>
          </cell>
          <cell r="C306" t="str">
            <v>콘크리트타설</v>
          </cell>
          <cell r="D306" t="str">
            <v>(무근,40-160-8)</v>
          </cell>
          <cell r="E306">
            <v>45</v>
          </cell>
          <cell r="F306" t="str">
            <v>㎥</v>
          </cell>
          <cell r="G306">
            <v>60442</v>
          </cell>
          <cell r="H306">
            <v>2719890</v>
          </cell>
        </row>
        <row r="307">
          <cell r="A307" t="str">
            <v>계</v>
          </cell>
          <cell r="B307">
            <v>110888</v>
          </cell>
          <cell r="E307">
            <v>0</v>
          </cell>
          <cell r="H307">
            <v>0</v>
          </cell>
        </row>
        <row r="308">
          <cell r="A308" t="str">
            <v>B.08</v>
          </cell>
          <cell r="B308">
            <v>111016</v>
          </cell>
          <cell r="C308" t="str">
            <v>무수축몰탈</v>
          </cell>
          <cell r="E308">
            <v>1</v>
          </cell>
          <cell r="F308" t="str">
            <v>㎥</v>
          </cell>
          <cell r="G308">
            <v>159594</v>
          </cell>
          <cell r="H308">
            <v>159594</v>
          </cell>
        </row>
        <row r="309">
          <cell r="A309" t="str">
            <v>B.10</v>
          </cell>
          <cell r="B309">
            <v>111024</v>
          </cell>
          <cell r="C309" t="str">
            <v>무수축콘크리트</v>
          </cell>
          <cell r="E309">
            <v>4</v>
          </cell>
          <cell r="F309" t="str">
            <v>㎥</v>
          </cell>
          <cell r="G309">
            <v>222180</v>
          </cell>
          <cell r="H309">
            <v>888720</v>
          </cell>
        </row>
        <row r="310">
          <cell r="A310" t="str">
            <v>B.11</v>
          </cell>
          <cell r="B310">
            <v>111152</v>
          </cell>
          <cell r="C310" t="str">
            <v>교좌장치</v>
          </cell>
          <cell r="E310">
            <v>0</v>
          </cell>
          <cell r="H310">
            <v>0</v>
          </cell>
        </row>
        <row r="311">
          <cell r="A311" t="str">
            <v>a</v>
          </cell>
          <cell r="B311">
            <v>111176</v>
          </cell>
          <cell r="C311" t="str">
            <v>교좌장치</v>
          </cell>
          <cell r="D311" t="str">
            <v>(고  정 135TON)</v>
          </cell>
          <cell r="E311">
            <v>2</v>
          </cell>
          <cell r="F311" t="str">
            <v>set</v>
          </cell>
          <cell r="G311">
            <v>1827085</v>
          </cell>
          <cell r="H311">
            <v>3654170</v>
          </cell>
        </row>
        <row r="312">
          <cell r="A312" t="str">
            <v>b</v>
          </cell>
          <cell r="B312">
            <v>111184</v>
          </cell>
          <cell r="C312" t="str">
            <v>교좌장치</v>
          </cell>
          <cell r="D312" t="str">
            <v>(일방향 135TON)</v>
          </cell>
          <cell r="E312">
            <v>10</v>
          </cell>
          <cell r="F312" t="str">
            <v>set</v>
          </cell>
          <cell r="G312">
            <v>1806085</v>
          </cell>
          <cell r="H312">
            <v>18060850</v>
          </cell>
        </row>
        <row r="313">
          <cell r="A313" t="str">
            <v>c</v>
          </cell>
          <cell r="B313">
            <v>111216</v>
          </cell>
          <cell r="C313" t="str">
            <v>교좌장치</v>
          </cell>
          <cell r="D313" t="str">
            <v>(양방향 135TON)</v>
          </cell>
          <cell r="E313">
            <v>8</v>
          </cell>
          <cell r="F313" t="str">
            <v>set</v>
          </cell>
          <cell r="G313">
            <v>1528085</v>
          </cell>
          <cell r="H313">
            <v>12224680</v>
          </cell>
        </row>
        <row r="314">
          <cell r="A314" t="str">
            <v>계</v>
          </cell>
          <cell r="B314">
            <v>111240</v>
          </cell>
          <cell r="E314">
            <v>0</v>
          </cell>
          <cell r="H314">
            <v>0</v>
          </cell>
        </row>
        <row r="315">
          <cell r="A315" t="str">
            <v>B.12</v>
          </cell>
          <cell r="B315">
            <v>111368</v>
          </cell>
          <cell r="C315" t="str">
            <v>신축이음장치</v>
          </cell>
          <cell r="D315" t="str">
            <v>(NB 50)</v>
          </cell>
          <cell r="E315">
            <v>39</v>
          </cell>
          <cell r="F315" t="str">
            <v>ｍ</v>
          </cell>
          <cell r="G315">
            <v>282695</v>
          </cell>
          <cell r="H315">
            <v>11025105</v>
          </cell>
        </row>
        <row r="316">
          <cell r="A316" t="str">
            <v>B.13</v>
          </cell>
          <cell r="B316">
            <v>111496</v>
          </cell>
          <cell r="C316" t="str">
            <v>슬라브양생</v>
          </cell>
          <cell r="E316">
            <v>585</v>
          </cell>
          <cell r="F316" t="str">
            <v>㎡</v>
          </cell>
          <cell r="G316">
            <v>328</v>
          </cell>
          <cell r="H316">
            <v>191880</v>
          </cell>
        </row>
        <row r="317">
          <cell r="A317" t="str">
            <v>B.14</v>
          </cell>
          <cell r="B317">
            <v>111560</v>
          </cell>
          <cell r="C317" t="str">
            <v>데크휘니샤면고르기</v>
          </cell>
          <cell r="E317">
            <v>585</v>
          </cell>
          <cell r="F317" t="str">
            <v>㎡</v>
          </cell>
          <cell r="G317">
            <v>486</v>
          </cell>
          <cell r="H317">
            <v>284310</v>
          </cell>
        </row>
        <row r="318">
          <cell r="A318" t="str">
            <v>B.15</v>
          </cell>
          <cell r="B318">
            <v>111624</v>
          </cell>
          <cell r="C318" t="str">
            <v>교면방수</v>
          </cell>
          <cell r="D318" t="str">
            <v>(도막방수)</v>
          </cell>
          <cell r="E318">
            <v>585</v>
          </cell>
          <cell r="F318" t="str">
            <v>㎡</v>
          </cell>
          <cell r="G318">
            <v>20568</v>
          </cell>
          <cell r="H318">
            <v>12032280</v>
          </cell>
        </row>
        <row r="319">
          <cell r="A319" t="str">
            <v>B.16</v>
          </cell>
          <cell r="B319">
            <v>113368</v>
          </cell>
          <cell r="C319" t="str">
            <v>교명주</v>
          </cell>
          <cell r="D319" t="str">
            <v>(화 강 암)</v>
          </cell>
          <cell r="E319">
            <v>4</v>
          </cell>
          <cell r="F319" t="str">
            <v>ea</v>
          </cell>
          <cell r="G319">
            <v>1256769</v>
          </cell>
          <cell r="H319">
            <v>5027076</v>
          </cell>
        </row>
        <row r="320">
          <cell r="A320" t="str">
            <v>B.17</v>
          </cell>
          <cell r="B320">
            <v>113369</v>
          </cell>
          <cell r="C320" t="str">
            <v>교명판</v>
          </cell>
          <cell r="D320" t="str">
            <v>(450x250x10㎜)</v>
          </cell>
          <cell r="E320">
            <v>4</v>
          </cell>
          <cell r="F320" t="str">
            <v>ea</v>
          </cell>
          <cell r="G320">
            <v>41631</v>
          </cell>
          <cell r="H320">
            <v>166524</v>
          </cell>
        </row>
        <row r="321">
          <cell r="A321" t="str">
            <v>B.18</v>
          </cell>
          <cell r="B321">
            <v>113433</v>
          </cell>
          <cell r="C321" t="str">
            <v>설명판</v>
          </cell>
          <cell r="D321" t="str">
            <v>(500x400x10㎜)</v>
          </cell>
          <cell r="E321">
            <v>4</v>
          </cell>
          <cell r="F321" t="str">
            <v>ea</v>
          </cell>
          <cell r="G321">
            <v>74012</v>
          </cell>
          <cell r="H321">
            <v>296048</v>
          </cell>
        </row>
        <row r="322">
          <cell r="A322" t="str">
            <v>B.19</v>
          </cell>
          <cell r="B322">
            <v>113465</v>
          </cell>
          <cell r="C322" t="str">
            <v>T.B.M 설치</v>
          </cell>
          <cell r="E322">
            <v>1</v>
          </cell>
          <cell r="F322" t="str">
            <v>ea</v>
          </cell>
          <cell r="G322">
            <v>20790</v>
          </cell>
          <cell r="H322">
            <v>20790</v>
          </cell>
        </row>
        <row r="323">
          <cell r="A323" t="str">
            <v>B.20</v>
          </cell>
          <cell r="B323">
            <v>113593</v>
          </cell>
          <cell r="C323" t="str">
            <v>전선관</v>
          </cell>
          <cell r="E323">
            <v>0</v>
          </cell>
          <cell r="H323">
            <v>0</v>
          </cell>
        </row>
        <row r="324">
          <cell r="A324" t="str">
            <v>a</v>
          </cell>
          <cell r="B324">
            <v>113657</v>
          </cell>
          <cell r="C324" t="str">
            <v>전선관</v>
          </cell>
          <cell r="D324" t="str">
            <v>(PVCφ100mm)</v>
          </cell>
          <cell r="E324">
            <v>176</v>
          </cell>
          <cell r="F324" t="str">
            <v>ｍ</v>
          </cell>
          <cell r="G324">
            <v>2789</v>
          </cell>
          <cell r="H324">
            <v>490864</v>
          </cell>
        </row>
        <row r="325">
          <cell r="A325" t="str">
            <v>b</v>
          </cell>
          <cell r="B325">
            <v>113705</v>
          </cell>
          <cell r="C325" t="str">
            <v>전선관</v>
          </cell>
          <cell r="D325" t="str">
            <v>(PVCφ150mm)</v>
          </cell>
          <cell r="E325">
            <v>88</v>
          </cell>
          <cell r="F325" t="str">
            <v>ｍ</v>
          </cell>
          <cell r="G325">
            <v>5301</v>
          </cell>
          <cell r="H325">
            <v>466488</v>
          </cell>
        </row>
        <row r="326">
          <cell r="A326" t="str">
            <v>계</v>
          </cell>
          <cell r="B326">
            <v>113753</v>
          </cell>
          <cell r="E326">
            <v>0</v>
          </cell>
          <cell r="H326">
            <v>0</v>
          </cell>
        </row>
        <row r="327">
          <cell r="A327" t="str">
            <v>B.21</v>
          </cell>
          <cell r="B327">
            <v>113881</v>
          </cell>
          <cell r="C327" t="str">
            <v>스페이서설치</v>
          </cell>
          <cell r="E327">
            <v>0</v>
          </cell>
          <cell r="H327">
            <v>0</v>
          </cell>
        </row>
        <row r="328">
          <cell r="A328" t="str">
            <v>a</v>
          </cell>
          <cell r="B328">
            <v>113945</v>
          </cell>
          <cell r="C328" t="str">
            <v>스페이서</v>
          </cell>
          <cell r="D328" t="str">
            <v>(수직)</v>
          </cell>
          <cell r="E328">
            <v>1098</v>
          </cell>
          <cell r="F328" t="str">
            <v>㎡</v>
          </cell>
          <cell r="G328">
            <v>588</v>
          </cell>
          <cell r="H328">
            <v>645624</v>
          </cell>
        </row>
        <row r="329">
          <cell r="A329" t="str">
            <v>b</v>
          </cell>
          <cell r="B329">
            <v>114201</v>
          </cell>
          <cell r="C329" t="str">
            <v>스페이서</v>
          </cell>
          <cell r="D329" t="str">
            <v>(수평)</v>
          </cell>
          <cell r="E329">
            <v>1065</v>
          </cell>
          <cell r="F329" t="str">
            <v>㎡</v>
          </cell>
          <cell r="G329">
            <v>411</v>
          </cell>
          <cell r="H329">
            <v>437715</v>
          </cell>
        </row>
        <row r="330">
          <cell r="A330" t="str">
            <v>계</v>
          </cell>
          <cell r="B330">
            <v>114233</v>
          </cell>
          <cell r="E330">
            <v>0</v>
          </cell>
          <cell r="H330">
            <v>0</v>
          </cell>
        </row>
        <row r="331">
          <cell r="A331" t="str">
            <v>B.22</v>
          </cell>
          <cell r="B331">
            <v>114297</v>
          </cell>
          <cell r="C331" t="str">
            <v>교량난간공</v>
          </cell>
          <cell r="E331">
            <v>0</v>
          </cell>
          <cell r="H331">
            <v>0</v>
          </cell>
        </row>
        <row r="332">
          <cell r="A332" t="str">
            <v>a</v>
          </cell>
          <cell r="B332">
            <v>114361</v>
          </cell>
          <cell r="C332" t="str">
            <v>방호벽용난간</v>
          </cell>
          <cell r="D332" t="str">
            <v>(알루미늄)</v>
          </cell>
          <cell r="E332">
            <v>88</v>
          </cell>
          <cell r="F332" t="str">
            <v>ｍ</v>
          </cell>
          <cell r="G332">
            <v>150435</v>
          </cell>
          <cell r="H332">
            <v>13238280</v>
          </cell>
        </row>
        <row r="333">
          <cell r="A333" t="str">
            <v>b</v>
          </cell>
          <cell r="B333">
            <v>114373</v>
          </cell>
          <cell r="C333" t="str">
            <v>중분대용난간</v>
          </cell>
          <cell r="D333" t="str">
            <v>(알루미늄)</v>
          </cell>
          <cell r="E333">
            <v>60</v>
          </cell>
          <cell r="F333" t="str">
            <v>ｍ</v>
          </cell>
          <cell r="G333">
            <v>539100</v>
          </cell>
          <cell r="H333">
            <v>32346000</v>
          </cell>
        </row>
        <row r="334">
          <cell r="A334" t="str">
            <v>계</v>
          </cell>
          <cell r="B334">
            <v>114389</v>
          </cell>
          <cell r="E334">
            <v>0</v>
          </cell>
          <cell r="H334">
            <v>0</v>
          </cell>
        </row>
        <row r="335">
          <cell r="A335" t="str">
            <v>B.23</v>
          </cell>
          <cell r="B335">
            <v>114517</v>
          </cell>
          <cell r="C335" t="str">
            <v>다웰바</v>
          </cell>
          <cell r="D335" t="str">
            <v>(D25x600㎜)</v>
          </cell>
          <cell r="E335">
            <v>96</v>
          </cell>
          <cell r="F335" t="str">
            <v>ea</v>
          </cell>
          <cell r="G335">
            <v>7781</v>
          </cell>
          <cell r="H335">
            <v>746976</v>
          </cell>
        </row>
        <row r="336">
          <cell r="A336" t="str">
            <v>B.24</v>
          </cell>
          <cell r="B336">
            <v>114533</v>
          </cell>
          <cell r="C336" t="str">
            <v>시공이음</v>
          </cell>
          <cell r="E336">
            <v>0</v>
          </cell>
          <cell r="H336">
            <v>0</v>
          </cell>
        </row>
        <row r="337">
          <cell r="A337" t="str">
            <v>a</v>
          </cell>
          <cell r="B337">
            <v>114534</v>
          </cell>
          <cell r="C337" t="str">
            <v>시공이음</v>
          </cell>
          <cell r="D337" t="str">
            <v>(스치로폴:T=10㎜)</v>
          </cell>
          <cell r="E337">
            <v>72</v>
          </cell>
          <cell r="F337" t="str">
            <v>㎡</v>
          </cell>
          <cell r="G337">
            <v>647</v>
          </cell>
          <cell r="H337">
            <v>46584</v>
          </cell>
        </row>
        <row r="338">
          <cell r="A338" t="str">
            <v>b</v>
          </cell>
          <cell r="B338">
            <v>114662</v>
          </cell>
          <cell r="C338" t="str">
            <v>시공이음</v>
          </cell>
          <cell r="D338" t="str">
            <v>(스치로폴:T=20㎜)</v>
          </cell>
          <cell r="E338">
            <v>24</v>
          </cell>
          <cell r="F338" t="str">
            <v>㎡</v>
          </cell>
          <cell r="G338">
            <v>1296</v>
          </cell>
          <cell r="H338">
            <v>31104</v>
          </cell>
        </row>
        <row r="339">
          <cell r="A339" t="str">
            <v>계</v>
          </cell>
          <cell r="B339">
            <v>115677</v>
          </cell>
          <cell r="E339">
            <v>0</v>
          </cell>
          <cell r="H339">
            <v>0</v>
          </cell>
        </row>
        <row r="340">
          <cell r="A340" t="str">
            <v>B.25</v>
          </cell>
          <cell r="B340">
            <v>116997</v>
          </cell>
          <cell r="C340" t="str">
            <v>배수시설</v>
          </cell>
          <cell r="E340">
            <v>0</v>
          </cell>
          <cell r="H340">
            <v>0</v>
          </cell>
        </row>
        <row r="341">
          <cell r="A341" t="str">
            <v>a</v>
          </cell>
          <cell r="B341">
            <v>117159</v>
          </cell>
          <cell r="C341" t="str">
            <v>육교용집수구</v>
          </cell>
          <cell r="D341" t="str">
            <v>(주철)</v>
          </cell>
          <cell r="E341">
            <v>4</v>
          </cell>
          <cell r="F341" t="str">
            <v>ea</v>
          </cell>
          <cell r="G341">
            <v>73123</v>
          </cell>
          <cell r="H341">
            <v>292492</v>
          </cell>
        </row>
        <row r="342">
          <cell r="A342" t="str">
            <v>b</v>
          </cell>
          <cell r="B342">
            <v>117161</v>
          </cell>
          <cell r="C342" t="str">
            <v>육교용연결집수거</v>
          </cell>
          <cell r="D342" t="str">
            <v>(스테인레스)</v>
          </cell>
          <cell r="E342">
            <v>4</v>
          </cell>
          <cell r="F342" t="str">
            <v>ea</v>
          </cell>
          <cell r="G342">
            <v>105126</v>
          </cell>
          <cell r="H342">
            <v>420504</v>
          </cell>
        </row>
        <row r="343">
          <cell r="A343" t="str">
            <v>c</v>
          </cell>
          <cell r="B343">
            <v>117163</v>
          </cell>
          <cell r="C343" t="str">
            <v>육교용직관</v>
          </cell>
          <cell r="D343" t="str">
            <v>(□150x10)</v>
          </cell>
          <cell r="E343">
            <v>19</v>
          </cell>
          <cell r="F343" t="str">
            <v>ｍ</v>
          </cell>
          <cell r="G343">
            <v>71155</v>
          </cell>
          <cell r="H343">
            <v>1351945</v>
          </cell>
        </row>
        <row r="344">
          <cell r="A344" t="str">
            <v>d</v>
          </cell>
          <cell r="B344">
            <v>117452</v>
          </cell>
          <cell r="C344" t="str">
            <v>육교용연결부</v>
          </cell>
          <cell r="D344" t="str">
            <v>(스테인레스)</v>
          </cell>
          <cell r="E344">
            <v>20</v>
          </cell>
          <cell r="F344" t="str">
            <v>ea</v>
          </cell>
          <cell r="G344">
            <v>15430</v>
          </cell>
          <cell r="H344">
            <v>308600</v>
          </cell>
        </row>
        <row r="345">
          <cell r="A345" t="str">
            <v>계</v>
          </cell>
          <cell r="B345">
            <v>117804</v>
          </cell>
          <cell r="E345">
            <v>0</v>
          </cell>
          <cell r="H345">
            <v>0</v>
          </cell>
        </row>
        <row r="346">
          <cell r="A346" t="str">
            <v>B.26</v>
          </cell>
          <cell r="B346">
            <v>117932</v>
          </cell>
          <cell r="C346" t="str">
            <v>P.S.C BEAM교</v>
          </cell>
          <cell r="E346">
            <v>0</v>
          </cell>
          <cell r="H346">
            <v>0</v>
          </cell>
        </row>
        <row r="347">
          <cell r="A347" t="str">
            <v>a</v>
          </cell>
          <cell r="B347">
            <v>118038</v>
          </cell>
          <cell r="C347" t="str">
            <v>P.S.C BEAM 제작</v>
          </cell>
          <cell r="D347" t="str">
            <v>(L=30.0ｍ)</v>
          </cell>
          <cell r="E347">
            <v>10</v>
          </cell>
          <cell r="F347" t="str">
            <v>본</v>
          </cell>
          <cell r="G347">
            <v>8722028</v>
          </cell>
          <cell r="H347">
            <v>87220280</v>
          </cell>
        </row>
        <row r="348">
          <cell r="A348" t="str">
            <v>b</v>
          </cell>
          <cell r="B348">
            <v>118143</v>
          </cell>
          <cell r="C348" t="str">
            <v>P.S.C BEAM 설치</v>
          </cell>
          <cell r="D348" t="str">
            <v>(L=30.0ｍ)</v>
          </cell>
          <cell r="E348">
            <v>10</v>
          </cell>
          <cell r="F348" t="str">
            <v>본</v>
          </cell>
          <cell r="G348">
            <v>1658743</v>
          </cell>
          <cell r="H348">
            <v>16587430</v>
          </cell>
        </row>
        <row r="349">
          <cell r="A349" t="str">
            <v>c</v>
          </cell>
          <cell r="B349">
            <v>118223</v>
          </cell>
          <cell r="C349" t="str">
            <v>P.S.C BEAM 전도방지</v>
          </cell>
          <cell r="E349">
            <v>10</v>
          </cell>
          <cell r="F349" t="str">
            <v>본</v>
          </cell>
          <cell r="G349">
            <v>8797</v>
          </cell>
          <cell r="H349">
            <v>87970</v>
          </cell>
        </row>
        <row r="350">
          <cell r="A350" t="str">
            <v>계</v>
          </cell>
          <cell r="B350">
            <v>118302</v>
          </cell>
          <cell r="E350">
            <v>0</v>
          </cell>
          <cell r="H350">
            <v>0</v>
          </cell>
        </row>
        <row r="351">
          <cell r="A351" t="str">
            <v>B.27</v>
          </cell>
          <cell r="B351">
            <v>118950</v>
          </cell>
          <cell r="C351" t="str">
            <v>낙하물방지공</v>
          </cell>
          <cell r="E351">
            <v>659</v>
          </cell>
          <cell r="F351" t="str">
            <v>㎡</v>
          </cell>
          <cell r="G351">
            <v>4223</v>
          </cell>
          <cell r="H351">
            <v>2782957</v>
          </cell>
        </row>
        <row r="352">
          <cell r="A352" t="str">
            <v>B.28</v>
          </cell>
          <cell r="B352">
            <v>119777</v>
          </cell>
          <cell r="C352" t="str">
            <v>보호블럭</v>
          </cell>
          <cell r="E352">
            <v>343</v>
          </cell>
          <cell r="F352" t="str">
            <v>㎡</v>
          </cell>
          <cell r="G352">
            <v>28412</v>
          </cell>
          <cell r="H352">
            <v>9745316</v>
          </cell>
        </row>
        <row r="353">
          <cell r="A353" t="str">
            <v>B.29</v>
          </cell>
          <cell r="B353">
            <v>120604</v>
          </cell>
          <cell r="C353" t="str">
            <v>강관파일</v>
          </cell>
          <cell r="D353" t="str">
            <v>(D=508mm t=12mm)</v>
          </cell>
          <cell r="E353">
            <v>0</v>
          </cell>
          <cell r="H353">
            <v>0</v>
          </cell>
        </row>
        <row r="354">
          <cell r="A354" t="str">
            <v>a</v>
          </cell>
          <cell r="B354">
            <v>120641</v>
          </cell>
          <cell r="C354" t="str">
            <v>강관파일자재비</v>
          </cell>
          <cell r="E354">
            <v>992</v>
          </cell>
          <cell r="F354" t="str">
            <v>ｍ</v>
          </cell>
          <cell r="G354">
            <v>66955</v>
          </cell>
          <cell r="H354">
            <v>66419360</v>
          </cell>
        </row>
        <row r="355">
          <cell r="A355" t="str">
            <v>b</v>
          </cell>
          <cell r="B355">
            <v>120660</v>
          </cell>
          <cell r="C355" t="str">
            <v>강관파일항타비</v>
          </cell>
          <cell r="D355" t="str">
            <v>(15m미만)</v>
          </cell>
          <cell r="E355">
            <v>283</v>
          </cell>
          <cell r="F355" t="str">
            <v>ｍ</v>
          </cell>
          <cell r="G355">
            <v>11302</v>
          </cell>
          <cell r="H355">
            <v>3198466</v>
          </cell>
        </row>
        <row r="356">
          <cell r="A356" t="str">
            <v>c</v>
          </cell>
          <cell r="B356">
            <v>120665</v>
          </cell>
          <cell r="C356" t="str">
            <v>강관파일항타비</v>
          </cell>
          <cell r="D356" t="str">
            <v>(15m이상)</v>
          </cell>
          <cell r="E356">
            <v>641</v>
          </cell>
          <cell r="F356" t="str">
            <v>ｍ</v>
          </cell>
          <cell r="G356">
            <v>15442</v>
          </cell>
          <cell r="H356">
            <v>9898322</v>
          </cell>
        </row>
        <row r="357">
          <cell r="A357" t="str">
            <v>d</v>
          </cell>
          <cell r="B357">
            <v>120669</v>
          </cell>
          <cell r="C357" t="str">
            <v>두부및선단보강</v>
          </cell>
          <cell r="E357">
            <v>84</v>
          </cell>
          <cell r="F357" t="str">
            <v>EA</v>
          </cell>
          <cell r="G357">
            <v>153594</v>
          </cell>
          <cell r="H357">
            <v>12901896</v>
          </cell>
        </row>
        <row r="358">
          <cell r="A358" t="str">
            <v>e</v>
          </cell>
          <cell r="B358">
            <v>120738</v>
          </cell>
          <cell r="C358" t="str">
            <v>강관파일이음</v>
          </cell>
          <cell r="E358">
            <v>42</v>
          </cell>
          <cell r="F358" t="str">
            <v>ea</v>
          </cell>
          <cell r="G358">
            <v>7567</v>
          </cell>
          <cell r="H358">
            <v>317814</v>
          </cell>
        </row>
        <row r="359">
          <cell r="A359" t="str">
            <v>계</v>
          </cell>
          <cell r="B359">
            <v>120806</v>
          </cell>
          <cell r="E359">
            <v>0</v>
          </cell>
          <cell r="H359">
            <v>0</v>
          </cell>
        </row>
        <row r="360">
          <cell r="A360" t="str">
            <v>합계</v>
          </cell>
          <cell r="B360">
            <v>124249</v>
          </cell>
          <cell r="E360">
            <v>0</v>
          </cell>
          <cell r="H360">
            <v>0</v>
          </cell>
        </row>
        <row r="361">
          <cell r="A361" t="str">
            <v>C</v>
          </cell>
          <cell r="B361">
            <v>124377</v>
          </cell>
          <cell r="C361" t="str">
            <v>조 리 교</v>
          </cell>
          <cell r="D361" t="str">
            <v>(STEEL BOX L=45.0m)</v>
          </cell>
          <cell r="E361">
            <v>0</v>
          </cell>
          <cell r="H361">
            <v>0</v>
          </cell>
        </row>
        <row r="362">
          <cell r="A362" t="str">
            <v>C.01</v>
          </cell>
          <cell r="B362">
            <v>124585</v>
          </cell>
          <cell r="C362" t="str">
            <v>구조물터파기</v>
          </cell>
          <cell r="D362" t="str">
            <v>(육상토사 0-4ｍ)</v>
          </cell>
          <cell r="E362">
            <v>474</v>
          </cell>
          <cell r="F362" t="str">
            <v>㎥</v>
          </cell>
          <cell r="G362">
            <v>4222</v>
          </cell>
          <cell r="H362">
            <v>2001228</v>
          </cell>
        </row>
        <row r="363">
          <cell r="A363" t="str">
            <v>C.02</v>
          </cell>
          <cell r="B363">
            <v>124713</v>
          </cell>
          <cell r="C363" t="str">
            <v>되메우기및다짐</v>
          </cell>
          <cell r="D363" t="str">
            <v>(기계70%+인력30%)</v>
          </cell>
          <cell r="E363">
            <v>334</v>
          </cell>
          <cell r="F363" t="str">
            <v>㎥</v>
          </cell>
          <cell r="G363">
            <v>5802</v>
          </cell>
          <cell r="H363">
            <v>1937868</v>
          </cell>
        </row>
        <row r="364">
          <cell r="A364" t="str">
            <v>C.03</v>
          </cell>
          <cell r="B364">
            <v>124857</v>
          </cell>
          <cell r="C364" t="str">
            <v>교대앞성토</v>
          </cell>
          <cell r="E364">
            <v>1766</v>
          </cell>
          <cell r="F364" t="str">
            <v>㎥</v>
          </cell>
          <cell r="G364">
            <v>3025</v>
          </cell>
          <cell r="H364">
            <v>5342150</v>
          </cell>
        </row>
        <row r="365">
          <cell r="A365" t="str">
            <v>C.04</v>
          </cell>
          <cell r="B365">
            <v>125145</v>
          </cell>
          <cell r="C365" t="str">
            <v>뒷채움및다짐</v>
          </cell>
          <cell r="D365" t="str">
            <v>(현장암유용)</v>
          </cell>
          <cell r="E365">
            <v>886</v>
          </cell>
          <cell r="F365" t="str">
            <v>㎥</v>
          </cell>
          <cell r="G365">
            <v>13631</v>
          </cell>
          <cell r="H365">
            <v>12077066</v>
          </cell>
        </row>
        <row r="366">
          <cell r="A366" t="str">
            <v>C.05</v>
          </cell>
          <cell r="B366">
            <v>125305</v>
          </cell>
          <cell r="C366" t="str">
            <v>거푸집</v>
          </cell>
          <cell r="E366">
            <v>0</v>
          </cell>
          <cell r="H366">
            <v>0</v>
          </cell>
        </row>
        <row r="367">
          <cell r="A367" t="str">
            <v>a</v>
          </cell>
          <cell r="B367">
            <v>125369</v>
          </cell>
          <cell r="C367" t="str">
            <v>합판거푸집</v>
          </cell>
          <cell r="D367" t="str">
            <v>(3회:0-7m)</v>
          </cell>
          <cell r="E367">
            <v>1833</v>
          </cell>
          <cell r="F367" t="str">
            <v>㎡</v>
          </cell>
          <cell r="G367">
            <v>19533</v>
          </cell>
          <cell r="H367">
            <v>35803989</v>
          </cell>
        </row>
        <row r="368">
          <cell r="A368" t="str">
            <v>b</v>
          </cell>
          <cell r="B368">
            <v>125433</v>
          </cell>
          <cell r="C368" t="str">
            <v>합판거푸집</v>
          </cell>
          <cell r="D368" t="str">
            <v>(3회:7-10m)</v>
          </cell>
          <cell r="E368">
            <v>52</v>
          </cell>
          <cell r="F368" t="str">
            <v>㎡</v>
          </cell>
          <cell r="G368">
            <v>20935</v>
          </cell>
          <cell r="H368">
            <v>1088620</v>
          </cell>
        </row>
        <row r="369">
          <cell r="A369" t="str">
            <v>c</v>
          </cell>
          <cell r="B369">
            <v>125753</v>
          </cell>
          <cell r="C369" t="str">
            <v>합판거푸집</v>
          </cell>
          <cell r="D369" t="str">
            <v>(4회)</v>
          </cell>
          <cell r="E369">
            <v>335</v>
          </cell>
          <cell r="F369" t="str">
            <v>㎡</v>
          </cell>
          <cell r="G369">
            <v>16702</v>
          </cell>
          <cell r="H369">
            <v>5595170</v>
          </cell>
        </row>
        <row r="370">
          <cell r="A370" t="str">
            <v>d</v>
          </cell>
          <cell r="B370">
            <v>125881</v>
          </cell>
          <cell r="C370" t="str">
            <v>합판거푸집</v>
          </cell>
          <cell r="D370" t="str">
            <v>(6회)</v>
          </cell>
          <cell r="E370">
            <v>61</v>
          </cell>
          <cell r="F370" t="str">
            <v>㎡</v>
          </cell>
          <cell r="G370">
            <v>13675</v>
          </cell>
          <cell r="H370">
            <v>834175</v>
          </cell>
        </row>
        <row r="371">
          <cell r="A371" t="str">
            <v>e</v>
          </cell>
          <cell r="B371">
            <v>126489</v>
          </cell>
          <cell r="C371" t="str">
            <v>문양거푸집</v>
          </cell>
          <cell r="D371" t="str">
            <v>(스치로폴 0-7m)</v>
          </cell>
          <cell r="E371">
            <v>479</v>
          </cell>
          <cell r="F371" t="str">
            <v>㎡</v>
          </cell>
          <cell r="G371">
            <v>23595</v>
          </cell>
          <cell r="H371">
            <v>11302005</v>
          </cell>
        </row>
        <row r="372">
          <cell r="A372" t="str">
            <v>f</v>
          </cell>
          <cell r="B372">
            <v>126497</v>
          </cell>
          <cell r="C372" t="str">
            <v>문양거푸집</v>
          </cell>
          <cell r="D372" t="str">
            <v>(스치로폴 7-10m)</v>
          </cell>
          <cell r="E372">
            <v>8</v>
          </cell>
          <cell r="F372" t="str">
            <v>㎡</v>
          </cell>
          <cell r="G372">
            <v>24785</v>
          </cell>
          <cell r="H372">
            <v>198280</v>
          </cell>
        </row>
        <row r="373">
          <cell r="A373" t="str">
            <v>계</v>
          </cell>
          <cell r="B373">
            <v>126505</v>
          </cell>
          <cell r="E373">
            <v>0</v>
          </cell>
          <cell r="H373">
            <v>0</v>
          </cell>
        </row>
        <row r="374">
          <cell r="A374" t="str">
            <v>C.06</v>
          </cell>
          <cell r="B374">
            <v>126585</v>
          </cell>
          <cell r="C374" t="str">
            <v>강관비계</v>
          </cell>
          <cell r="D374" t="str">
            <v>(조리교)</v>
          </cell>
          <cell r="E374">
            <v>1</v>
          </cell>
          <cell r="F374" t="str">
            <v>L.S.</v>
          </cell>
          <cell r="G374">
            <v>12343000</v>
          </cell>
          <cell r="H374">
            <v>12343000</v>
          </cell>
        </row>
        <row r="375">
          <cell r="A375" t="str">
            <v>C.07</v>
          </cell>
          <cell r="B375">
            <v>126713</v>
          </cell>
          <cell r="C375" t="str">
            <v>동바리</v>
          </cell>
          <cell r="D375" t="str">
            <v>(조리교)</v>
          </cell>
          <cell r="E375">
            <v>1</v>
          </cell>
          <cell r="F375" t="str">
            <v>L.S.</v>
          </cell>
          <cell r="G375">
            <v>14778000</v>
          </cell>
          <cell r="H375">
            <v>14778000</v>
          </cell>
        </row>
        <row r="376">
          <cell r="A376" t="str">
            <v>C.08</v>
          </cell>
          <cell r="B376">
            <v>127027</v>
          </cell>
          <cell r="C376" t="str">
            <v>철근가공조립</v>
          </cell>
          <cell r="E376">
            <v>0</v>
          </cell>
          <cell r="H376">
            <v>0</v>
          </cell>
        </row>
        <row r="377">
          <cell r="A377" t="str">
            <v>a</v>
          </cell>
          <cell r="B377">
            <v>127031</v>
          </cell>
          <cell r="C377" t="str">
            <v>철근가공조립</v>
          </cell>
          <cell r="D377" t="str">
            <v>(보    통)</v>
          </cell>
          <cell r="E377">
            <v>38.819000000000003</v>
          </cell>
          <cell r="F377" t="str">
            <v>Ton</v>
          </cell>
          <cell r="G377">
            <v>398697</v>
          </cell>
          <cell r="H377">
            <v>15477018</v>
          </cell>
        </row>
        <row r="378">
          <cell r="A378" t="str">
            <v>b</v>
          </cell>
          <cell r="B378">
            <v>127159</v>
          </cell>
          <cell r="C378" t="str">
            <v>철근가공조립</v>
          </cell>
          <cell r="D378" t="str">
            <v>(복    잡)</v>
          </cell>
          <cell r="E378">
            <v>156.851</v>
          </cell>
          <cell r="F378" t="str">
            <v>Ton</v>
          </cell>
          <cell r="G378">
            <v>500175</v>
          </cell>
          <cell r="H378">
            <v>78452948</v>
          </cell>
        </row>
        <row r="379">
          <cell r="A379" t="str">
            <v>계</v>
          </cell>
          <cell r="B379">
            <v>127225</v>
          </cell>
          <cell r="E379">
            <v>0</v>
          </cell>
          <cell r="H379">
            <v>0</v>
          </cell>
        </row>
        <row r="380">
          <cell r="A380" t="str">
            <v>C.09</v>
          </cell>
          <cell r="B380">
            <v>127291</v>
          </cell>
          <cell r="C380" t="str">
            <v>콘크리트타설</v>
          </cell>
          <cell r="E380">
            <v>0</v>
          </cell>
          <cell r="H380">
            <v>0</v>
          </cell>
        </row>
        <row r="381">
          <cell r="A381" t="str">
            <v>a</v>
          </cell>
          <cell r="B381">
            <v>127294</v>
          </cell>
          <cell r="C381" t="str">
            <v>콘크리트타설(펌프카)</v>
          </cell>
          <cell r="D381" t="str">
            <v>(철근,25-270-15)</v>
          </cell>
          <cell r="E381">
            <v>300</v>
          </cell>
          <cell r="F381" t="str">
            <v>㎥</v>
          </cell>
          <cell r="G381">
            <v>62738</v>
          </cell>
          <cell r="H381">
            <v>18821400</v>
          </cell>
        </row>
        <row r="382">
          <cell r="A382" t="str">
            <v>b</v>
          </cell>
          <cell r="B382">
            <v>127422</v>
          </cell>
          <cell r="C382" t="str">
            <v>콘크리트타설(펌프카)</v>
          </cell>
          <cell r="D382" t="str">
            <v>(철근,25-240-15)</v>
          </cell>
          <cell r="E382">
            <v>1333</v>
          </cell>
          <cell r="F382" t="str">
            <v>㎥</v>
          </cell>
          <cell r="G382">
            <v>57146</v>
          </cell>
          <cell r="H382">
            <v>76175618</v>
          </cell>
        </row>
        <row r="383">
          <cell r="A383" t="str">
            <v>c</v>
          </cell>
          <cell r="B383">
            <v>127486</v>
          </cell>
          <cell r="C383" t="str">
            <v>콘크리트타설</v>
          </cell>
          <cell r="D383" t="str">
            <v>(무근,40-240-8)</v>
          </cell>
          <cell r="E383">
            <v>26</v>
          </cell>
          <cell r="F383" t="str">
            <v>㎥</v>
          </cell>
          <cell r="G383">
            <v>63322</v>
          </cell>
          <cell r="H383">
            <v>1646372</v>
          </cell>
        </row>
        <row r="384">
          <cell r="A384" t="str">
            <v>d</v>
          </cell>
          <cell r="B384">
            <v>127550</v>
          </cell>
          <cell r="C384" t="str">
            <v>콘크리트타설</v>
          </cell>
          <cell r="D384" t="str">
            <v>(무근,40-160-8)</v>
          </cell>
          <cell r="E384">
            <v>67</v>
          </cell>
          <cell r="F384" t="str">
            <v>㎥</v>
          </cell>
          <cell r="G384">
            <v>60442</v>
          </cell>
          <cell r="H384">
            <v>4049614</v>
          </cell>
        </row>
        <row r="385">
          <cell r="A385" t="str">
            <v>계</v>
          </cell>
          <cell r="B385">
            <v>127683</v>
          </cell>
          <cell r="E385">
            <v>0</v>
          </cell>
          <cell r="H385">
            <v>0</v>
          </cell>
        </row>
        <row r="386">
          <cell r="A386" t="str">
            <v>C.10</v>
          </cell>
          <cell r="B386">
            <v>127811</v>
          </cell>
          <cell r="C386" t="str">
            <v>무수축몰탈</v>
          </cell>
          <cell r="E386">
            <v>1</v>
          </cell>
          <cell r="F386" t="str">
            <v>㎥</v>
          </cell>
          <cell r="G386">
            <v>159594</v>
          </cell>
          <cell r="H386">
            <v>159594</v>
          </cell>
        </row>
        <row r="387">
          <cell r="A387" t="str">
            <v>C.11</v>
          </cell>
          <cell r="B387">
            <v>127819</v>
          </cell>
          <cell r="C387" t="str">
            <v>무수축콘크리트</v>
          </cell>
          <cell r="E387">
            <v>7</v>
          </cell>
          <cell r="F387" t="str">
            <v>㎥</v>
          </cell>
          <cell r="G387">
            <v>222180</v>
          </cell>
          <cell r="H387">
            <v>1555260</v>
          </cell>
        </row>
        <row r="388">
          <cell r="A388" t="str">
            <v>C.12</v>
          </cell>
          <cell r="B388">
            <v>127947</v>
          </cell>
          <cell r="C388" t="str">
            <v>교좌장치</v>
          </cell>
          <cell r="E388">
            <v>0</v>
          </cell>
          <cell r="H388">
            <v>0</v>
          </cell>
        </row>
        <row r="389">
          <cell r="A389" t="str">
            <v>a</v>
          </cell>
          <cell r="B389">
            <v>127971</v>
          </cell>
          <cell r="C389" t="str">
            <v>교좌장치</v>
          </cell>
          <cell r="D389" t="str">
            <v>(고  정 250TON)</v>
          </cell>
          <cell r="E389">
            <v>2</v>
          </cell>
          <cell r="F389" t="str">
            <v>set</v>
          </cell>
          <cell r="G389">
            <v>1166085</v>
          </cell>
          <cell r="H389">
            <v>2332170</v>
          </cell>
        </row>
        <row r="390">
          <cell r="A390" t="str">
            <v>b</v>
          </cell>
          <cell r="B390">
            <v>128099</v>
          </cell>
          <cell r="C390" t="str">
            <v>교좌장치</v>
          </cell>
          <cell r="D390" t="str">
            <v>(일방향 250TON)</v>
          </cell>
          <cell r="E390">
            <v>8</v>
          </cell>
          <cell r="F390" t="str">
            <v>set</v>
          </cell>
          <cell r="G390">
            <v>2040085</v>
          </cell>
          <cell r="H390">
            <v>16320680</v>
          </cell>
        </row>
        <row r="391">
          <cell r="A391" t="str">
            <v>c</v>
          </cell>
          <cell r="B391">
            <v>128227</v>
          </cell>
          <cell r="C391" t="str">
            <v>교좌장치</v>
          </cell>
          <cell r="D391" t="str">
            <v>(양방향 250TON)</v>
          </cell>
          <cell r="E391">
            <v>6</v>
          </cell>
          <cell r="F391" t="str">
            <v>set</v>
          </cell>
          <cell r="G391">
            <v>1088085</v>
          </cell>
          <cell r="H391">
            <v>6528510</v>
          </cell>
        </row>
        <row r="392">
          <cell r="A392" t="str">
            <v>계</v>
          </cell>
          <cell r="B392">
            <v>128419</v>
          </cell>
          <cell r="E392">
            <v>0</v>
          </cell>
          <cell r="H392">
            <v>0</v>
          </cell>
        </row>
        <row r="393">
          <cell r="A393" t="str">
            <v>C.13</v>
          </cell>
          <cell r="B393">
            <v>128547</v>
          </cell>
          <cell r="C393" t="str">
            <v>신축이음장치</v>
          </cell>
          <cell r="D393" t="str">
            <v>(No 80)</v>
          </cell>
          <cell r="E393">
            <v>39</v>
          </cell>
          <cell r="F393" t="str">
            <v>m</v>
          </cell>
          <cell r="G393">
            <v>646695</v>
          </cell>
          <cell r="H393">
            <v>25221105</v>
          </cell>
        </row>
        <row r="394">
          <cell r="A394" t="str">
            <v>C.14</v>
          </cell>
          <cell r="B394">
            <v>128675</v>
          </cell>
          <cell r="C394" t="str">
            <v>슬라브양생</v>
          </cell>
          <cell r="E394">
            <v>874</v>
          </cell>
          <cell r="F394" t="str">
            <v>㎡</v>
          </cell>
          <cell r="G394">
            <v>328</v>
          </cell>
          <cell r="H394">
            <v>286672</v>
          </cell>
        </row>
        <row r="395">
          <cell r="A395" t="str">
            <v>C.15</v>
          </cell>
          <cell r="B395">
            <v>128803</v>
          </cell>
          <cell r="C395" t="str">
            <v>데크휘니샤면고르기</v>
          </cell>
          <cell r="E395">
            <v>874</v>
          </cell>
          <cell r="F395" t="str">
            <v>㎡</v>
          </cell>
          <cell r="G395">
            <v>486</v>
          </cell>
          <cell r="H395">
            <v>424764</v>
          </cell>
        </row>
        <row r="396">
          <cell r="A396" t="str">
            <v>C.16</v>
          </cell>
          <cell r="B396">
            <v>128931</v>
          </cell>
          <cell r="C396" t="str">
            <v>교면방수</v>
          </cell>
          <cell r="D396" t="str">
            <v>(도막방수)</v>
          </cell>
          <cell r="E396">
            <v>874</v>
          </cell>
          <cell r="F396" t="str">
            <v>㎡</v>
          </cell>
          <cell r="G396">
            <v>20568</v>
          </cell>
          <cell r="H396">
            <v>17976432</v>
          </cell>
        </row>
        <row r="397">
          <cell r="A397" t="str">
            <v>C.17</v>
          </cell>
          <cell r="B397">
            <v>130675</v>
          </cell>
          <cell r="C397" t="str">
            <v>교명주</v>
          </cell>
          <cell r="D397" t="str">
            <v>(화 강 암)</v>
          </cell>
          <cell r="E397">
            <v>4</v>
          </cell>
          <cell r="F397" t="str">
            <v>ea</v>
          </cell>
          <cell r="G397">
            <v>1256769</v>
          </cell>
          <cell r="H397">
            <v>5027076</v>
          </cell>
        </row>
        <row r="398">
          <cell r="A398" t="str">
            <v>C.18</v>
          </cell>
          <cell r="B398">
            <v>130676</v>
          </cell>
          <cell r="C398" t="str">
            <v>교명판</v>
          </cell>
          <cell r="D398" t="str">
            <v>(450x250x10㎜)</v>
          </cell>
          <cell r="E398">
            <v>4</v>
          </cell>
          <cell r="F398" t="str">
            <v>ea</v>
          </cell>
          <cell r="G398">
            <v>41631</v>
          </cell>
          <cell r="H398">
            <v>166524</v>
          </cell>
        </row>
        <row r="399">
          <cell r="A399" t="str">
            <v>C.19</v>
          </cell>
          <cell r="B399">
            <v>130740</v>
          </cell>
          <cell r="C399" t="str">
            <v>설명판</v>
          </cell>
          <cell r="D399" t="str">
            <v>(500x400x10㎜)</v>
          </cell>
          <cell r="E399">
            <v>5</v>
          </cell>
          <cell r="F399" t="str">
            <v>ea</v>
          </cell>
          <cell r="G399">
            <v>74012</v>
          </cell>
          <cell r="H399">
            <v>370060</v>
          </cell>
        </row>
        <row r="400">
          <cell r="A400" t="str">
            <v>C.20</v>
          </cell>
          <cell r="B400">
            <v>130772</v>
          </cell>
          <cell r="C400" t="str">
            <v>T.B.M 설치</v>
          </cell>
          <cell r="E400">
            <v>1</v>
          </cell>
          <cell r="F400" t="str">
            <v>ea</v>
          </cell>
          <cell r="G400">
            <v>20790</v>
          </cell>
          <cell r="H400">
            <v>20790</v>
          </cell>
        </row>
        <row r="401">
          <cell r="A401" t="str">
            <v>C.21</v>
          </cell>
          <cell r="B401">
            <v>130900</v>
          </cell>
          <cell r="C401" t="str">
            <v>전선관</v>
          </cell>
          <cell r="E401">
            <v>0</v>
          </cell>
          <cell r="H401">
            <v>0</v>
          </cell>
        </row>
        <row r="402">
          <cell r="A402" t="str">
            <v>a</v>
          </cell>
          <cell r="B402">
            <v>130964</v>
          </cell>
          <cell r="C402" t="str">
            <v>전선관</v>
          </cell>
          <cell r="D402" t="str">
            <v>(PVCφ100mm)</v>
          </cell>
          <cell r="E402">
            <v>243</v>
          </cell>
          <cell r="F402" t="str">
            <v>ｍ</v>
          </cell>
          <cell r="G402">
            <v>2789</v>
          </cell>
          <cell r="H402">
            <v>677727</v>
          </cell>
        </row>
        <row r="403">
          <cell r="A403" t="str">
            <v>b</v>
          </cell>
          <cell r="B403">
            <v>131012</v>
          </cell>
          <cell r="C403" t="str">
            <v>전선관</v>
          </cell>
          <cell r="D403" t="str">
            <v>(PVCφ150mm)</v>
          </cell>
          <cell r="E403">
            <v>121</v>
          </cell>
          <cell r="F403" t="str">
            <v>ｍ</v>
          </cell>
          <cell r="G403">
            <v>5301</v>
          </cell>
          <cell r="H403">
            <v>641421</v>
          </cell>
        </row>
        <row r="404">
          <cell r="A404" t="str">
            <v>계</v>
          </cell>
          <cell r="B404">
            <v>131060</v>
          </cell>
          <cell r="E404">
            <v>0</v>
          </cell>
          <cell r="H404">
            <v>0</v>
          </cell>
        </row>
        <row r="405">
          <cell r="A405" t="str">
            <v>C.22</v>
          </cell>
          <cell r="B405">
            <v>131188</v>
          </cell>
          <cell r="C405" t="str">
            <v>스페이서설치</v>
          </cell>
          <cell r="E405">
            <v>0</v>
          </cell>
          <cell r="H405">
            <v>0</v>
          </cell>
        </row>
        <row r="406">
          <cell r="A406" t="str">
            <v>a</v>
          </cell>
          <cell r="B406">
            <v>131252</v>
          </cell>
          <cell r="C406" t="str">
            <v>스페이서</v>
          </cell>
          <cell r="D406" t="str">
            <v>(수직)</v>
          </cell>
          <cell r="E406">
            <v>1859</v>
          </cell>
          <cell r="F406" t="str">
            <v>㎡</v>
          </cell>
          <cell r="G406">
            <v>588</v>
          </cell>
          <cell r="H406">
            <v>1093092</v>
          </cell>
        </row>
        <row r="407">
          <cell r="A407" t="str">
            <v>b</v>
          </cell>
          <cell r="B407">
            <v>131508</v>
          </cell>
          <cell r="C407" t="str">
            <v>스페이서</v>
          </cell>
          <cell r="D407" t="str">
            <v>(수평)</v>
          </cell>
          <cell r="E407">
            <v>1480</v>
          </cell>
          <cell r="F407" t="str">
            <v>㎡</v>
          </cell>
          <cell r="G407">
            <v>411</v>
          </cell>
          <cell r="H407">
            <v>608280</v>
          </cell>
        </row>
        <row r="408">
          <cell r="A408" t="str">
            <v>계</v>
          </cell>
          <cell r="B408">
            <v>131540</v>
          </cell>
          <cell r="E408">
            <v>0</v>
          </cell>
          <cell r="H408">
            <v>0</v>
          </cell>
        </row>
        <row r="409">
          <cell r="A409" t="str">
            <v>C.23</v>
          </cell>
          <cell r="B409">
            <v>131604</v>
          </cell>
          <cell r="C409" t="str">
            <v>교량난간공</v>
          </cell>
          <cell r="E409">
            <v>0</v>
          </cell>
          <cell r="H409">
            <v>0</v>
          </cell>
        </row>
        <row r="410">
          <cell r="A410" t="str">
            <v>a</v>
          </cell>
          <cell r="B410">
            <v>131668</v>
          </cell>
          <cell r="C410" t="str">
            <v>방호벽용난간</v>
          </cell>
          <cell r="D410" t="str">
            <v>(알루미늄)</v>
          </cell>
          <cell r="E410">
            <v>121</v>
          </cell>
          <cell r="F410" t="str">
            <v>ｍ</v>
          </cell>
          <cell r="G410">
            <v>150435</v>
          </cell>
          <cell r="H410">
            <v>18202635</v>
          </cell>
        </row>
        <row r="411">
          <cell r="A411" t="str">
            <v>b</v>
          </cell>
          <cell r="B411">
            <v>131680</v>
          </cell>
          <cell r="C411" t="str">
            <v>중분대용난간</v>
          </cell>
          <cell r="D411" t="str">
            <v>(알루미늄)</v>
          </cell>
          <cell r="E411">
            <v>89</v>
          </cell>
          <cell r="F411" t="str">
            <v>ｍ</v>
          </cell>
          <cell r="G411">
            <v>539100</v>
          </cell>
          <cell r="H411">
            <v>47979900</v>
          </cell>
        </row>
        <row r="412">
          <cell r="A412" t="str">
            <v>계</v>
          </cell>
          <cell r="B412">
            <v>131696</v>
          </cell>
          <cell r="E412">
            <v>0</v>
          </cell>
          <cell r="H412">
            <v>0</v>
          </cell>
        </row>
        <row r="413">
          <cell r="A413" t="str">
            <v>C.24</v>
          </cell>
          <cell r="B413">
            <v>131824</v>
          </cell>
          <cell r="C413" t="str">
            <v>다웰바</v>
          </cell>
          <cell r="D413" t="str">
            <v>(D25x600㎜)</v>
          </cell>
          <cell r="E413">
            <v>92</v>
          </cell>
          <cell r="F413" t="str">
            <v>ea</v>
          </cell>
          <cell r="G413">
            <v>7781</v>
          </cell>
          <cell r="H413">
            <v>715852</v>
          </cell>
        </row>
        <row r="414">
          <cell r="A414" t="str">
            <v>C.25</v>
          </cell>
          <cell r="B414">
            <v>131840</v>
          </cell>
          <cell r="C414" t="str">
            <v>시공이음</v>
          </cell>
          <cell r="E414">
            <v>0</v>
          </cell>
          <cell r="H414">
            <v>0</v>
          </cell>
        </row>
        <row r="415">
          <cell r="A415" t="str">
            <v>a</v>
          </cell>
          <cell r="B415">
            <v>131841</v>
          </cell>
          <cell r="C415" t="str">
            <v>시공이음</v>
          </cell>
          <cell r="D415" t="str">
            <v>(스치로폴:T=10㎜)</v>
          </cell>
          <cell r="E415">
            <v>17</v>
          </cell>
          <cell r="F415" t="str">
            <v>㎡</v>
          </cell>
          <cell r="G415">
            <v>647</v>
          </cell>
          <cell r="H415">
            <v>10999</v>
          </cell>
        </row>
        <row r="416">
          <cell r="A416" t="str">
            <v>b</v>
          </cell>
          <cell r="B416">
            <v>131969</v>
          </cell>
          <cell r="C416" t="str">
            <v>시공이음</v>
          </cell>
          <cell r="D416" t="str">
            <v>(스치로폴:T=20㎜)</v>
          </cell>
          <cell r="E416">
            <v>25</v>
          </cell>
          <cell r="F416" t="str">
            <v>㎡</v>
          </cell>
          <cell r="G416">
            <v>1296</v>
          </cell>
          <cell r="H416">
            <v>32400</v>
          </cell>
        </row>
        <row r="417">
          <cell r="A417" t="str">
            <v>계</v>
          </cell>
          <cell r="B417">
            <v>132984</v>
          </cell>
          <cell r="E417">
            <v>0</v>
          </cell>
          <cell r="H417">
            <v>0</v>
          </cell>
        </row>
        <row r="418">
          <cell r="A418" t="str">
            <v>C.26</v>
          </cell>
          <cell r="B418">
            <v>134304</v>
          </cell>
          <cell r="C418" t="str">
            <v>배수시설</v>
          </cell>
          <cell r="E418">
            <v>0</v>
          </cell>
          <cell r="H418">
            <v>0</v>
          </cell>
        </row>
        <row r="419">
          <cell r="A419" t="str">
            <v>a</v>
          </cell>
          <cell r="B419">
            <v>134466</v>
          </cell>
          <cell r="C419" t="str">
            <v>육교용집수구</v>
          </cell>
          <cell r="D419" t="str">
            <v>(주철)</v>
          </cell>
          <cell r="E419">
            <v>8</v>
          </cell>
          <cell r="F419" t="str">
            <v>ea</v>
          </cell>
          <cell r="G419">
            <v>73123</v>
          </cell>
          <cell r="H419">
            <v>584984</v>
          </cell>
        </row>
        <row r="420">
          <cell r="A420" t="str">
            <v>b</v>
          </cell>
          <cell r="B420">
            <v>134468</v>
          </cell>
          <cell r="C420" t="str">
            <v>육교용연결집수거</v>
          </cell>
          <cell r="D420" t="str">
            <v>(스테인레스)</v>
          </cell>
          <cell r="E420">
            <v>8</v>
          </cell>
          <cell r="F420" t="str">
            <v>ea</v>
          </cell>
          <cell r="G420">
            <v>105126</v>
          </cell>
          <cell r="H420">
            <v>841008</v>
          </cell>
        </row>
        <row r="421">
          <cell r="A421" t="str">
            <v>c</v>
          </cell>
          <cell r="B421">
            <v>134470</v>
          </cell>
          <cell r="C421" t="str">
            <v>육교용직관</v>
          </cell>
          <cell r="D421" t="str">
            <v>(□150x10)</v>
          </cell>
          <cell r="E421">
            <v>70</v>
          </cell>
          <cell r="F421" t="str">
            <v>ｍ</v>
          </cell>
          <cell r="G421">
            <v>71155</v>
          </cell>
          <cell r="H421">
            <v>4980850</v>
          </cell>
        </row>
        <row r="422">
          <cell r="A422" t="str">
            <v>d</v>
          </cell>
          <cell r="B422">
            <v>134471</v>
          </cell>
          <cell r="C422" t="str">
            <v>육교용곡관</v>
          </cell>
          <cell r="D422" t="str">
            <v>(스테인레스)</v>
          </cell>
          <cell r="E422">
            <v>8</v>
          </cell>
          <cell r="F422" t="str">
            <v>ea</v>
          </cell>
          <cell r="G422">
            <v>27668</v>
          </cell>
          <cell r="H422">
            <v>221344</v>
          </cell>
        </row>
        <row r="423">
          <cell r="A423" t="str">
            <v>e</v>
          </cell>
          <cell r="B423">
            <v>134759</v>
          </cell>
          <cell r="C423" t="str">
            <v>육교용연결부</v>
          </cell>
          <cell r="D423" t="str">
            <v>(스테인레스)</v>
          </cell>
          <cell r="E423">
            <v>62</v>
          </cell>
          <cell r="F423" t="str">
            <v>ea</v>
          </cell>
          <cell r="G423">
            <v>15430</v>
          </cell>
          <cell r="H423">
            <v>956660</v>
          </cell>
        </row>
        <row r="424">
          <cell r="A424" t="str">
            <v>계</v>
          </cell>
          <cell r="B424">
            <v>135111</v>
          </cell>
          <cell r="E424">
            <v>0</v>
          </cell>
          <cell r="H424">
            <v>0</v>
          </cell>
        </row>
        <row r="425">
          <cell r="A425" t="str">
            <v>C.27</v>
          </cell>
          <cell r="B425">
            <v>136893</v>
          </cell>
          <cell r="C425" t="str">
            <v>강교</v>
          </cell>
          <cell r="E425">
            <v>0</v>
          </cell>
          <cell r="H425">
            <v>0</v>
          </cell>
        </row>
        <row r="426">
          <cell r="A426" t="str">
            <v>a</v>
          </cell>
          <cell r="B426">
            <v>136999</v>
          </cell>
          <cell r="C426" t="str">
            <v>강교제작</v>
          </cell>
          <cell r="D426" t="str">
            <v>(조리교)</v>
          </cell>
          <cell r="E426">
            <v>356.262</v>
          </cell>
          <cell r="F426" t="str">
            <v>ton</v>
          </cell>
          <cell r="G426">
            <v>1878191</v>
          </cell>
          <cell r="H426">
            <v>669128082</v>
          </cell>
        </row>
        <row r="427">
          <cell r="A427" t="str">
            <v>b</v>
          </cell>
          <cell r="B427">
            <v>137127</v>
          </cell>
          <cell r="C427" t="str">
            <v>강교운반 및 가설</v>
          </cell>
          <cell r="D427" t="str">
            <v>(조리교)</v>
          </cell>
          <cell r="E427">
            <v>356.262</v>
          </cell>
          <cell r="F427" t="str">
            <v>ton</v>
          </cell>
          <cell r="G427">
            <v>338663</v>
          </cell>
          <cell r="H427">
            <v>120652757</v>
          </cell>
        </row>
        <row r="428">
          <cell r="A428" t="str">
            <v>계</v>
          </cell>
          <cell r="B428">
            <v>137191</v>
          </cell>
          <cell r="E428">
            <v>0</v>
          </cell>
          <cell r="H428">
            <v>0</v>
          </cell>
        </row>
        <row r="429">
          <cell r="A429" t="str">
            <v>C.28</v>
          </cell>
          <cell r="B429">
            <v>137223</v>
          </cell>
          <cell r="C429" t="str">
            <v>강교도장</v>
          </cell>
          <cell r="E429">
            <v>0</v>
          </cell>
          <cell r="H429">
            <v>0</v>
          </cell>
        </row>
        <row r="430">
          <cell r="A430" t="str">
            <v>a</v>
          </cell>
          <cell r="B430">
            <v>137255</v>
          </cell>
          <cell r="C430" t="str">
            <v>강교내부도장</v>
          </cell>
          <cell r="D430" t="str">
            <v>(공  장)</v>
          </cell>
          <cell r="E430">
            <v>1894</v>
          </cell>
          <cell r="F430" t="str">
            <v>㎡</v>
          </cell>
          <cell r="G430">
            <v>11059</v>
          </cell>
          <cell r="H430">
            <v>20945746</v>
          </cell>
        </row>
        <row r="431">
          <cell r="A431" t="str">
            <v>b</v>
          </cell>
          <cell r="B431">
            <v>137287</v>
          </cell>
          <cell r="C431" t="str">
            <v>강교SPLICE도장</v>
          </cell>
          <cell r="D431" t="str">
            <v>(공  장)</v>
          </cell>
          <cell r="E431">
            <v>729</v>
          </cell>
          <cell r="F431" t="str">
            <v>㎡</v>
          </cell>
          <cell r="G431">
            <v>8780</v>
          </cell>
          <cell r="H431">
            <v>6400620</v>
          </cell>
        </row>
        <row r="432">
          <cell r="A432" t="str">
            <v>c</v>
          </cell>
          <cell r="B432">
            <v>137319</v>
          </cell>
          <cell r="C432" t="str">
            <v>내부볼트및SPLICE도장</v>
          </cell>
          <cell r="D432" t="str">
            <v>(현  장)</v>
          </cell>
          <cell r="E432">
            <v>545</v>
          </cell>
          <cell r="F432" t="str">
            <v>㎡</v>
          </cell>
          <cell r="G432">
            <v>20655</v>
          </cell>
          <cell r="H432">
            <v>11256975</v>
          </cell>
        </row>
        <row r="433">
          <cell r="A433" t="str">
            <v>d</v>
          </cell>
          <cell r="B433">
            <v>137511</v>
          </cell>
          <cell r="C433" t="str">
            <v>강교외부도장</v>
          </cell>
          <cell r="D433" t="str">
            <v>(공  장)</v>
          </cell>
          <cell r="E433">
            <v>1976</v>
          </cell>
          <cell r="F433" t="str">
            <v>㎡</v>
          </cell>
          <cell r="G433">
            <v>11775</v>
          </cell>
          <cell r="H433">
            <v>23267400</v>
          </cell>
        </row>
        <row r="434">
          <cell r="A434" t="str">
            <v>e</v>
          </cell>
          <cell r="B434">
            <v>137609</v>
          </cell>
          <cell r="C434" t="str">
            <v>외부포장면도장</v>
          </cell>
          <cell r="D434" t="str">
            <v>(공  장)</v>
          </cell>
          <cell r="E434">
            <v>501</v>
          </cell>
          <cell r="F434" t="str">
            <v>㎡</v>
          </cell>
          <cell r="G434">
            <v>10590</v>
          </cell>
          <cell r="H434">
            <v>5305590</v>
          </cell>
        </row>
        <row r="435">
          <cell r="A435" t="str">
            <v>f</v>
          </cell>
          <cell r="B435">
            <v>137737</v>
          </cell>
          <cell r="C435" t="str">
            <v>외부볼트및SPLICE도장</v>
          </cell>
          <cell r="D435" t="str">
            <v>(현  장)</v>
          </cell>
          <cell r="E435">
            <v>184</v>
          </cell>
          <cell r="F435" t="str">
            <v>㎡</v>
          </cell>
          <cell r="G435">
            <v>19803</v>
          </cell>
          <cell r="H435">
            <v>3643752</v>
          </cell>
        </row>
        <row r="436">
          <cell r="A436" t="str">
            <v>g</v>
          </cell>
          <cell r="B436">
            <v>138061</v>
          </cell>
          <cell r="C436" t="str">
            <v>강교검사</v>
          </cell>
          <cell r="E436">
            <v>0</v>
          </cell>
          <cell r="H436">
            <v>0</v>
          </cell>
        </row>
        <row r="437">
          <cell r="A437" t="str">
            <v>g-1</v>
          </cell>
          <cell r="B437">
            <v>138110</v>
          </cell>
          <cell r="C437" t="str">
            <v>방사선투과시험</v>
          </cell>
          <cell r="D437" t="str">
            <v>(강  교)</v>
          </cell>
          <cell r="E437">
            <v>20</v>
          </cell>
          <cell r="F437" t="str">
            <v>매</v>
          </cell>
          <cell r="G437">
            <v>41000</v>
          </cell>
          <cell r="H437">
            <v>820000</v>
          </cell>
        </row>
        <row r="438">
          <cell r="A438" t="str">
            <v>g-2</v>
          </cell>
          <cell r="B438">
            <v>138135</v>
          </cell>
          <cell r="C438" t="str">
            <v>자분탐상시험</v>
          </cell>
          <cell r="D438" t="str">
            <v>(강  교)</v>
          </cell>
          <cell r="E438">
            <v>687</v>
          </cell>
          <cell r="F438" t="str">
            <v>ｍ</v>
          </cell>
          <cell r="G438">
            <v>27500</v>
          </cell>
          <cell r="H438">
            <v>18892500</v>
          </cell>
        </row>
        <row r="439">
          <cell r="A439" t="str">
            <v>소계</v>
          </cell>
          <cell r="B439">
            <v>138147</v>
          </cell>
          <cell r="E439">
            <v>0</v>
          </cell>
          <cell r="H439">
            <v>0</v>
          </cell>
        </row>
        <row r="440">
          <cell r="A440" t="str">
            <v>계</v>
          </cell>
          <cell r="B440">
            <v>138159</v>
          </cell>
          <cell r="E440">
            <v>0</v>
          </cell>
          <cell r="H440">
            <v>0</v>
          </cell>
        </row>
        <row r="441">
          <cell r="A441" t="str">
            <v>C.29</v>
          </cell>
          <cell r="B441">
            <v>138287</v>
          </cell>
          <cell r="C441" t="str">
            <v>낙하물방지공</v>
          </cell>
          <cell r="E441">
            <v>986</v>
          </cell>
          <cell r="F441" t="str">
            <v>㎡</v>
          </cell>
          <cell r="G441">
            <v>4223</v>
          </cell>
          <cell r="H441">
            <v>4163878</v>
          </cell>
        </row>
        <row r="442">
          <cell r="A442" t="str">
            <v>c.30</v>
          </cell>
          <cell r="B442">
            <v>138554</v>
          </cell>
          <cell r="C442" t="str">
            <v>낙교방지책</v>
          </cell>
          <cell r="E442">
            <v>8</v>
          </cell>
          <cell r="F442" t="str">
            <v>개소</v>
          </cell>
          <cell r="G442">
            <v>939706</v>
          </cell>
          <cell r="H442">
            <v>7517648</v>
          </cell>
        </row>
        <row r="443">
          <cell r="A443" t="str">
            <v>C.31</v>
          </cell>
          <cell r="B443">
            <v>138821</v>
          </cell>
          <cell r="C443" t="str">
            <v>강관파일</v>
          </cell>
          <cell r="D443" t="str">
            <v>(D=508mm t=12mm)</v>
          </cell>
          <cell r="E443">
            <v>0</v>
          </cell>
          <cell r="H443">
            <v>0</v>
          </cell>
        </row>
        <row r="444">
          <cell r="A444" t="str">
            <v>a</v>
          </cell>
          <cell r="B444">
            <v>138858</v>
          </cell>
          <cell r="C444" t="str">
            <v>강관파일자재비</v>
          </cell>
          <cell r="E444">
            <v>1181</v>
          </cell>
          <cell r="F444" t="str">
            <v>ｍ</v>
          </cell>
          <cell r="G444">
            <v>66955</v>
          </cell>
          <cell r="H444">
            <v>79073855</v>
          </cell>
        </row>
        <row r="445">
          <cell r="A445" t="str">
            <v>b</v>
          </cell>
          <cell r="B445">
            <v>138877</v>
          </cell>
          <cell r="C445" t="str">
            <v>강관파일항타비</v>
          </cell>
          <cell r="D445" t="str">
            <v>(15m미만)</v>
          </cell>
          <cell r="E445">
            <v>1084</v>
          </cell>
          <cell r="F445" t="str">
            <v>ｍ</v>
          </cell>
          <cell r="G445">
            <v>11302</v>
          </cell>
          <cell r="H445">
            <v>12251368</v>
          </cell>
        </row>
        <row r="446">
          <cell r="A446" t="str">
            <v>c</v>
          </cell>
          <cell r="B446">
            <v>138886</v>
          </cell>
          <cell r="C446" t="str">
            <v>두부및선단보강</v>
          </cell>
          <cell r="E446">
            <v>162</v>
          </cell>
          <cell r="F446" t="str">
            <v>EA</v>
          </cell>
          <cell r="G446">
            <v>153594</v>
          </cell>
          <cell r="H446">
            <v>24882228</v>
          </cell>
        </row>
        <row r="447">
          <cell r="A447" t="str">
            <v>계</v>
          </cell>
          <cell r="B447">
            <v>139023</v>
          </cell>
          <cell r="E447">
            <v>0</v>
          </cell>
          <cell r="H447">
            <v>0</v>
          </cell>
        </row>
        <row r="448">
          <cell r="A448" t="str">
            <v>C.32</v>
          </cell>
          <cell r="B448">
            <v>140713</v>
          </cell>
          <cell r="C448" t="str">
            <v>옹벽공</v>
          </cell>
          <cell r="E448">
            <v>0</v>
          </cell>
          <cell r="H448">
            <v>0</v>
          </cell>
        </row>
        <row r="449">
          <cell r="A449" t="str">
            <v>a</v>
          </cell>
          <cell r="B449">
            <v>141558</v>
          </cell>
          <cell r="C449" t="str">
            <v>배수파이프</v>
          </cell>
          <cell r="D449" t="str">
            <v>(PVCφ100㎜)</v>
          </cell>
          <cell r="E449">
            <v>10</v>
          </cell>
          <cell r="F449" t="str">
            <v>ｍ</v>
          </cell>
          <cell r="G449">
            <v>2789</v>
          </cell>
          <cell r="H449">
            <v>27890</v>
          </cell>
        </row>
        <row r="450">
          <cell r="A450" t="str">
            <v>b</v>
          </cell>
          <cell r="B450">
            <v>141980</v>
          </cell>
          <cell r="C450" t="str">
            <v>뒷채움및다짐</v>
          </cell>
          <cell r="D450" t="str">
            <v>(현장암유용)</v>
          </cell>
          <cell r="E450">
            <v>11</v>
          </cell>
          <cell r="F450" t="str">
            <v>㎥</v>
          </cell>
          <cell r="G450">
            <v>13631</v>
          </cell>
          <cell r="H450">
            <v>149941</v>
          </cell>
        </row>
        <row r="451">
          <cell r="A451" t="str">
            <v>c</v>
          </cell>
          <cell r="B451">
            <v>142191</v>
          </cell>
          <cell r="C451" t="str">
            <v>부직포</v>
          </cell>
          <cell r="E451">
            <v>261</v>
          </cell>
          <cell r="F451" t="str">
            <v>㎡</v>
          </cell>
          <cell r="G451">
            <v>970</v>
          </cell>
          <cell r="H451">
            <v>253170</v>
          </cell>
        </row>
        <row r="452">
          <cell r="A452" t="str">
            <v>d</v>
          </cell>
          <cell r="B452">
            <v>142297</v>
          </cell>
          <cell r="C452" t="str">
            <v>드레인보드설치</v>
          </cell>
          <cell r="E452">
            <v>160</v>
          </cell>
          <cell r="F452" t="str">
            <v>㎡</v>
          </cell>
          <cell r="G452">
            <v>5488</v>
          </cell>
          <cell r="H452">
            <v>878080</v>
          </cell>
        </row>
        <row r="453">
          <cell r="A453" t="str">
            <v>계</v>
          </cell>
          <cell r="B453">
            <v>142402</v>
          </cell>
          <cell r="E453">
            <v>0</v>
          </cell>
          <cell r="H453">
            <v>0</v>
          </cell>
        </row>
        <row r="454">
          <cell r="A454" t="str">
            <v>합계</v>
          </cell>
          <cell r="B454">
            <v>142466</v>
          </cell>
          <cell r="E454">
            <v>0</v>
          </cell>
          <cell r="H454">
            <v>0</v>
          </cell>
        </row>
        <row r="455">
          <cell r="A455" t="str">
            <v>D.</v>
          </cell>
          <cell r="B455">
            <v>142594</v>
          </cell>
          <cell r="C455" t="str">
            <v>쾌 상 교</v>
          </cell>
          <cell r="D455" t="str">
            <v>(P.S.C BEAM L=30.0m)</v>
          </cell>
          <cell r="E455">
            <v>0</v>
          </cell>
          <cell r="H455">
            <v>0</v>
          </cell>
        </row>
        <row r="456">
          <cell r="A456" t="str">
            <v>D.01</v>
          </cell>
          <cell r="B456">
            <v>143254</v>
          </cell>
          <cell r="C456" t="str">
            <v>교대앞성토</v>
          </cell>
          <cell r="E456">
            <v>832</v>
          </cell>
          <cell r="F456" t="str">
            <v>㎥</v>
          </cell>
          <cell r="G456">
            <v>3025</v>
          </cell>
          <cell r="H456">
            <v>2516800</v>
          </cell>
        </row>
        <row r="457">
          <cell r="A457" t="str">
            <v>D.02</v>
          </cell>
          <cell r="B457">
            <v>143260</v>
          </cell>
          <cell r="C457" t="str">
            <v>뒷채움및다짐</v>
          </cell>
          <cell r="D457" t="str">
            <v>(현장암유용)</v>
          </cell>
          <cell r="E457">
            <v>788</v>
          </cell>
          <cell r="F457" t="str">
            <v>㎥</v>
          </cell>
          <cell r="G457">
            <v>13631</v>
          </cell>
          <cell r="H457">
            <v>10741228</v>
          </cell>
        </row>
        <row r="458">
          <cell r="A458" t="str">
            <v>D.03</v>
          </cell>
          <cell r="B458">
            <v>143388</v>
          </cell>
          <cell r="C458" t="str">
            <v>거푸집</v>
          </cell>
          <cell r="E458">
            <v>0</v>
          </cell>
          <cell r="H458">
            <v>0</v>
          </cell>
        </row>
        <row r="459">
          <cell r="A459" t="str">
            <v>a</v>
          </cell>
          <cell r="B459">
            <v>143452</v>
          </cell>
          <cell r="C459" t="str">
            <v>합판거푸집</v>
          </cell>
          <cell r="D459" t="str">
            <v>(3회:0-7m)</v>
          </cell>
          <cell r="E459">
            <v>1645</v>
          </cell>
          <cell r="F459" t="str">
            <v>㎡</v>
          </cell>
          <cell r="G459">
            <v>19533</v>
          </cell>
          <cell r="H459">
            <v>32131785</v>
          </cell>
        </row>
        <row r="460">
          <cell r="A460" t="str">
            <v>b</v>
          </cell>
          <cell r="B460">
            <v>143836</v>
          </cell>
          <cell r="C460" t="str">
            <v>합판거푸집</v>
          </cell>
          <cell r="D460" t="str">
            <v>(4회)</v>
          </cell>
          <cell r="E460">
            <v>167</v>
          </cell>
          <cell r="F460" t="str">
            <v>㎡</v>
          </cell>
          <cell r="G460">
            <v>16702</v>
          </cell>
          <cell r="H460">
            <v>2789234</v>
          </cell>
        </row>
        <row r="461">
          <cell r="A461" t="str">
            <v>c</v>
          </cell>
          <cell r="B461">
            <v>143964</v>
          </cell>
          <cell r="C461" t="str">
            <v>합판거푸집</v>
          </cell>
          <cell r="D461" t="str">
            <v>(6회)</v>
          </cell>
          <cell r="E461">
            <v>64</v>
          </cell>
          <cell r="F461" t="str">
            <v>㎡</v>
          </cell>
          <cell r="G461">
            <v>13675</v>
          </cell>
          <cell r="H461">
            <v>875200</v>
          </cell>
        </row>
        <row r="462">
          <cell r="A462" t="str">
            <v>d</v>
          </cell>
          <cell r="B462">
            <v>144572</v>
          </cell>
          <cell r="C462" t="str">
            <v>문양거푸집</v>
          </cell>
          <cell r="D462" t="str">
            <v>(스치로폴 0-7m)</v>
          </cell>
          <cell r="E462">
            <v>170</v>
          </cell>
          <cell r="F462" t="str">
            <v>㎡</v>
          </cell>
          <cell r="G462">
            <v>23595</v>
          </cell>
          <cell r="H462">
            <v>4011150</v>
          </cell>
        </row>
        <row r="463">
          <cell r="A463" t="str">
            <v>계</v>
          </cell>
          <cell r="B463">
            <v>144588</v>
          </cell>
          <cell r="E463">
            <v>0</v>
          </cell>
          <cell r="H463">
            <v>0</v>
          </cell>
        </row>
        <row r="464">
          <cell r="A464" t="str">
            <v>D.04</v>
          </cell>
          <cell r="B464">
            <v>144668</v>
          </cell>
          <cell r="C464" t="str">
            <v>강관비계</v>
          </cell>
          <cell r="D464" t="str">
            <v>(쾌상교)</v>
          </cell>
          <cell r="E464">
            <v>1</v>
          </cell>
          <cell r="F464" t="str">
            <v>L.S.</v>
          </cell>
          <cell r="G464">
            <v>6717000</v>
          </cell>
          <cell r="H464">
            <v>6717000</v>
          </cell>
        </row>
        <row r="465">
          <cell r="A465" t="str">
            <v>D.05</v>
          </cell>
          <cell r="B465">
            <v>144796</v>
          </cell>
          <cell r="C465" t="str">
            <v>동바리</v>
          </cell>
          <cell r="D465" t="str">
            <v>(쾌상교)</v>
          </cell>
          <cell r="E465">
            <v>1</v>
          </cell>
          <cell r="F465" t="str">
            <v>L.S.</v>
          </cell>
          <cell r="G465">
            <v>18264000</v>
          </cell>
          <cell r="H465">
            <v>18264000</v>
          </cell>
        </row>
        <row r="466">
          <cell r="A466" t="str">
            <v>D.06</v>
          </cell>
          <cell r="B466">
            <v>145110</v>
          </cell>
          <cell r="C466" t="str">
            <v>철근가공조립</v>
          </cell>
          <cell r="E466">
            <v>0</v>
          </cell>
          <cell r="H466">
            <v>0</v>
          </cell>
        </row>
        <row r="467">
          <cell r="A467" t="str">
            <v>a</v>
          </cell>
          <cell r="B467">
            <v>145117</v>
          </cell>
          <cell r="C467" t="str">
            <v>철근가공조립</v>
          </cell>
          <cell r="D467" t="str">
            <v>(보    통)</v>
          </cell>
          <cell r="E467">
            <v>79.512</v>
          </cell>
          <cell r="F467" t="str">
            <v>Ton</v>
          </cell>
          <cell r="G467">
            <v>398697</v>
          </cell>
          <cell r="H467">
            <v>31701195</v>
          </cell>
        </row>
        <row r="468">
          <cell r="A468" t="str">
            <v>b</v>
          </cell>
          <cell r="B468">
            <v>145245</v>
          </cell>
          <cell r="C468" t="str">
            <v>철근가공조립</v>
          </cell>
          <cell r="D468" t="str">
            <v>(복    잡)</v>
          </cell>
          <cell r="E468">
            <v>97.013999999999996</v>
          </cell>
          <cell r="F468" t="str">
            <v>Ton</v>
          </cell>
          <cell r="G468">
            <v>500175</v>
          </cell>
          <cell r="H468">
            <v>48523977</v>
          </cell>
        </row>
        <row r="469">
          <cell r="A469" t="str">
            <v>계</v>
          </cell>
          <cell r="B469">
            <v>145313</v>
          </cell>
          <cell r="E469">
            <v>0</v>
          </cell>
          <cell r="H469">
            <v>0</v>
          </cell>
        </row>
        <row r="470">
          <cell r="A470" t="str">
            <v>D.07</v>
          </cell>
          <cell r="B470">
            <v>145380</v>
          </cell>
          <cell r="C470" t="str">
            <v>콘크리트타설</v>
          </cell>
          <cell r="E470">
            <v>0</v>
          </cell>
          <cell r="H470">
            <v>0</v>
          </cell>
        </row>
        <row r="471">
          <cell r="A471" t="str">
            <v>a</v>
          </cell>
          <cell r="B471">
            <v>145382</v>
          </cell>
          <cell r="C471" t="str">
            <v>콘크리트타설(펌프카)</v>
          </cell>
          <cell r="D471" t="str">
            <v>(철근,19-400-15)</v>
          </cell>
          <cell r="E471">
            <v>246</v>
          </cell>
          <cell r="F471" t="str">
            <v>㎥</v>
          </cell>
          <cell r="G471">
            <v>69569</v>
          </cell>
          <cell r="H471">
            <v>17113974</v>
          </cell>
        </row>
        <row r="472">
          <cell r="A472" t="str">
            <v>b</v>
          </cell>
          <cell r="B472">
            <v>145383</v>
          </cell>
          <cell r="C472" t="str">
            <v>콘크리트타설(펌프카)</v>
          </cell>
          <cell r="D472" t="str">
            <v>(철근,25-270-15)</v>
          </cell>
          <cell r="E472">
            <v>205</v>
          </cell>
          <cell r="F472" t="str">
            <v>㎥</v>
          </cell>
          <cell r="G472">
            <v>62738</v>
          </cell>
          <cell r="H472">
            <v>12861290</v>
          </cell>
        </row>
        <row r="473">
          <cell r="A473" t="str">
            <v>c</v>
          </cell>
          <cell r="B473">
            <v>145511</v>
          </cell>
          <cell r="C473" t="str">
            <v>콘크리트타설(펌프카)</v>
          </cell>
          <cell r="D473" t="str">
            <v>(철근,25-240-15)</v>
          </cell>
          <cell r="E473">
            <v>825</v>
          </cell>
          <cell r="F473" t="str">
            <v>㎥</v>
          </cell>
          <cell r="G473">
            <v>57146</v>
          </cell>
          <cell r="H473">
            <v>47145450</v>
          </cell>
        </row>
        <row r="474">
          <cell r="A474" t="str">
            <v>d</v>
          </cell>
          <cell r="B474">
            <v>145543</v>
          </cell>
          <cell r="C474" t="str">
            <v>콘크리트타설</v>
          </cell>
          <cell r="D474" t="str">
            <v>(무근,40-210-8)</v>
          </cell>
          <cell r="E474">
            <v>7</v>
          </cell>
          <cell r="F474" t="str">
            <v>㎥</v>
          </cell>
          <cell r="G474">
            <v>64602</v>
          </cell>
          <cell r="H474">
            <v>452214</v>
          </cell>
        </row>
        <row r="475">
          <cell r="A475" t="str">
            <v>e</v>
          </cell>
          <cell r="B475">
            <v>145575</v>
          </cell>
          <cell r="C475" t="str">
            <v>콘크리트타설</v>
          </cell>
          <cell r="D475" t="str">
            <v>(무근,40-240-8)</v>
          </cell>
          <cell r="E475">
            <v>13</v>
          </cell>
          <cell r="F475" t="str">
            <v>㎥</v>
          </cell>
          <cell r="G475">
            <v>63322</v>
          </cell>
          <cell r="H475">
            <v>823186</v>
          </cell>
        </row>
        <row r="476">
          <cell r="A476" t="str">
            <v>f</v>
          </cell>
          <cell r="B476">
            <v>145639</v>
          </cell>
          <cell r="C476" t="str">
            <v>콘크리트타설</v>
          </cell>
          <cell r="D476" t="str">
            <v>(무근,40-160-8)</v>
          </cell>
          <cell r="E476">
            <v>45</v>
          </cell>
          <cell r="F476" t="str">
            <v>㎥</v>
          </cell>
          <cell r="G476">
            <v>60442</v>
          </cell>
          <cell r="H476">
            <v>2719890</v>
          </cell>
        </row>
        <row r="477">
          <cell r="A477" t="str">
            <v>계</v>
          </cell>
          <cell r="B477">
            <v>145772</v>
          </cell>
          <cell r="E477">
            <v>0</v>
          </cell>
          <cell r="H477">
            <v>0</v>
          </cell>
        </row>
        <row r="478">
          <cell r="A478" t="str">
            <v>D.08</v>
          </cell>
          <cell r="B478">
            <v>145900</v>
          </cell>
          <cell r="C478" t="str">
            <v>무수축몰탈</v>
          </cell>
          <cell r="E478">
            <v>1</v>
          </cell>
          <cell r="F478" t="str">
            <v>㎥</v>
          </cell>
          <cell r="G478">
            <v>159594</v>
          </cell>
          <cell r="H478">
            <v>159594</v>
          </cell>
        </row>
        <row r="479">
          <cell r="A479" t="str">
            <v>D.09</v>
          </cell>
          <cell r="B479">
            <v>145908</v>
          </cell>
          <cell r="C479" t="str">
            <v>무수축콘크리트</v>
          </cell>
          <cell r="E479">
            <v>4</v>
          </cell>
          <cell r="F479" t="str">
            <v>㎥</v>
          </cell>
          <cell r="G479">
            <v>222180</v>
          </cell>
          <cell r="H479">
            <v>888720</v>
          </cell>
        </row>
        <row r="480">
          <cell r="A480" t="str">
            <v>D.10</v>
          </cell>
          <cell r="B480">
            <v>146036</v>
          </cell>
          <cell r="C480" t="str">
            <v>교좌장치</v>
          </cell>
          <cell r="E480">
            <v>0</v>
          </cell>
          <cell r="H480">
            <v>0</v>
          </cell>
        </row>
        <row r="481">
          <cell r="A481" t="str">
            <v>a</v>
          </cell>
          <cell r="B481">
            <v>146060</v>
          </cell>
          <cell r="C481" t="str">
            <v>교좌장치</v>
          </cell>
          <cell r="D481" t="str">
            <v>(고  정 135TON)</v>
          </cell>
          <cell r="E481">
            <v>2</v>
          </cell>
          <cell r="F481" t="str">
            <v>set</v>
          </cell>
          <cell r="G481">
            <v>1827085</v>
          </cell>
          <cell r="H481">
            <v>3654170</v>
          </cell>
        </row>
        <row r="482">
          <cell r="A482" t="str">
            <v>b</v>
          </cell>
          <cell r="B482">
            <v>146068</v>
          </cell>
          <cell r="C482" t="str">
            <v>교좌장치</v>
          </cell>
          <cell r="D482" t="str">
            <v>(일방향 135TON)</v>
          </cell>
          <cell r="E482">
            <v>10</v>
          </cell>
          <cell r="F482" t="str">
            <v>set</v>
          </cell>
          <cell r="G482">
            <v>1806085</v>
          </cell>
          <cell r="H482">
            <v>18060850</v>
          </cell>
        </row>
        <row r="483">
          <cell r="A483" t="str">
            <v>c</v>
          </cell>
          <cell r="B483">
            <v>146100</v>
          </cell>
          <cell r="C483" t="str">
            <v>교좌장치</v>
          </cell>
          <cell r="D483" t="str">
            <v>(양방향 135TON)</v>
          </cell>
          <cell r="E483">
            <v>8</v>
          </cell>
          <cell r="F483" t="str">
            <v>set</v>
          </cell>
          <cell r="G483">
            <v>1528085</v>
          </cell>
          <cell r="H483">
            <v>12224680</v>
          </cell>
        </row>
        <row r="484">
          <cell r="A484" t="str">
            <v>계</v>
          </cell>
          <cell r="B484">
            <v>146124</v>
          </cell>
          <cell r="E484">
            <v>0</v>
          </cell>
          <cell r="H484">
            <v>0</v>
          </cell>
        </row>
        <row r="485">
          <cell r="A485" t="str">
            <v>D.11</v>
          </cell>
          <cell r="B485">
            <v>146252</v>
          </cell>
          <cell r="C485" t="str">
            <v>신축이음장치</v>
          </cell>
          <cell r="D485" t="str">
            <v>(NB 50)</v>
          </cell>
          <cell r="E485">
            <v>39</v>
          </cell>
          <cell r="F485" t="str">
            <v>ｍ</v>
          </cell>
          <cell r="G485">
            <v>282695</v>
          </cell>
          <cell r="H485">
            <v>11025105</v>
          </cell>
        </row>
        <row r="486">
          <cell r="A486" t="str">
            <v>D.12</v>
          </cell>
          <cell r="B486">
            <v>146382</v>
          </cell>
          <cell r="C486" t="str">
            <v>슬라브양생</v>
          </cell>
          <cell r="E486">
            <v>585</v>
          </cell>
          <cell r="F486" t="str">
            <v>㎡</v>
          </cell>
          <cell r="G486">
            <v>328</v>
          </cell>
          <cell r="H486">
            <v>191880</v>
          </cell>
        </row>
        <row r="487">
          <cell r="A487" t="str">
            <v>D.13</v>
          </cell>
          <cell r="B487">
            <v>146383</v>
          </cell>
          <cell r="C487" t="str">
            <v>데크휘니샤면고르기</v>
          </cell>
          <cell r="E487">
            <v>585</v>
          </cell>
          <cell r="F487" t="str">
            <v>㎡</v>
          </cell>
          <cell r="G487">
            <v>486</v>
          </cell>
          <cell r="H487">
            <v>284310</v>
          </cell>
        </row>
        <row r="488">
          <cell r="A488" t="str">
            <v>D.14</v>
          </cell>
          <cell r="B488">
            <v>146511</v>
          </cell>
          <cell r="C488" t="str">
            <v>교면방수</v>
          </cell>
          <cell r="D488" t="str">
            <v>(도막방수)</v>
          </cell>
          <cell r="E488">
            <v>585</v>
          </cell>
          <cell r="F488" t="str">
            <v>㎡</v>
          </cell>
          <cell r="G488">
            <v>20568</v>
          </cell>
          <cell r="H488">
            <v>12032280</v>
          </cell>
        </row>
        <row r="489">
          <cell r="A489" t="str">
            <v>D.15</v>
          </cell>
          <cell r="B489">
            <v>148252</v>
          </cell>
          <cell r="C489" t="str">
            <v>교명주</v>
          </cell>
          <cell r="D489" t="str">
            <v>(화 강 암)</v>
          </cell>
          <cell r="E489">
            <v>4</v>
          </cell>
          <cell r="F489" t="str">
            <v>ea</v>
          </cell>
          <cell r="G489">
            <v>1256769</v>
          </cell>
          <cell r="H489">
            <v>5027076</v>
          </cell>
        </row>
        <row r="490">
          <cell r="A490" t="str">
            <v>D.16</v>
          </cell>
          <cell r="B490">
            <v>148253</v>
          </cell>
          <cell r="C490" t="str">
            <v>교명판</v>
          </cell>
          <cell r="D490" t="str">
            <v>(450x250x10㎜)</v>
          </cell>
          <cell r="E490">
            <v>4</v>
          </cell>
          <cell r="F490" t="str">
            <v>ea</v>
          </cell>
          <cell r="G490">
            <v>41631</v>
          </cell>
          <cell r="H490">
            <v>166524</v>
          </cell>
        </row>
        <row r="491">
          <cell r="A491" t="str">
            <v>D.17</v>
          </cell>
          <cell r="B491">
            <v>148317</v>
          </cell>
          <cell r="C491" t="str">
            <v>설명판</v>
          </cell>
          <cell r="D491" t="str">
            <v>(500x400x10㎜)</v>
          </cell>
          <cell r="E491">
            <v>4</v>
          </cell>
          <cell r="F491" t="str">
            <v>ea</v>
          </cell>
          <cell r="G491">
            <v>74012</v>
          </cell>
          <cell r="H491">
            <v>296048</v>
          </cell>
        </row>
        <row r="492">
          <cell r="A492" t="str">
            <v>D.18</v>
          </cell>
          <cell r="B492">
            <v>148349</v>
          </cell>
          <cell r="C492" t="str">
            <v>T.B.M 설치</v>
          </cell>
          <cell r="E492">
            <v>1</v>
          </cell>
          <cell r="F492" t="str">
            <v>ea</v>
          </cell>
          <cell r="G492">
            <v>20790</v>
          </cell>
          <cell r="H492">
            <v>20790</v>
          </cell>
        </row>
        <row r="493">
          <cell r="A493" t="str">
            <v>D.19</v>
          </cell>
          <cell r="B493">
            <v>148477</v>
          </cell>
          <cell r="C493" t="str">
            <v>전선관</v>
          </cell>
          <cell r="E493">
            <v>0</v>
          </cell>
          <cell r="H493">
            <v>0</v>
          </cell>
        </row>
        <row r="494">
          <cell r="A494" t="str">
            <v>a</v>
          </cell>
          <cell r="B494">
            <v>148541</v>
          </cell>
          <cell r="C494" t="str">
            <v>전선관</v>
          </cell>
          <cell r="D494" t="str">
            <v>(PVCφ100mm)</v>
          </cell>
          <cell r="E494">
            <v>176</v>
          </cell>
          <cell r="F494" t="str">
            <v>ｍ</v>
          </cell>
          <cell r="G494">
            <v>2789</v>
          </cell>
          <cell r="H494">
            <v>490864</v>
          </cell>
        </row>
        <row r="495">
          <cell r="A495" t="str">
            <v>b</v>
          </cell>
          <cell r="B495">
            <v>148589</v>
          </cell>
          <cell r="C495" t="str">
            <v>전선관</v>
          </cell>
          <cell r="D495" t="str">
            <v>(PVCφ150mm)</v>
          </cell>
          <cell r="E495">
            <v>88</v>
          </cell>
          <cell r="F495" t="str">
            <v>ｍ</v>
          </cell>
          <cell r="G495">
            <v>5301</v>
          </cell>
          <cell r="H495">
            <v>466488</v>
          </cell>
        </row>
        <row r="496">
          <cell r="A496" t="str">
            <v>계</v>
          </cell>
          <cell r="B496">
            <v>148637</v>
          </cell>
          <cell r="E496">
            <v>0</v>
          </cell>
          <cell r="H496">
            <v>0</v>
          </cell>
        </row>
        <row r="497">
          <cell r="A497" t="str">
            <v>D.20</v>
          </cell>
          <cell r="B497">
            <v>148701</v>
          </cell>
          <cell r="C497" t="str">
            <v>스페이서설치</v>
          </cell>
          <cell r="E497">
            <v>0</v>
          </cell>
          <cell r="H497">
            <v>0</v>
          </cell>
        </row>
        <row r="498">
          <cell r="A498" t="str">
            <v>a</v>
          </cell>
          <cell r="B498">
            <v>148765</v>
          </cell>
          <cell r="C498" t="str">
            <v>스페이서</v>
          </cell>
          <cell r="D498" t="str">
            <v>(수직)</v>
          </cell>
          <cell r="E498">
            <v>1098</v>
          </cell>
          <cell r="F498" t="str">
            <v>㎡</v>
          </cell>
          <cell r="G498">
            <v>588</v>
          </cell>
          <cell r="H498">
            <v>645624</v>
          </cell>
        </row>
        <row r="499">
          <cell r="A499" t="str">
            <v>b</v>
          </cell>
          <cell r="B499">
            <v>149021</v>
          </cell>
          <cell r="C499" t="str">
            <v>스페이서</v>
          </cell>
          <cell r="D499" t="str">
            <v>(수평)</v>
          </cell>
          <cell r="E499">
            <v>1065</v>
          </cell>
          <cell r="F499" t="str">
            <v>㎡</v>
          </cell>
          <cell r="G499">
            <v>411</v>
          </cell>
          <cell r="H499">
            <v>437715</v>
          </cell>
        </row>
        <row r="500">
          <cell r="A500" t="str">
            <v>계</v>
          </cell>
          <cell r="B500">
            <v>149053</v>
          </cell>
          <cell r="E500">
            <v>0</v>
          </cell>
          <cell r="H500">
            <v>0</v>
          </cell>
        </row>
        <row r="501">
          <cell r="A501" t="str">
            <v>D.21</v>
          </cell>
          <cell r="B501">
            <v>149117</v>
          </cell>
          <cell r="C501" t="str">
            <v>교량난간공</v>
          </cell>
          <cell r="E501">
            <v>0</v>
          </cell>
          <cell r="H501">
            <v>0</v>
          </cell>
        </row>
        <row r="502">
          <cell r="A502" t="str">
            <v>a</v>
          </cell>
          <cell r="B502">
            <v>149181</v>
          </cell>
          <cell r="C502" t="str">
            <v>방호벽용난간</v>
          </cell>
          <cell r="D502" t="str">
            <v>(알루미늄)</v>
          </cell>
          <cell r="E502">
            <v>88</v>
          </cell>
          <cell r="F502" t="str">
            <v>ｍ</v>
          </cell>
          <cell r="G502">
            <v>150435</v>
          </cell>
          <cell r="H502">
            <v>13238280</v>
          </cell>
        </row>
        <row r="503">
          <cell r="A503" t="str">
            <v>b</v>
          </cell>
          <cell r="B503">
            <v>149193</v>
          </cell>
          <cell r="C503" t="str">
            <v>중분대용난간</v>
          </cell>
          <cell r="D503" t="str">
            <v>(알루미늄)</v>
          </cell>
          <cell r="E503">
            <v>60</v>
          </cell>
          <cell r="F503" t="str">
            <v>ｍ</v>
          </cell>
          <cell r="G503">
            <v>539100</v>
          </cell>
          <cell r="H503">
            <v>32346000</v>
          </cell>
        </row>
        <row r="504">
          <cell r="A504" t="str">
            <v>계</v>
          </cell>
          <cell r="B504">
            <v>149209</v>
          </cell>
          <cell r="E504">
            <v>0</v>
          </cell>
          <cell r="H504">
            <v>0</v>
          </cell>
        </row>
        <row r="505">
          <cell r="A505" t="str">
            <v>D.22</v>
          </cell>
          <cell r="B505">
            <v>149337</v>
          </cell>
          <cell r="C505" t="str">
            <v>다웰바</v>
          </cell>
          <cell r="D505" t="str">
            <v>(D25x600㎜)</v>
          </cell>
          <cell r="E505">
            <v>96</v>
          </cell>
          <cell r="F505" t="str">
            <v>ea</v>
          </cell>
          <cell r="G505">
            <v>7781</v>
          </cell>
          <cell r="H505">
            <v>746976</v>
          </cell>
        </row>
        <row r="506">
          <cell r="A506" t="str">
            <v>D.23</v>
          </cell>
          <cell r="B506">
            <v>149353</v>
          </cell>
          <cell r="C506" t="str">
            <v>시공이음</v>
          </cell>
          <cell r="E506">
            <v>0</v>
          </cell>
          <cell r="H506">
            <v>0</v>
          </cell>
        </row>
        <row r="507">
          <cell r="A507" t="str">
            <v>a</v>
          </cell>
          <cell r="B507">
            <v>149354</v>
          </cell>
          <cell r="C507" t="str">
            <v>시공이음</v>
          </cell>
          <cell r="D507" t="str">
            <v>(스치로폴:T=10㎜)</v>
          </cell>
          <cell r="E507">
            <v>72</v>
          </cell>
          <cell r="F507" t="str">
            <v>㎡</v>
          </cell>
          <cell r="G507">
            <v>647</v>
          </cell>
          <cell r="H507">
            <v>46584</v>
          </cell>
        </row>
        <row r="508">
          <cell r="A508" t="str">
            <v>b</v>
          </cell>
          <cell r="B508">
            <v>149482</v>
          </cell>
          <cell r="C508" t="str">
            <v>시공이음</v>
          </cell>
          <cell r="D508" t="str">
            <v>(스치로폴:T=20㎜)</v>
          </cell>
          <cell r="E508">
            <v>24</v>
          </cell>
          <cell r="F508" t="str">
            <v>㎡</v>
          </cell>
          <cell r="G508">
            <v>1296</v>
          </cell>
          <cell r="H508">
            <v>31104</v>
          </cell>
        </row>
        <row r="509">
          <cell r="A509" t="str">
            <v>계</v>
          </cell>
          <cell r="B509">
            <v>150497</v>
          </cell>
          <cell r="E509">
            <v>0</v>
          </cell>
          <cell r="H509">
            <v>0</v>
          </cell>
        </row>
        <row r="510">
          <cell r="A510" t="str">
            <v>D.24</v>
          </cell>
          <cell r="B510">
            <v>150513</v>
          </cell>
          <cell r="C510" t="str">
            <v>배수시설</v>
          </cell>
          <cell r="E510">
            <v>0</v>
          </cell>
          <cell r="H510">
            <v>0</v>
          </cell>
        </row>
        <row r="511">
          <cell r="A511" t="str">
            <v>a</v>
          </cell>
          <cell r="B511">
            <v>150675</v>
          </cell>
          <cell r="C511" t="str">
            <v>육교용집수구</v>
          </cell>
          <cell r="D511" t="str">
            <v>(주철)</v>
          </cell>
          <cell r="E511">
            <v>4</v>
          </cell>
          <cell r="F511" t="str">
            <v>ea</v>
          </cell>
          <cell r="G511">
            <v>73123</v>
          </cell>
          <cell r="H511">
            <v>292492</v>
          </cell>
        </row>
        <row r="512">
          <cell r="A512" t="str">
            <v>b</v>
          </cell>
          <cell r="B512">
            <v>150677</v>
          </cell>
          <cell r="C512" t="str">
            <v>육교용연결집수거</v>
          </cell>
          <cell r="D512" t="str">
            <v>(스테인레스)</v>
          </cell>
          <cell r="E512">
            <v>4</v>
          </cell>
          <cell r="F512" t="str">
            <v>ea</v>
          </cell>
          <cell r="G512">
            <v>105126</v>
          </cell>
          <cell r="H512">
            <v>420504</v>
          </cell>
        </row>
        <row r="513">
          <cell r="A513" t="str">
            <v>c</v>
          </cell>
          <cell r="B513">
            <v>150679</v>
          </cell>
          <cell r="C513" t="str">
            <v>육교용직관</v>
          </cell>
          <cell r="D513" t="str">
            <v>(□150x10)</v>
          </cell>
          <cell r="E513">
            <v>19</v>
          </cell>
          <cell r="F513" t="str">
            <v>ｍ</v>
          </cell>
          <cell r="G513">
            <v>71155</v>
          </cell>
          <cell r="H513">
            <v>1351945</v>
          </cell>
        </row>
        <row r="514">
          <cell r="A514" t="str">
            <v>d</v>
          </cell>
          <cell r="B514">
            <v>150968</v>
          </cell>
          <cell r="C514" t="str">
            <v>육교용연결부</v>
          </cell>
          <cell r="D514" t="str">
            <v>(스테인레스)</v>
          </cell>
          <cell r="E514">
            <v>20</v>
          </cell>
          <cell r="F514" t="str">
            <v>ea</v>
          </cell>
          <cell r="G514">
            <v>15430</v>
          </cell>
          <cell r="H514">
            <v>308600</v>
          </cell>
        </row>
        <row r="515">
          <cell r="A515" t="str">
            <v>계</v>
          </cell>
          <cell r="B515">
            <v>151320</v>
          </cell>
          <cell r="E515">
            <v>0</v>
          </cell>
          <cell r="H515">
            <v>0</v>
          </cell>
        </row>
        <row r="516">
          <cell r="A516" t="str">
            <v>D.25</v>
          </cell>
          <cell r="B516">
            <v>151448</v>
          </cell>
          <cell r="C516" t="str">
            <v>P.C BEAM교</v>
          </cell>
          <cell r="E516">
            <v>0</v>
          </cell>
          <cell r="H516">
            <v>0</v>
          </cell>
        </row>
        <row r="517">
          <cell r="A517" t="str">
            <v>a</v>
          </cell>
          <cell r="B517">
            <v>151554</v>
          </cell>
          <cell r="C517" t="str">
            <v>P.S.C BEAM 제작</v>
          </cell>
          <cell r="D517" t="str">
            <v>(L=30.0ｍ)</v>
          </cell>
          <cell r="E517">
            <v>10</v>
          </cell>
          <cell r="F517" t="str">
            <v>본</v>
          </cell>
          <cell r="G517">
            <v>8722028</v>
          </cell>
          <cell r="H517">
            <v>87220280</v>
          </cell>
        </row>
        <row r="518">
          <cell r="A518" t="str">
            <v>b</v>
          </cell>
          <cell r="B518">
            <v>151659</v>
          </cell>
          <cell r="C518" t="str">
            <v>P.S.C BEAM 설치</v>
          </cell>
          <cell r="D518" t="str">
            <v>(L=30.0ｍ)</v>
          </cell>
          <cell r="E518">
            <v>10</v>
          </cell>
          <cell r="F518" t="str">
            <v>본</v>
          </cell>
          <cell r="G518">
            <v>1658743</v>
          </cell>
          <cell r="H518">
            <v>16587430</v>
          </cell>
        </row>
        <row r="519">
          <cell r="A519" t="str">
            <v>c</v>
          </cell>
          <cell r="B519">
            <v>151739</v>
          </cell>
          <cell r="C519" t="str">
            <v>P.S.C BEAM 전도방지</v>
          </cell>
          <cell r="E519">
            <v>10</v>
          </cell>
          <cell r="F519" t="str">
            <v>본</v>
          </cell>
          <cell r="G519">
            <v>8797</v>
          </cell>
          <cell r="H519">
            <v>87970</v>
          </cell>
        </row>
        <row r="520">
          <cell r="A520" t="str">
            <v>계</v>
          </cell>
          <cell r="B520">
            <v>151818</v>
          </cell>
          <cell r="E520">
            <v>0</v>
          </cell>
          <cell r="H520">
            <v>0</v>
          </cell>
        </row>
        <row r="521">
          <cell r="A521" t="str">
            <v>D.26</v>
          </cell>
          <cell r="B521">
            <v>152202</v>
          </cell>
          <cell r="C521" t="str">
            <v>낙하물방지공</v>
          </cell>
          <cell r="E521">
            <v>659</v>
          </cell>
          <cell r="F521" t="str">
            <v>㎡</v>
          </cell>
          <cell r="G521">
            <v>4223</v>
          </cell>
          <cell r="H521">
            <v>2782957</v>
          </cell>
        </row>
        <row r="522">
          <cell r="A522" t="str">
            <v>D.27</v>
          </cell>
          <cell r="B522">
            <v>153353</v>
          </cell>
          <cell r="C522" t="str">
            <v>보호블럭</v>
          </cell>
          <cell r="E522">
            <v>405</v>
          </cell>
          <cell r="F522" t="str">
            <v>㎡</v>
          </cell>
          <cell r="G522">
            <v>28412</v>
          </cell>
          <cell r="H522">
            <v>11506860</v>
          </cell>
        </row>
        <row r="523">
          <cell r="A523" t="str">
            <v>D.28</v>
          </cell>
          <cell r="B523">
            <v>154504</v>
          </cell>
          <cell r="C523" t="str">
            <v>강관파일</v>
          </cell>
          <cell r="D523" t="str">
            <v>(D=508mm t=12mm)</v>
          </cell>
          <cell r="E523">
            <v>0</v>
          </cell>
          <cell r="H523">
            <v>0</v>
          </cell>
        </row>
        <row r="524">
          <cell r="A524" t="str">
            <v>a</v>
          </cell>
          <cell r="B524">
            <v>159300</v>
          </cell>
          <cell r="C524" t="str">
            <v>강관파일자재비</v>
          </cell>
          <cell r="E524">
            <v>1212</v>
          </cell>
          <cell r="F524" t="str">
            <v>ｍ</v>
          </cell>
          <cell r="G524">
            <v>66955</v>
          </cell>
          <cell r="H524">
            <v>81149460</v>
          </cell>
        </row>
        <row r="525">
          <cell r="A525" t="str">
            <v>b</v>
          </cell>
          <cell r="B525">
            <v>159319</v>
          </cell>
          <cell r="C525" t="str">
            <v>강관파일항타비</v>
          </cell>
          <cell r="D525" t="str">
            <v>(15m미만)</v>
          </cell>
          <cell r="E525">
            <v>1134</v>
          </cell>
          <cell r="F525" t="str">
            <v>ｍ</v>
          </cell>
          <cell r="G525">
            <v>11302</v>
          </cell>
          <cell r="H525">
            <v>12816468</v>
          </cell>
        </row>
        <row r="526">
          <cell r="A526" t="str">
            <v>c</v>
          </cell>
          <cell r="B526">
            <v>159328</v>
          </cell>
          <cell r="C526" t="str">
            <v>두부및선단보강</v>
          </cell>
          <cell r="E526">
            <v>84</v>
          </cell>
          <cell r="F526" t="str">
            <v>EA</v>
          </cell>
          <cell r="G526">
            <v>153594</v>
          </cell>
          <cell r="H526">
            <v>12901896</v>
          </cell>
        </row>
        <row r="527">
          <cell r="A527" t="str">
            <v>계</v>
          </cell>
          <cell r="B527">
            <v>159465</v>
          </cell>
          <cell r="E527">
            <v>0</v>
          </cell>
          <cell r="H527">
            <v>0</v>
          </cell>
        </row>
        <row r="528">
          <cell r="A528" t="str">
            <v>합계</v>
          </cell>
          <cell r="B528">
            <v>162908</v>
          </cell>
          <cell r="E528">
            <v>0</v>
          </cell>
          <cell r="H528">
            <v>0</v>
          </cell>
        </row>
        <row r="529">
          <cell r="A529" t="str">
            <v>E.</v>
          </cell>
          <cell r="B529">
            <v>163036</v>
          </cell>
          <cell r="C529" t="str">
            <v>장 수 교</v>
          </cell>
          <cell r="D529" t="str">
            <v>(STEEL BOX L=230.0m)</v>
          </cell>
          <cell r="E529">
            <v>0</v>
          </cell>
          <cell r="H529">
            <v>0</v>
          </cell>
        </row>
        <row r="530">
          <cell r="A530" t="str">
            <v>E.01</v>
          </cell>
          <cell r="B530">
            <v>163100</v>
          </cell>
          <cell r="C530" t="str">
            <v>구조물터파기</v>
          </cell>
          <cell r="E530">
            <v>0</v>
          </cell>
          <cell r="H530">
            <v>0</v>
          </cell>
        </row>
        <row r="531">
          <cell r="A531" t="str">
            <v>a</v>
          </cell>
          <cell r="B531">
            <v>163244</v>
          </cell>
          <cell r="C531" t="str">
            <v>구조물터파기</v>
          </cell>
          <cell r="D531" t="str">
            <v>(육상토사 0-4ｍ)</v>
          </cell>
          <cell r="E531">
            <v>7548</v>
          </cell>
          <cell r="F531" t="str">
            <v>㎥</v>
          </cell>
          <cell r="G531">
            <v>4222</v>
          </cell>
          <cell r="H531">
            <v>31867656</v>
          </cell>
        </row>
        <row r="532">
          <cell r="A532" t="str">
            <v>b</v>
          </cell>
          <cell r="B532">
            <v>163316</v>
          </cell>
          <cell r="C532" t="str">
            <v>구조물터파기</v>
          </cell>
          <cell r="D532" t="str">
            <v>(육상토사 4ｍ이상)</v>
          </cell>
          <cell r="E532">
            <v>964</v>
          </cell>
          <cell r="F532" t="str">
            <v>㎥</v>
          </cell>
          <cell r="G532">
            <v>6790</v>
          </cell>
          <cell r="H532">
            <v>6545560</v>
          </cell>
        </row>
        <row r="533">
          <cell r="A533" t="str">
            <v>c</v>
          </cell>
          <cell r="B533">
            <v>163380</v>
          </cell>
          <cell r="C533" t="str">
            <v>구조물터파기</v>
          </cell>
          <cell r="D533" t="str">
            <v>(육상발파암 4ｍ이상)</v>
          </cell>
          <cell r="E533">
            <v>289</v>
          </cell>
          <cell r="F533" t="str">
            <v>㎥</v>
          </cell>
          <cell r="G533">
            <v>189319</v>
          </cell>
          <cell r="H533">
            <v>54713191</v>
          </cell>
        </row>
        <row r="534">
          <cell r="A534" t="str">
            <v>d</v>
          </cell>
          <cell r="B534">
            <v>163572</v>
          </cell>
          <cell r="C534" t="str">
            <v>구조물터파기</v>
          </cell>
          <cell r="D534" t="str">
            <v>(용수토사 0-4ｍ)</v>
          </cell>
          <cell r="E534">
            <v>990</v>
          </cell>
          <cell r="F534" t="str">
            <v>㎥</v>
          </cell>
          <cell r="G534">
            <v>6419</v>
          </cell>
          <cell r="H534">
            <v>6354810</v>
          </cell>
        </row>
        <row r="535">
          <cell r="A535" t="str">
            <v>계</v>
          </cell>
          <cell r="B535">
            <v>164006</v>
          </cell>
          <cell r="E535">
            <v>0</v>
          </cell>
          <cell r="H535">
            <v>0</v>
          </cell>
        </row>
        <row r="536">
          <cell r="A536" t="str">
            <v>E.02</v>
          </cell>
          <cell r="B536">
            <v>164056</v>
          </cell>
          <cell r="C536" t="str">
            <v>되메우기및다짐</v>
          </cell>
          <cell r="D536" t="str">
            <v>(기계70%+인력30%)</v>
          </cell>
          <cell r="E536">
            <v>5537</v>
          </cell>
          <cell r="F536" t="str">
            <v>㎥</v>
          </cell>
          <cell r="G536">
            <v>5802</v>
          </cell>
          <cell r="H536">
            <v>32125674</v>
          </cell>
        </row>
        <row r="537">
          <cell r="A537" t="str">
            <v>E.03</v>
          </cell>
          <cell r="B537">
            <v>164156</v>
          </cell>
          <cell r="C537" t="str">
            <v>교대앞성토</v>
          </cell>
          <cell r="E537">
            <v>111</v>
          </cell>
          <cell r="F537" t="str">
            <v>㎥</v>
          </cell>
          <cell r="G537">
            <v>3025</v>
          </cell>
          <cell r="H537">
            <v>335775</v>
          </cell>
        </row>
        <row r="538">
          <cell r="A538" t="str">
            <v>E.04</v>
          </cell>
          <cell r="B538">
            <v>164284</v>
          </cell>
          <cell r="C538" t="str">
            <v>세굴방지용사석채움</v>
          </cell>
          <cell r="D538" t="str">
            <v>(60㎏/개)</v>
          </cell>
          <cell r="E538">
            <v>700</v>
          </cell>
          <cell r="F538" t="str">
            <v>㎥</v>
          </cell>
          <cell r="G538">
            <v>27313</v>
          </cell>
          <cell r="H538">
            <v>19119100</v>
          </cell>
        </row>
        <row r="539">
          <cell r="A539" t="str">
            <v>E.05</v>
          </cell>
          <cell r="B539">
            <v>164700</v>
          </cell>
          <cell r="C539" t="str">
            <v>물푸기공</v>
          </cell>
          <cell r="E539">
            <v>59</v>
          </cell>
          <cell r="F539" t="str">
            <v>hr</v>
          </cell>
          <cell r="G539">
            <v>21879</v>
          </cell>
          <cell r="H539">
            <v>1290861</v>
          </cell>
        </row>
        <row r="540">
          <cell r="A540" t="str">
            <v>E.06</v>
          </cell>
          <cell r="B540">
            <v>164724</v>
          </cell>
          <cell r="C540" t="str">
            <v>면정리및청소</v>
          </cell>
          <cell r="E540">
            <v>141</v>
          </cell>
          <cell r="F540" t="str">
            <v>㎡</v>
          </cell>
          <cell r="G540">
            <v>4790</v>
          </cell>
          <cell r="H540">
            <v>675390</v>
          </cell>
        </row>
        <row r="541">
          <cell r="A541" t="str">
            <v>E.07</v>
          </cell>
          <cell r="B541">
            <v>164732</v>
          </cell>
          <cell r="C541" t="str">
            <v>보호블럭</v>
          </cell>
          <cell r="E541">
            <v>108</v>
          </cell>
          <cell r="F541" t="str">
            <v>㎡</v>
          </cell>
          <cell r="G541">
            <v>28412</v>
          </cell>
          <cell r="H541">
            <v>3068496</v>
          </cell>
        </row>
        <row r="542">
          <cell r="A542" t="str">
            <v>E.08</v>
          </cell>
          <cell r="B542">
            <v>164860</v>
          </cell>
          <cell r="C542" t="str">
            <v>뒷채움및다짐</v>
          </cell>
          <cell r="D542" t="str">
            <v>(현장암유용)</v>
          </cell>
          <cell r="E542">
            <v>656</v>
          </cell>
          <cell r="F542" t="str">
            <v>㎥</v>
          </cell>
          <cell r="G542">
            <v>13631</v>
          </cell>
          <cell r="H542">
            <v>8941936</v>
          </cell>
        </row>
        <row r="543">
          <cell r="A543" t="str">
            <v>E.09</v>
          </cell>
          <cell r="B543">
            <v>164988</v>
          </cell>
          <cell r="C543" t="str">
            <v>거푸집</v>
          </cell>
          <cell r="E543">
            <v>0</v>
          </cell>
          <cell r="H543">
            <v>0</v>
          </cell>
        </row>
        <row r="544">
          <cell r="A544" t="str">
            <v>a</v>
          </cell>
          <cell r="B544">
            <v>165052</v>
          </cell>
          <cell r="C544" t="str">
            <v>합판거푸집</v>
          </cell>
          <cell r="D544" t="str">
            <v>(3회:0-7m)</v>
          </cell>
          <cell r="E544">
            <v>3896</v>
          </cell>
          <cell r="F544" t="str">
            <v>㎡</v>
          </cell>
          <cell r="G544">
            <v>19533</v>
          </cell>
          <cell r="H544">
            <v>76100568</v>
          </cell>
        </row>
        <row r="545">
          <cell r="A545" t="str">
            <v>b</v>
          </cell>
          <cell r="B545">
            <v>165436</v>
          </cell>
          <cell r="C545" t="str">
            <v>합판거푸집</v>
          </cell>
          <cell r="D545" t="str">
            <v>(4회)</v>
          </cell>
          <cell r="E545">
            <v>728</v>
          </cell>
          <cell r="F545" t="str">
            <v>㎡</v>
          </cell>
          <cell r="G545">
            <v>16702</v>
          </cell>
          <cell r="H545">
            <v>12159056</v>
          </cell>
        </row>
        <row r="546">
          <cell r="A546" t="str">
            <v>c</v>
          </cell>
          <cell r="B546">
            <v>165564</v>
          </cell>
          <cell r="C546" t="str">
            <v>합판거푸집</v>
          </cell>
          <cell r="D546" t="str">
            <v>(6회)</v>
          </cell>
          <cell r="E546">
            <v>123</v>
          </cell>
          <cell r="F546" t="str">
            <v>㎡</v>
          </cell>
          <cell r="G546">
            <v>13675</v>
          </cell>
          <cell r="H546">
            <v>1682025</v>
          </cell>
        </row>
        <row r="547">
          <cell r="A547" t="str">
            <v>d</v>
          </cell>
          <cell r="B547">
            <v>165692</v>
          </cell>
          <cell r="C547" t="str">
            <v>원형거푸집</v>
          </cell>
          <cell r="D547" t="str">
            <v>(3회:0-7m)</v>
          </cell>
          <cell r="E547">
            <v>625</v>
          </cell>
          <cell r="F547" t="str">
            <v>㎡</v>
          </cell>
          <cell r="G547">
            <v>41547</v>
          </cell>
          <cell r="H547">
            <v>25966875</v>
          </cell>
        </row>
        <row r="548">
          <cell r="A548" t="str">
            <v>e</v>
          </cell>
          <cell r="B548">
            <v>165820</v>
          </cell>
          <cell r="C548" t="str">
            <v>원형거푸집</v>
          </cell>
          <cell r="D548" t="str">
            <v>(3회:7-10m)</v>
          </cell>
          <cell r="E548">
            <v>271</v>
          </cell>
          <cell r="F548" t="str">
            <v>㎡</v>
          </cell>
          <cell r="G548">
            <v>44767</v>
          </cell>
          <cell r="H548">
            <v>12131857</v>
          </cell>
        </row>
        <row r="549">
          <cell r="A549" t="str">
            <v>f</v>
          </cell>
          <cell r="B549">
            <v>165948</v>
          </cell>
          <cell r="C549" t="str">
            <v>원형거푸집</v>
          </cell>
          <cell r="D549" t="str">
            <v>(3회:10-13m)</v>
          </cell>
          <cell r="E549">
            <v>346</v>
          </cell>
          <cell r="F549" t="str">
            <v>㎡</v>
          </cell>
          <cell r="G549">
            <v>47988</v>
          </cell>
          <cell r="H549">
            <v>16603848</v>
          </cell>
        </row>
        <row r="550">
          <cell r="A550" t="str">
            <v>g</v>
          </cell>
          <cell r="B550">
            <v>166684</v>
          </cell>
          <cell r="C550" t="str">
            <v>문양거푸집</v>
          </cell>
          <cell r="D550" t="str">
            <v>(스치로폴 0-7m)</v>
          </cell>
          <cell r="E550">
            <v>174</v>
          </cell>
          <cell r="F550" t="str">
            <v>㎡</v>
          </cell>
          <cell r="G550">
            <v>23595</v>
          </cell>
          <cell r="H550">
            <v>4105530</v>
          </cell>
        </row>
        <row r="551">
          <cell r="A551" t="str">
            <v>계</v>
          </cell>
          <cell r="B551">
            <v>166700</v>
          </cell>
          <cell r="E551">
            <v>0</v>
          </cell>
          <cell r="H551">
            <v>0</v>
          </cell>
        </row>
        <row r="552">
          <cell r="A552" t="str">
            <v>E.10</v>
          </cell>
          <cell r="B552">
            <v>166780</v>
          </cell>
          <cell r="C552" t="str">
            <v>강관비계</v>
          </cell>
          <cell r="D552" t="str">
            <v>(장수교)</v>
          </cell>
          <cell r="E552">
            <v>1</v>
          </cell>
          <cell r="F552" t="str">
            <v>L.S.</v>
          </cell>
          <cell r="G552">
            <v>34935000</v>
          </cell>
          <cell r="H552">
            <v>34935000</v>
          </cell>
        </row>
        <row r="553">
          <cell r="A553" t="str">
            <v>E.11</v>
          </cell>
          <cell r="B553">
            <v>166908</v>
          </cell>
          <cell r="C553" t="str">
            <v>동바리</v>
          </cell>
          <cell r="D553" t="str">
            <v>(장수교)</v>
          </cell>
          <cell r="E553">
            <v>1</v>
          </cell>
          <cell r="F553" t="str">
            <v>L.S.</v>
          </cell>
          <cell r="G553">
            <v>76890000</v>
          </cell>
          <cell r="H553">
            <v>76890000</v>
          </cell>
        </row>
        <row r="554">
          <cell r="A554" t="str">
            <v>E.12</v>
          </cell>
          <cell r="B554">
            <v>167212</v>
          </cell>
          <cell r="C554" t="str">
            <v>철근가공조립</v>
          </cell>
          <cell r="E554">
            <v>0</v>
          </cell>
          <cell r="H554">
            <v>0</v>
          </cell>
        </row>
        <row r="555">
          <cell r="A555" t="str">
            <v>a</v>
          </cell>
          <cell r="B555">
            <v>167224</v>
          </cell>
          <cell r="C555" t="str">
            <v>철근가공조립</v>
          </cell>
          <cell r="D555" t="str">
            <v>(보    통)</v>
          </cell>
          <cell r="E555">
            <v>82.956999999999994</v>
          </cell>
          <cell r="F555" t="str">
            <v>Ton</v>
          </cell>
          <cell r="G555">
            <v>398697</v>
          </cell>
          <cell r="H555">
            <v>33074707</v>
          </cell>
        </row>
        <row r="556">
          <cell r="A556" t="str">
            <v>b</v>
          </cell>
          <cell r="B556">
            <v>167352</v>
          </cell>
          <cell r="C556" t="str">
            <v>철근가공조립</v>
          </cell>
          <cell r="D556" t="str">
            <v>(복    잡)</v>
          </cell>
          <cell r="E556">
            <v>455.71199999999999</v>
          </cell>
          <cell r="F556" t="str">
            <v>Ton</v>
          </cell>
          <cell r="G556">
            <v>500175</v>
          </cell>
          <cell r="H556">
            <v>227935749</v>
          </cell>
        </row>
        <row r="557">
          <cell r="A557" t="str">
            <v>c</v>
          </cell>
          <cell r="B557">
            <v>167480</v>
          </cell>
          <cell r="C557" t="str">
            <v>철근가공조립</v>
          </cell>
          <cell r="D557" t="str">
            <v>(매우복잡)</v>
          </cell>
          <cell r="E557">
            <v>290.29500000000002</v>
          </cell>
          <cell r="F557" t="str">
            <v>Ton</v>
          </cell>
          <cell r="G557">
            <v>554189</v>
          </cell>
          <cell r="H557">
            <v>160878295</v>
          </cell>
        </row>
        <row r="558">
          <cell r="A558" t="str">
            <v>계</v>
          </cell>
          <cell r="B558">
            <v>167550</v>
          </cell>
          <cell r="E558">
            <v>0</v>
          </cell>
          <cell r="H558">
            <v>0</v>
          </cell>
        </row>
        <row r="559">
          <cell r="A559" t="str">
            <v>E.13</v>
          </cell>
          <cell r="B559">
            <v>167620</v>
          </cell>
          <cell r="C559" t="str">
            <v>콘크리트타설</v>
          </cell>
          <cell r="E559">
            <v>0</v>
          </cell>
          <cell r="H559">
            <v>0</v>
          </cell>
        </row>
        <row r="560">
          <cell r="A560" t="str">
            <v>a</v>
          </cell>
          <cell r="B560">
            <v>167623</v>
          </cell>
          <cell r="C560" t="str">
            <v>콘크리트타설(펌프카)</v>
          </cell>
          <cell r="D560" t="str">
            <v>(철근,25-270-15)</v>
          </cell>
          <cell r="E560">
            <v>1552</v>
          </cell>
          <cell r="F560" t="str">
            <v>㎥</v>
          </cell>
          <cell r="G560">
            <v>62738</v>
          </cell>
          <cell r="H560">
            <v>97369376</v>
          </cell>
        </row>
        <row r="561">
          <cell r="A561" t="str">
            <v>b</v>
          </cell>
          <cell r="B561">
            <v>167751</v>
          </cell>
          <cell r="C561" t="str">
            <v>콘크리트타설(펌프카)</v>
          </cell>
          <cell r="D561" t="str">
            <v>(철근,25-240-15)</v>
          </cell>
          <cell r="E561">
            <v>2670</v>
          </cell>
          <cell r="F561" t="str">
            <v>㎥</v>
          </cell>
          <cell r="G561">
            <v>57146</v>
          </cell>
          <cell r="H561">
            <v>152579820</v>
          </cell>
        </row>
        <row r="562">
          <cell r="A562" t="str">
            <v>c</v>
          </cell>
          <cell r="B562">
            <v>167783</v>
          </cell>
          <cell r="C562" t="str">
            <v>콘크리트타설</v>
          </cell>
          <cell r="D562" t="str">
            <v>(무근,40-210-8)</v>
          </cell>
          <cell r="E562">
            <v>3</v>
          </cell>
          <cell r="F562" t="str">
            <v>㎥</v>
          </cell>
          <cell r="G562">
            <v>64602</v>
          </cell>
          <cell r="H562">
            <v>193806</v>
          </cell>
        </row>
        <row r="563">
          <cell r="A563" t="str">
            <v>d</v>
          </cell>
          <cell r="B563">
            <v>167815</v>
          </cell>
          <cell r="C563" t="str">
            <v>콘크리트타설</v>
          </cell>
          <cell r="D563" t="str">
            <v>(무근,40-240-8)</v>
          </cell>
          <cell r="E563">
            <v>56</v>
          </cell>
          <cell r="F563" t="str">
            <v>㎥</v>
          </cell>
          <cell r="G563">
            <v>63322</v>
          </cell>
          <cell r="H563">
            <v>3546032</v>
          </cell>
        </row>
        <row r="564">
          <cell r="A564" t="str">
            <v>e</v>
          </cell>
          <cell r="B564">
            <v>167879</v>
          </cell>
          <cell r="C564" t="str">
            <v>콘크리트타설</v>
          </cell>
          <cell r="D564" t="str">
            <v>(무근,40-160-8)</v>
          </cell>
          <cell r="E564">
            <v>103</v>
          </cell>
          <cell r="F564" t="str">
            <v>㎥</v>
          </cell>
          <cell r="G564">
            <v>60442</v>
          </cell>
          <cell r="H564">
            <v>6225526</v>
          </cell>
        </row>
        <row r="565">
          <cell r="A565" t="str">
            <v>계</v>
          </cell>
          <cell r="B565">
            <v>168012</v>
          </cell>
          <cell r="E565">
            <v>0</v>
          </cell>
          <cell r="H565">
            <v>0</v>
          </cell>
        </row>
        <row r="566">
          <cell r="A566" t="str">
            <v>E.14</v>
          </cell>
          <cell r="B566">
            <v>168140</v>
          </cell>
          <cell r="C566" t="str">
            <v>무수축몰탈</v>
          </cell>
          <cell r="E566">
            <v>1</v>
          </cell>
          <cell r="F566" t="str">
            <v>㎥</v>
          </cell>
          <cell r="G566">
            <v>159594</v>
          </cell>
          <cell r="H566">
            <v>159594</v>
          </cell>
        </row>
        <row r="567">
          <cell r="A567" t="str">
            <v>E.15</v>
          </cell>
          <cell r="B567">
            <v>168148</v>
          </cell>
          <cell r="C567" t="str">
            <v>무수축콘크리트</v>
          </cell>
          <cell r="E567">
            <v>9</v>
          </cell>
          <cell r="F567" t="str">
            <v>㎥</v>
          </cell>
          <cell r="G567">
            <v>222180</v>
          </cell>
          <cell r="H567">
            <v>1999620</v>
          </cell>
        </row>
        <row r="568">
          <cell r="A568" t="str">
            <v>E.16</v>
          </cell>
          <cell r="B568">
            <v>168276</v>
          </cell>
          <cell r="C568" t="str">
            <v>교좌장치</v>
          </cell>
          <cell r="E568">
            <v>0</v>
          </cell>
          <cell r="H568">
            <v>0</v>
          </cell>
        </row>
        <row r="569">
          <cell r="A569" t="str">
            <v>a</v>
          </cell>
          <cell r="B569">
            <v>168300</v>
          </cell>
          <cell r="C569" t="str">
            <v>교좌장치</v>
          </cell>
          <cell r="D569" t="str">
            <v>(일방향 300TON)</v>
          </cell>
          <cell r="E569">
            <v>4</v>
          </cell>
          <cell r="F569" t="str">
            <v>set</v>
          </cell>
          <cell r="G569">
            <v>1419085</v>
          </cell>
          <cell r="H569">
            <v>5676340</v>
          </cell>
        </row>
        <row r="570">
          <cell r="A570" t="str">
            <v>b</v>
          </cell>
          <cell r="B570">
            <v>168428</v>
          </cell>
          <cell r="C570" t="str">
            <v>교좌장치</v>
          </cell>
          <cell r="D570" t="str">
            <v>(양방향 300TON)</v>
          </cell>
          <cell r="E570">
            <v>12</v>
          </cell>
          <cell r="F570" t="str">
            <v>set</v>
          </cell>
          <cell r="G570">
            <v>2281085</v>
          </cell>
          <cell r="H570">
            <v>27373020</v>
          </cell>
        </row>
        <row r="571">
          <cell r="A571" t="str">
            <v>c</v>
          </cell>
          <cell r="B571">
            <v>168812</v>
          </cell>
          <cell r="C571" t="str">
            <v>교좌장치</v>
          </cell>
          <cell r="D571" t="str">
            <v>(고정단 700TON)</v>
          </cell>
          <cell r="E571">
            <v>2</v>
          </cell>
          <cell r="F571" t="str">
            <v>set</v>
          </cell>
          <cell r="G571">
            <v>2791085</v>
          </cell>
          <cell r="H571">
            <v>5582170</v>
          </cell>
        </row>
        <row r="572">
          <cell r="A572" t="str">
            <v>d</v>
          </cell>
          <cell r="B572">
            <v>168940</v>
          </cell>
          <cell r="C572" t="str">
            <v>교좌장치</v>
          </cell>
          <cell r="D572" t="str">
            <v>(일방향 700TON)</v>
          </cell>
          <cell r="E572">
            <v>8</v>
          </cell>
          <cell r="F572" t="str">
            <v>set</v>
          </cell>
          <cell r="G572">
            <v>4742085</v>
          </cell>
          <cell r="H572">
            <v>37936680</v>
          </cell>
        </row>
        <row r="573">
          <cell r="A573" t="str">
            <v>e</v>
          </cell>
          <cell r="B573">
            <v>169068</v>
          </cell>
          <cell r="C573" t="str">
            <v>교좌장치</v>
          </cell>
          <cell r="D573" t="str">
            <v>(양방향 700TON)</v>
          </cell>
          <cell r="E573">
            <v>6</v>
          </cell>
          <cell r="F573" t="str">
            <v>set</v>
          </cell>
          <cell r="G573">
            <v>2688085</v>
          </cell>
          <cell r="H573">
            <v>16128510</v>
          </cell>
        </row>
        <row r="574">
          <cell r="A574" t="str">
            <v>계</v>
          </cell>
          <cell r="B574">
            <v>169644</v>
          </cell>
          <cell r="E574">
            <v>0</v>
          </cell>
          <cell r="H574">
            <v>0</v>
          </cell>
        </row>
        <row r="575">
          <cell r="A575" t="str">
            <v>E.17</v>
          </cell>
          <cell r="B575">
            <v>169772</v>
          </cell>
          <cell r="C575" t="str">
            <v>신축이음장치</v>
          </cell>
          <cell r="D575" t="str">
            <v>(NO 160)</v>
          </cell>
          <cell r="E575">
            <v>39</v>
          </cell>
          <cell r="F575" t="str">
            <v>ｍ</v>
          </cell>
          <cell r="G575">
            <v>2463695</v>
          </cell>
          <cell r="H575">
            <v>96084105</v>
          </cell>
        </row>
        <row r="576">
          <cell r="A576" t="str">
            <v>E.18</v>
          </cell>
          <cell r="B576">
            <v>169902</v>
          </cell>
          <cell r="C576" t="str">
            <v>슬라브양생</v>
          </cell>
          <cell r="E576">
            <v>4478</v>
          </cell>
          <cell r="F576" t="str">
            <v>㎡</v>
          </cell>
          <cell r="G576">
            <v>328</v>
          </cell>
          <cell r="H576">
            <v>1468784</v>
          </cell>
        </row>
        <row r="577">
          <cell r="A577" t="str">
            <v>E.19</v>
          </cell>
          <cell r="B577">
            <v>169903</v>
          </cell>
          <cell r="C577" t="str">
            <v>데크휘니샤면고르기</v>
          </cell>
          <cell r="E577">
            <v>4478</v>
          </cell>
          <cell r="F577" t="str">
            <v>㎡</v>
          </cell>
          <cell r="G577">
            <v>486</v>
          </cell>
          <cell r="H577">
            <v>2176308</v>
          </cell>
        </row>
        <row r="578">
          <cell r="A578" t="str">
            <v>E.20</v>
          </cell>
          <cell r="B578">
            <v>170031</v>
          </cell>
          <cell r="C578" t="str">
            <v>교면방수</v>
          </cell>
          <cell r="D578" t="str">
            <v>(도막방수)</v>
          </cell>
          <cell r="E578">
            <v>4478</v>
          </cell>
          <cell r="F578" t="str">
            <v>㎡</v>
          </cell>
          <cell r="G578">
            <v>20568</v>
          </cell>
          <cell r="H578">
            <v>92103504</v>
          </cell>
        </row>
        <row r="579">
          <cell r="A579" t="str">
            <v>E.21</v>
          </cell>
          <cell r="B579">
            <v>172284</v>
          </cell>
          <cell r="C579" t="str">
            <v>교명주</v>
          </cell>
          <cell r="D579" t="str">
            <v>(화 강 암)</v>
          </cell>
          <cell r="E579">
            <v>4</v>
          </cell>
          <cell r="F579" t="str">
            <v>ea</v>
          </cell>
          <cell r="G579">
            <v>1256769</v>
          </cell>
          <cell r="H579">
            <v>5027076</v>
          </cell>
        </row>
        <row r="580">
          <cell r="A580" t="str">
            <v>E.22</v>
          </cell>
          <cell r="B580">
            <v>172285</v>
          </cell>
          <cell r="C580" t="str">
            <v>교명판</v>
          </cell>
          <cell r="D580" t="str">
            <v>(450x250x10㎜)</v>
          </cell>
          <cell r="E580">
            <v>4</v>
          </cell>
          <cell r="F580" t="str">
            <v>ea</v>
          </cell>
          <cell r="G580">
            <v>41631</v>
          </cell>
          <cell r="H580">
            <v>166524</v>
          </cell>
        </row>
        <row r="581">
          <cell r="A581" t="str">
            <v>E.23</v>
          </cell>
          <cell r="B581">
            <v>172349</v>
          </cell>
          <cell r="C581" t="str">
            <v>설명판</v>
          </cell>
          <cell r="D581" t="str">
            <v>(500x400x10㎜)</v>
          </cell>
          <cell r="E581">
            <v>4</v>
          </cell>
          <cell r="F581" t="str">
            <v>ea</v>
          </cell>
          <cell r="G581">
            <v>74012</v>
          </cell>
          <cell r="H581">
            <v>296048</v>
          </cell>
        </row>
        <row r="582">
          <cell r="A582" t="str">
            <v>E.24</v>
          </cell>
          <cell r="B582">
            <v>172381</v>
          </cell>
          <cell r="C582" t="str">
            <v>T.B.M 설치</v>
          </cell>
          <cell r="E582">
            <v>2</v>
          </cell>
          <cell r="F582" t="str">
            <v>ea</v>
          </cell>
          <cell r="G582">
            <v>20790</v>
          </cell>
          <cell r="H582">
            <v>41580</v>
          </cell>
        </row>
        <row r="583">
          <cell r="A583" t="str">
            <v>E.25</v>
          </cell>
          <cell r="B583">
            <v>172509</v>
          </cell>
          <cell r="C583" t="str">
            <v>전선관</v>
          </cell>
          <cell r="E583">
            <v>0</v>
          </cell>
          <cell r="H583">
            <v>0</v>
          </cell>
        </row>
        <row r="584">
          <cell r="A584" t="str">
            <v>a</v>
          </cell>
          <cell r="B584">
            <v>172573</v>
          </cell>
          <cell r="C584" t="str">
            <v>전선관</v>
          </cell>
          <cell r="D584" t="str">
            <v>(PVCφ100mm)</v>
          </cell>
          <cell r="E584">
            <v>970</v>
          </cell>
          <cell r="F584" t="str">
            <v>ｍ</v>
          </cell>
          <cell r="G584">
            <v>2789</v>
          </cell>
          <cell r="H584">
            <v>2705330</v>
          </cell>
        </row>
        <row r="585">
          <cell r="A585" t="str">
            <v>b</v>
          </cell>
          <cell r="B585">
            <v>172621</v>
          </cell>
          <cell r="C585" t="str">
            <v>전선관</v>
          </cell>
          <cell r="D585" t="str">
            <v>(PVCφ150mm)</v>
          </cell>
          <cell r="E585">
            <v>485</v>
          </cell>
          <cell r="F585" t="str">
            <v>ｍ</v>
          </cell>
          <cell r="G585">
            <v>5301</v>
          </cell>
          <cell r="H585">
            <v>2570985</v>
          </cell>
        </row>
        <row r="586">
          <cell r="A586" t="str">
            <v>계</v>
          </cell>
          <cell r="B586">
            <v>172669</v>
          </cell>
          <cell r="E586">
            <v>0</v>
          </cell>
          <cell r="H586">
            <v>0</v>
          </cell>
        </row>
        <row r="587">
          <cell r="A587" t="str">
            <v>E.26</v>
          </cell>
          <cell r="B587">
            <v>172733</v>
          </cell>
          <cell r="C587" t="str">
            <v>스페이서설치</v>
          </cell>
          <cell r="E587">
            <v>0</v>
          </cell>
          <cell r="H587">
            <v>0</v>
          </cell>
        </row>
        <row r="588">
          <cell r="A588" t="str">
            <v>a</v>
          </cell>
          <cell r="B588">
            <v>172797</v>
          </cell>
          <cell r="C588" t="str">
            <v>스페이서</v>
          </cell>
          <cell r="D588" t="str">
            <v>(수직)</v>
          </cell>
          <cell r="E588">
            <v>2945</v>
          </cell>
          <cell r="F588" t="str">
            <v>㎡</v>
          </cell>
          <cell r="G588">
            <v>588</v>
          </cell>
          <cell r="H588">
            <v>1731660</v>
          </cell>
        </row>
        <row r="589">
          <cell r="A589" t="str">
            <v>b</v>
          </cell>
          <cell r="B589">
            <v>173053</v>
          </cell>
          <cell r="C589" t="str">
            <v>스페이서</v>
          </cell>
          <cell r="D589" t="str">
            <v>(수평)</v>
          </cell>
          <cell r="E589">
            <v>5815</v>
          </cell>
          <cell r="F589" t="str">
            <v>㎡</v>
          </cell>
          <cell r="G589">
            <v>411</v>
          </cell>
          <cell r="H589">
            <v>2389965</v>
          </cell>
        </row>
        <row r="590">
          <cell r="A590" t="str">
            <v>계</v>
          </cell>
          <cell r="B590">
            <v>173085</v>
          </cell>
          <cell r="E590">
            <v>0</v>
          </cell>
          <cell r="H590">
            <v>0</v>
          </cell>
        </row>
        <row r="591">
          <cell r="A591" t="str">
            <v>E.27</v>
          </cell>
          <cell r="B591">
            <v>173149</v>
          </cell>
          <cell r="C591" t="str">
            <v>교량난간공</v>
          </cell>
          <cell r="E591">
            <v>0</v>
          </cell>
          <cell r="H591">
            <v>0</v>
          </cell>
        </row>
        <row r="592">
          <cell r="A592" t="str">
            <v>a</v>
          </cell>
          <cell r="B592">
            <v>173213</v>
          </cell>
          <cell r="C592" t="str">
            <v>방호벽용난간</v>
          </cell>
          <cell r="D592" t="str">
            <v>(알루미늄)</v>
          </cell>
          <cell r="E592">
            <v>485</v>
          </cell>
          <cell r="F592" t="str">
            <v>ｍ</v>
          </cell>
          <cell r="G592">
            <v>150435</v>
          </cell>
          <cell r="H592">
            <v>72960975</v>
          </cell>
        </row>
        <row r="593">
          <cell r="A593" t="str">
            <v>b</v>
          </cell>
          <cell r="B593">
            <v>173225</v>
          </cell>
          <cell r="C593" t="str">
            <v>중분대용난간</v>
          </cell>
          <cell r="D593" t="str">
            <v>(알루미늄)</v>
          </cell>
          <cell r="E593">
            <v>459</v>
          </cell>
          <cell r="F593" t="str">
            <v>ｍ</v>
          </cell>
          <cell r="G593">
            <v>539100</v>
          </cell>
          <cell r="H593">
            <v>247446900</v>
          </cell>
        </row>
        <row r="594">
          <cell r="A594" t="str">
            <v>계</v>
          </cell>
          <cell r="B594">
            <v>173241</v>
          </cell>
          <cell r="E594">
            <v>0</v>
          </cell>
          <cell r="H594">
            <v>0</v>
          </cell>
        </row>
        <row r="595">
          <cell r="A595" t="str">
            <v>E.28</v>
          </cell>
          <cell r="B595">
            <v>173369</v>
          </cell>
          <cell r="C595" t="str">
            <v>다웰바</v>
          </cell>
          <cell r="D595" t="str">
            <v>(D25x600㎜)</v>
          </cell>
          <cell r="E595">
            <v>92</v>
          </cell>
          <cell r="F595" t="str">
            <v>ea</v>
          </cell>
          <cell r="G595">
            <v>7781</v>
          </cell>
          <cell r="H595">
            <v>715852</v>
          </cell>
        </row>
        <row r="596">
          <cell r="A596" t="str">
            <v>E.29</v>
          </cell>
          <cell r="B596">
            <v>173385</v>
          </cell>
          <cell r="C596" t="str">
            <v>시공이음</v>
          </cell>
          <cell r="E596">
            <v>0</v>
          </cell>
          <cell r="H596">
            <v>0</v>
          </cell>
        </row>
        <row r="597">
          <cell r="A597" t="str">
            <v>a</v>
          </cell>
          <cell r="B597">
            <v>173386</v>
          </cell>
          <cell r="C597" t="str">
            <v>시공이음</v>
          </cell>
          <cell r="D597" t="str">
            <v>(스치로폴:T=10㎜)</v>
          </cell>
          <cell r="E597">
            <v>134</v>
          </cell>
          <cell r="F597" t="str">
            <v>㎡</v>
          </cell>
          <cell r="G597">
            <v>647</v>
          </cell>
          <cell r="H597">
            <v>86698</v>
          </cell>
        </row>
        <row r="598">
          <cell r="A598" t="str">
            <v>b</v>
          </cell>
          <cell r="B598">
            <v>173514</v>
          </cell>
          <cell r="C598" t="str">
            <v>시공이음</v>
          </cell>
          <cell r="D598" t="str">
            <v>(스치로폴:T=20㎜)</v>
          </cell>
          <cell r="E598">
            <v>26</v>
          </cell>
          <cell r="F598" t="str">
            <v>㎡</v>
          </cell>
          <cell r="G598">
            <v>1296</v>
          </cell>
          <cell r="H598">
            <v>33696</v>
          </cell>
        </row>
        <row r="599">
          <cell r="A599" t="str">
            <v>계</v>
          </cell>
          <cell r="B599">
            <v>174529</v>
          </cell>
          <cell r="E599">
            <v>0</v>
          </cell>
          <cell r="H599">
            <v>0</v>
          </cell>
        </row>
        <row r="600">
          <cell r="A600" t="str">
            <v>E.30</v>
          </cell>
          <cell r="B600">
            <v>174545</v>
          </cell>
          <cell r="C600" t="str">
            <v>배수시설</v>
          </cell>
          <cell r="E600">
            <v>0</v>
          </cell>
          <cell r="H600">
            <v>0</v>
          </cell>
        </row>
        <row r="601">
          <cell r="A601" t="str">
            <v>a</v>
          </cell>
          <cell r="B601">
            <v>174673</v>
          </cell>
          <cell r="C601" t="str">
            <v>하천용집수구</v>
          </cell>
          <cell r="D601" t="str">
            <v>(주철)</v>
          </cell>
          <cell r="E601">
            <v>2</v>
          </cell>
          <cell r="F601" t="str">
            <v>ea</v>
          </cell>
          <cell r="G601">
            <v>38345</v>
          </cell>
          <cell r="H601">
            <v>76690</v>
          </cell>
        </row>
        <row r="602">
          <cell r="A602" t="str">
            <v>b</v>
          </cell>
          <cell r="B602">
            <v>174705</v>
          </cell>
          <cell r="C602" t="str">
            <v>하천용집수구</v>
          </cell>
          <cell r="D602" t="str">
            <v>(아연도강관)</v>
          </cell>
          <cell r="E602">
            <v>6</v>
          </cell>
          <cell r="F602" t="str">
            <v>ｍ</v>
          </cell>
          <cell r="G602">
            <v>13730</v>
          </cell>
          <cell r="H602">
            <v>82380</v>
          </cell>
        </row>
        <row r="603">
          <cell r="A603" t="str">
            <v>c</v>
          </cell>
          <cell r="B603">
            <v>174707</v>
          </cell>
          <cell r="C603" t="str">
            <v>육교용집수구</v>
          </cell>
          <cell r="D603" t="str">
            <v>(주철)</v>
          </cell>
          <cell r="E603">
            <v>22</v>
          </cell>
          <cell r="F603" t="str">
            <v>ea</v>
          </cell>
          <cell r="G603">
            <v>73123</v>
          </cell>
          <cell r="H603">
            <v>1608706</v>
          </cell>
        </row>
        <row r="604">
          <cell r="A604" t="str">
            <v>d</v>
          </cell>
          <cell r="B604">
            <v>174709</v>
          </cell>
          <cell r="C604" t="str">
            <v>육교용연결집수거</v>
          </cell>
          <cell r="D604" t="str">
            <v>(스테인레스)</v>
          </cell>
          <cell r="E604">
            <v>22</v>
          </cell>
          <cell r="F604" t="str">
            <v>ea</v>
          </cell>
          <cell r="G604">
            <v>105126</v>
          </cell>
          <cell r="H604">
            <v>2312772</v>
          </cell>
        </row>
        <row r="605">
          <cell r="A605" t="str">
            <v>e</v>
          </cell>
          <cell r="B605">
            <v>174711</v>
          </cell>
          <cell r="C605" t="str">
            <v>육교용직관</v>
          </cell>
          <cell r="D605" t="str">
            <v>(□150x10)</v>
          </cell>
          <cell r="E605">
            <v>429</v>
          </cell>
          <cell r="F605" t="str">
            <v>ｍ</v>
          </cell>
          <cell r="G605">
            <v>71155</v>
          </cell>
          <cell r="H605">
            <v>30525495</v>
          </cell>
        </row>
        <row r="606">
          <cell r="A606" t="str">
            <v>f</v>
          </cell>
          <cell r="B606">
            <v>174712</v>
          </cell>
          <cell r="C606" t="str">
            <v>육교용곡관</v>
          </cell>
          <cell r="D606" t="str">
            <v>(스테인레스)</v>
          </cell>
          <cell r="E606">
            <v>28</v>
          </cell>
          <cell r="F606" t="str">
            <v>ea</v>
          </cell>
          <cell r="G606">
            <v>27668</v>
          </cell>
          <cell r="H606">
            <v>774704</v>
          </cell>
        </row>
        <row r="607">
          <cell r="A607" t="str">
            <v>g</v>
          </cell>
          <cell r="B607">
            <v>175000</v>
          </cell>
          <cell r="C607" t="str">
            <v>육교용연결부</v>
          </cell>
          <cell r="D607" t="str">
            <v>(스테인레스)</v>
          </cell>
          <cell r="E607">
            <v>419</v>
          </cell>
          <cell r="F607" t="str">
            <v>ea</v>
          </cell>
          <cell r="G607">
            <v>15430</v>
          </cell>
          <cell r="H607">
            <v>6465170</v>
          </cell>
        </row>
        <row r="608">
          <cell r="A608" t="str">
            <v>계</v>
          </cell>
          <cell r="B608">
            <v>175807</v>
          </cell>
          <cell r="E608">
            <v>0</v>
          </cell>
          <cell r="H608">
            <v>0</v>
          </cell>
        </row>
        <row r="609">
          <cell r="A609" t="str">
            <v>E.31</v>
          </cell>
          <cell r="B609">
            <v>179716</v>
          </cell>
          <cell r="C609" t="str">
            <v>강교</v>
          </cell>
          <cell r="E609">
            <v>0</v>
          </cell>
          <cell r="H609">
            <v>0</v>
          </cell>
        </row>
        <row r="610">
          <cell r="A610" t="str">
            <v>a</v>
          </cell>
          <cell r="B610">
            <v>179822</v>
          </cell>
          <cell r="C610" t="str">
            <v>강교제작</v>
          </cell>
          <cell r="D610" t="str">
            <v>(장수교)</v>
          </cell>
          <cell r="E610">
            <v>1653.9069999999999</v>
          </cell>
          <cell r="F610" t="str">
            <v>ton</v>
          </cell>
          <cell r="G610">
            <v>2220471</v>
          </cell>
          <cell r="H610">
            <v>3672452530</v>
          </cell>
        </row>
        <row r="611">
          <cell r="A611" t="str">
            <v>b</v>
          </cell>
          <cell r="B611">
            <v>179950</v>
          </cell>
          <cell r="C611" t="str">
            <v>강교운반 및 가설</v>
          </cell>
          <cell r="D611" t="str">
            <v>(장수교)</v>
          </cell>
          <cell r="E611">
            <v>1653.9069999999999</v>
          </cell>
          <cell r="F611" t="str">
            <v>ton</v>
          </cell>
          <cell r="G611">
            <v>391012</v>
          </cell>
          <cell r="H611">
            <v>646697483</v>
          </cell>
        </row>
        <row r="612">
          <cell r="A612" t="str">
            <v>계</v>
          </cell>
          <cell r="B612">
            <v>180014</v>
          </cell>
          <cell r="E612">
            <v>0</v>
          </cell>
          <cell r="H612">
            <v>0</v>
          </cell>
        </row>
        <row r="613">
          <cell r="A613" t="str">
            <v>E.32</v>
          </cell>
          <cell r="B613">
            <v>180046</v>
          </cell>
          <cell r="C613" t="str">
            <v>강교도장</v>
          </cell>
          <cell r="E613">
            <v>0</v>
          </cell>
          <cell r="H613">
            <v>0</v>
          </cell>
        </row>
        <row r="614">
          <cell r="A614" t="str">
            <v>a</v>
          </cell>
          <cell r="B614">
            <v>180078</v>
          </cell>
          <cell r="C614" t="str">
            <v>강교내부도장</v>
          </cell>
          <cell r="D614" t="str">
            <v>(공  장)</v>
          </cell>
          <cell r="E614">
            <v>15049</v>
          </cell>
          <cell r="F614" t="str">
            <v>㎡</v>
          </cell>
          <cell r="G614">
            <v>11059</v>
          </cell>
          <cell r="H614">
            <v>166426891</v>
          </cell>
        </row>
        <row r="615">
          <cell r="A615" t="str">
            <v>b</v>
          </cell>
          <cell r="B615">
            <v>180110</v>
          </cell>
          <cell r="C615" t="str">
            <v>강교SPLICE도장</v>
          </cell>
          <cell r="D615" t="str">
            <v>(공  장)</v>
          </cell>
          <cell r="E615">
            <v>1190</v>
          </cell>
          <cell r="F615" t="str">
            <v>㎡</v>
          </cell>
          <cell r="G615">
            <v>8780</v>
          </cell>
          <cell r="H615">
            <v>10448200</v>
          </cell>
        </row>
        <row r="616">
          <cell r="A616" t="str">
            <v>c</v>
          </cell>
          <cell r="B616">
            <v>180142</v>
          </cell>
          <cell r="C616" t="str">
            <v>내부볼트및SPLICE도장</v>
          </cell>
          <cell r="D616" t="str">
            <v>(현  장)</v>
          </cell>
          <cell r="E616">
            <v>411</v>
          </cell>
          <cell r="F616" t="str">
            <v>㎡</v>
          </cell>
          <cell r="G616">
            <v>20655</v>
          </cell>
          <cell r="H616">
            <v>8489205</v>
          </cell>
        </row>
        <row r="617">
          <cell r="A617" t="str">
            <v>d</v>
          </cell>
          <cell r="B617">
            <v>180334</v>
          </cell>
          <cell r="C617" t="str">
            <v>강교외부도장</v>
          </cell>
          <cell r="D617" t="str">
            <v>(공  장)</v>
          </cell>
          <cell r="E617">
            <v>8758</v>
          </cell>
          <cell r="F617" t="str">
            <v>㎡</v>
          </cell>
          <cell r="G617">
            <v>11775</v>
          </cell>
          <cell r="H617">
            <v>103125450</v>
          </cell>
        </row>
        <row r="618">
          <cell r="A618" t="str">
            <v>e</v>
          </cell>
          <cell r="B618">
            <v>180432</v>
          </cell>
          <cell r="C618" t="str">
            <v>외부포장면도장</v>
          </cell>
          <cell r="D618" t="str">
            <v>(공  장)</v>
          </cell>
          <cell r="E618">
            <v>2801</v>
          </cell>
          <cell r="F618" t="str">
            <v>㎡</v>
          </cell>
          <cell r="G618">
            <v>10590</v>
          </cell>
          <cell r="H618">
            <v>29662590</v>
          </cell>
        </row>
        <row r="619">
          <cell r="A619" t="str">
            <v>f</v>
          </cell>
          <cell r="B619">
            <v>180560</v>
          </cell>
          <cell r="C619" t="str">
            <v>외부볼트및SPLICE도장</v>
          </cell>
          <cell r="D619" t="str">
            <v>(현  장)</v>
          </cell>
          <cell r="E619">
            <v>779</v>
          </cell>
          <cell r="F619" t="str">
            <v>㎡</v>
          </cell>
          <cell r="G619">
            <v>19803</v>
          </cell>
          <cell r="H619">
            <v>15426537</v>
          </cell>
        </row>
        <row r="620">
          <cell r="A620" t="str">
            <v>g</v>
          </cell>
          <cell r="B620">
            <v>181012</v>
          </cell>
          <cell r="C620" t="str">
            <v>강교검사</v>
          </cell>
          <cell r="E620">
            <v>0</v>
          </cell>
          <cell r="H620">
            <v>0</v>
          </cell>
        </row>
        <row r="621">
          <cell r="A621" t="str">
            <v>g-1</v>
          </cell>
          <cell r="B621">
            <v>181061</v>
          </cell>
          <cell r="C621" t="str">
            <v>방사선투과시험</v>
          </cell>
          <cell r="D621" t="str">
            <v>(강  교)</v>
          </cell>
          <cell r="E621">
            <v>104</v>
          </cell>
          <cell r="F621" t="str">
            <v>매</v>
          </cell>
          <cell r="G621">
            <v>41000</v>
          </cell>
          <cell r="H621">
            <v>4264000</v>
          </cell>
        </row>
        <row r="622">
          <cell r="A622" t="str">
            <v>g-2</v>
          </cell>
          <cell r="B622">
            <v>181086</v>
          </cell>
          <cell r="C622" t="str">
            <v>자분탐상시험</v>
          </cell>
          <cell r="D622" t="str">
            <v>(강  교)</v>
          </cell>
          <cell r="E622">
            <v>3008</v>
          </cell>
          <cell r="F622" t="str">
            <v>ｍ</v>
          </cell>
          <cell r="G622">
            <v>27500</v>
          </cell>
          <cell r="H622">
            <v>82720000</v>
          </cell>
        </row>
        <row r="623">
          <cell r="A623" t="str">
            <v>소계</v>
          </cell>
          <cell r="B623">
            <v>181098</v>
          </cell>
          <cell r="E623">
            <v>0</v>
          </cell>
          <cell r="H623">
            <v>0</v>
          </cell>
        </row>
        <row r="624">
          <cell r="A624" t="str">
            <v>계</v>
          </cell>
          <cell r="B624">
            <v>181196</v>
          </cell>
          <cell r="E624">
            <v>0</v>
          </cell>
          <cell r="H624">
            <v>0</v>
          </cell>
        </row>
        <row r="625">
          <cell r="A625" t="str">
            <v>E.33</v>
          </cell>
          <cell r="B625">
            <v>181324</v>
          </cell>
          <cell r="C625" t="str">
            <v>낙하물방지공</v>
          </cell>
          <cell r="E625">
            <v>5050</v>
          </cell>
          <cell r="F625" t="str">
            <v>㎡</v>
          </cell>
          <cell r="G625">
            <v>4223</v>
          </cell>
          <cell r="H625">
            <v>21326150</v>
          </cell>
        </row>
        <row r="626">
          <cell r="A626" t="str">
            <v>E.34</v>
          </cell>
          <cell r="B626">
            <v>181388</v>
          </cell>
          <cell r="C626" t="str">
            <v>낙교방지책</v>
          </cell>
          <cell r="E626">
            <v>24</v>
          </cell>
          <cell r="F626" t="str">
            <v>개소</v>
          </cell>
          <cell r="G626">
            <v>939706</v>
          </cell>
          <cell r="H626">
            <v>22552944</v>
          </cell>
        </row>
        <row r="627">
          <cell r="A627" t="str">
            <v>E.35</v>
          </cell>
          <cell r="B627">
            <v>181452</v>
          </cell>
          <cell r="C627" t="str">
            <v>교량유지관리표지판</v>
          </cell>
          <cell r="E627">
            <v>0</v>
          </cell>
          <cell r="H627">
            <v>0</v>
          </cell>
        </row>
        <row r="628">
          <cell r="A628" t="str">
            <v>a</v>
          </cell>
          <cell r="B628">
            <v>182313</v>
          </cell>
          <cell r="C628" t="str">
            <v>교량유지관리용표지판</v>
          </cell>
          <cell r="D628" t="str">
            <v>(교각번호판)</v>
          </cell>
          <cell r="E628">
            <v>12</v>
          </cell>
          <cell r="F628" t="str">
            <v>EA</v>
          </cell>
          <cell r="G628">
            <v>16865</v>
          </cell>
          <cell r="H628">
            <v>202380</v>
          </cell>
        </row>
        <row r="629">
          <cell r="A629" t="str">
            <v>b</v>
          </cell>
          <cell r="B629">
            <v>182528</v>
          </cell>
          <cell r="C629" t="str">
            <v>교량유지관리용표지판</v>
          </cell>
          <cell r="D629" t="str">
            <v>(난간용)</v>
          </cell>
          <cell r="E629">
            <v>6</v>
          </cell>
          <cell r="F629" t="str">
            <v>EA</v>
          </cell>
          <cell r="G629">
            <v>16259</v>
          </cell>
          <cell r="H629">
            <v>97554</v>
          </cell>
        </row>
        <row r="630">
          <cell r="A630" t="str">
            <v>계</v>
          </cell>
          <cell r="B630">
            <v>182743</v>
          </cell>
          <cell r="E630">
            <v>0</v>
          </cell>
          <cell r="H630">
            <v>0</v>
          </cell>
        </row>
        <row r="631">
          <cell r="A631" t="str">
            <v>E.36</v>
          </cell>
          <cell r="B631">
            <v>182871</v>
          </cell>
          <cell r="C631" t="str">
            <v>교량점검통로</v>
          </cell>
          <cell r="E631">
            <v>0</v>
          </cell>
          <cell r="H631">
            <v>0</v>
          </cell>
        </row>
        <row r="632">
          <cell r="A632" t="str">
            <v>a</v>
          </cell>
          <cell r="B632">
            <v>183458</v>
          </cell>
          <cell r="C632" t="str">
            <v>교량점검통로</v>
          </cell>
          <cell r="D632" t="str">
            <v>(본선부)</v>
          </cell>
          <cell r="E632">
            <v>454</v>
          </cell>
          <cell r="F632" t="str">
            <v>m</v>
          </cell>
          <cell r="G632">
            <v>2242496</v>
          </cell>
          <cell r="H632">
            <v>1018093184</v>
          </cell>
        </row>
        <row r="633">
          <cell r="A633" t="str">
            <v>b</v>
          </cell>
          <cell r="B633">
            <v>183586</v>
          </cell>
          <cell r="C633" t="str">
            <v>교량점검통로</v>
          </cell>
          <cell r="D633" t="str">
            <v>(지점부)</v>
          </cell>
          <cell r="E633">
            <v>16</v>
          </cell>
          <cell r="F633" t="str">
            <v>개소</v>
          </cell>
          <cell r="G633">
            <v>9982644</v>
          </cell>
          <cell r="H633">
            <v>159722304</v>
          </cell>
        </row>
        <row r="634">
          <cell r="A634" t="str">
            <v>계</v>
          </cell>
          <cell r="B634">
            <v>183944</v>
          </cell>
          <cell r="E634">
            <v>0</v>
          </cell>
          <cell r="H634">
            <v>0</v>
          </cell>
        </row>
        <row r="635">
          <cell r="A635" t="str">
            <v>E.36</v>
          </cell>
          <cell r="B635">
            <v>184301</v>
          </cell>
          <cell r="C635" t="str">
            <v>강관파일</v>
          </cell>
          <cell r="D635" t="str">
            <v>(D=508mm t=12mm)</v>
          </cell>
          <cell r="E635">
            <v>0</v>
          </cell>
          <cell r="H635">
            <v>0</v>
          </cell>
        </row>
        <row r="636">
          <cell r="A636" t="str">
            <v>a</v>
          </cell>
          <cell r="B636">
            <v>184429</v>
          </cell>
          <cell r="C636" t="str">
            <v>강관파일자재비</v>
          </cell>
          <cell r="E636">
            <v>3356</v>
          </cell>
          <cell r="F636" t="str">
            <v>ｍ</v>
          </cell>
          <cell r="G636">
            <v>66955</v>
          </cell>
          <cell r="H636">
            <v>224700980</v>
          </cell>
        </row>
        <row r="637">
          <cell r="A637" t="str">
            <v>b</v>
          </cell>
          <cell r="B637">
            <v>184448</v>
          </cell>
          <cell r="C637" t="str">
            <v>강관파일항타비</v>
          </cell>
          <cell r="D637" t="str">
            <v>(15m미만)</v>
          </cell>
          <cell r="E637">
            <v>1992</v>
          </cell>
          <cell r="F637" t="str">
            <v>ｍ</v>
          </cell>
          <cell r="G637">
            <v>11302</v>
          </cell>
          <cell r="H637">
            <v>22513584</v>
          </cell>
        </row>
        <row r="638">
          <cell r="A638" t="str">
            <v>c</v>
          </cell>
          <cell r="B638">
            <v>184453</v>
          </cell>
          <cell r="C638" t="str">
            <v>강관파일항타비</v>
          </cell>
          <cell r="D638" t="str">
            <v>(15m이상)</v>
          </cell>
          <cell r="E638">
            <v>1120</v>
          </cell>
          <cell r="F638" t="str">
            <v>ｍ</v>
          </cell>
          <cell r="G638">
            <v>15442</v>
          </cell>
          <cell r="H638">
            <v>17295040</v>
          </cell>
        </row>
        <row r="639">
          <cell r="A639" t="str">
            <v>d</v>
          </cell>
          <cell r="B639">
            <v>184457</v>
          </cell>
          <cell r="C639" t="str">
            <v>두부및선단보강</v>
          </cell>
          <cell r="E639">
            <v>338</v>
          </cell>
          <cell r="F639" t="str">
            <v>EA</v>
          </cell>
          <cell r="G639">
            <v>153594</v>
          </cell>
          <cell r="H639">
            <v>51914772</v>
          </cell>
        </row>
        <row r="640">
          <cell r="A640" t="str">
            <v>e</v>
          </cell>
          <cell r="B640">
            <v>184526</v>
          </cell>
          <cell r="C640" t="str">
            <v>강관파일이음</v>
          </cell>
          <cell r="E640">
            <v>58</v>
          </cell>
          <cell r="F640" t="str">
            <v>ea</v>
          </cell>
          <cell r="G640">
            <v>7567</v>
          </cell>
          <cell r="H640">
            <v>438886</v>
          </cell>
        </row>
        <row r="641">
          <cell r="A641" t="str">
            <v>계</v>
          </cell>
          <cell r="B641">
            <v>184728</v>
          </cell>
          <cell r="E641">
            <v>0</v>
          </cell>
          <cell r="H641">
            <v>0</v>
          </cell>
        </row>
        <row r="642">
          <cell r="A642" t="str">
            <v>E.37</v>
          </cell>
          <cell r="B642">
            <v>186450</v>
          </cell>
          <cell r="C642" t="str">
            <v>가도</v>
          </cell>
          <cell r="D642" t="str">
            <v>(장수교)</v>
          </cell>
          <cell r="E642">
            <v>1</v>
          </cell>
          <cell r="F642" t="str">
            <v>식</v>
          </cell>
          <cell r="G642">
            <v>42901493</v>
          </cell>
          <cell r="H642">
            <v>42901493</v>
          </cell>
        </row>
        <row r="643">
          <cell r="A643" t="str">
            <v>합계</v>
          </cell>
          <cell r="B643">
            <v>188171</v>
          </cell>
          <cell r="E643">
            <v>0</v>
          </cell>
          <cell r="H643">
            <v>0</v>
          </cell>
        </row>
        <row r="644">
          <cell r="A644" t="str">
            <v>F.</v>
          </cell>
          <cell r="B644">
            <v>188299</v>
          </cell>
          <cell r="C644" t="str">
            <v>옥 평 교</v>
          </cell>
          <cell r="D644" t="str">
            <v>(P.S.C BEAM L=30.0m)</v>
          </cell>
          <cell r="E644">
            <v>0</v>
          </cell>
          <cell r="H644">
            <v>0</v>
          </cell>
        </row>
        <row r="645">
          <cell r="A645" t="str">
            <v>F.01</v>
          </cell>
          <cell r="B645">
            <v>188959</v>
          </cell>
          <cell r="C645" t="str">
            <v>교대앞성토</v>
          </cell>
          <cell r="E645">
            <v>967</v>
          </cell>
          <cell r="F645" t="str">
            <v>㎥</v>
          </cell>
          <cell r="G645">
            <v>3025</v>
          </cell>
          <cell r="H645">
            <v>2925175</v>
          </cell>
        </row>
        <row r="646">
          <cell r="A646" t="str">
            <v>F.02</v>
          </cell>
          <cell r="B646">
            <v>188965</v>
          </cell>
          <cell r="C646" t="str">
            <v>뒷채움및다짐</v>
          </cell>
          <cell r="D646" t="str">
            <v>(현장암유용)</v>
          </cell>
          <cell r="E646">
            <v>660</v>
          </cell>
          <cell r="F646" t="str">
            <v>㎥</v>
          </cell>
          <cell r="G646">
            <v>13631</v>
          </cell>
          <cell r="H646">
            <v>8996460</v>
          </cell>
        </row>
        <row r="647">
          <cell r="A647" t="str">
            <v>F.03</v>
          </cell>
          <cell r="B647">
            <v>189093</v>
          </cell>
          <cell r="C647" t="str">
            <v>거푸집</v>
          </cell>
          <cell r="E647">
            <v>0</v>
          </cell>
          <cell r="H647">
            <v>0</v>
          </cell>
        </row>
        <row r="648">
          <cell r="A648" t="str">
            <v>a</v>
          </cell>
          <cell r="B648">
            <v>189157</v>
          </cell>
          <cell r="C648" t="str">
            <v>합판거푸집</v>
          </cell>
          <cell r="D648" t="str">
            <v>(3회:0-7m)</v>
          </cell>
          <cell r="E648">
            <v>1587</v>
          </cell>
          <cell r="F648" t="str">
            <v>㎡</v>
          </cell>
          <cell r="G648">
            <v>19533</v>
          </cell>
          <cell r="H648">
            <v>30998871</v>
          </cell>
        </row>
        <row r="649">
          <cell r="A649" t="str">
            <v>b</v>
          </cell>
          <cell r="B649">
            <v>189541</v>
          </cell>
          <cell r="C649" t="str">
            <v>합판거푸집</v>
          </cell>
          <cell r="D649" t="str">
            <v>(4회)</v>
          </cell>
          <cell r="E649">
            <v>164</v>
          </cell>
          <cell r="F649" t="str">
            <v>㎡</v>
          </cell>
          <cell r="G649">
            <v>16702</v>
          </cell>
          <cell r="H649">
            <v>2739128</v>
          </cell>
        </row>
        <row r="650">
          <cell r="A650" t="str">
            <v>c</v>
          </cell>
          <cell r="B650">
            <v>189669</v>
          </cell>
          <cell r="C650" t="str">
            <v>합판거푸집</v>
          </cell>
          <cell r="D650" t="str">
            <v>(6회)</v>
          </cell>
          <cell r="E650">
            <v>63</v>
          </cell>
          <cell r="F650" t="str">
            <v>㎡</v>
          </cell>
          <cell r="G650">
            <v>13675</v>
          </cell>
          <cell r="H650">
            <v>861525</v>
          </cell>
        </row>
        <row r="651">
          <cell r="A651" t="str">
            <v>d</v>
          </cell>
          <cell r="B651">
            <v>190277</v>
          </cell>
          <cell r="C651" t="str">
            <v>문양거푸집</v>
          </cell>
          <cell r="D651" t="str">
            <v>(스치로폴 0-7m)</v>
          </cell>
          <cell r="E651">
            <v>146</v>
          </cell>
          <cell r="F651" t="str">
            <v>㎡</v>
          </cell>
          <cell r="G651">
            <v>23595</v>
          </cell>
          <cell r="H651">
            <v>3444870</v>
          </cell>
        </row>
        <row r="652">
          <cell r="A652" t="str">
            <v>계</v>
          </cell>
          <cell r="B652">
            <v>190293</v>
          </cell>
          <cell r="E652">
            <v>0</v>
          </cell>
          <cell r="H652">
            <v>0</v>
          </cell>
        </row>
        <row r="653">
          <cell r="A653" t="str">
            <v>F.04</v>
          </cell>
          <cell r="B653">
            <v>190373</v>
          </cell>
          <cell r="C653" t="str">
            <v>강관비계</v>
          </cell>
          <cell r="D653" t="str">
            <v>(옥평교)</v>
          </cell>
          <cell r="E653">
            <v>1</v>
          </cell>
          <cell r="F653" t="str">
            <v>L.S.</v>
          </cell>
          <cell r="G653">
            <v>5920000</v>
          </cell>
          <cell r="H653">
            <v>5920000</v>
          </cell>
        </row>
        <row r="654">
          <cell r="A654" t="str">
            <v>F.05</v>
          </cell>
          <cell r="B654">
            <v>190501</v>
          </cell>
          <cell r="C654" t="str">
            <v>동바리</v>
          </cell>
          <cell r="D654" t="str">
            <v>(옥평교)</v>
          </cell>
          <cell r="E654">
            <v>1</v>
          </cell>
          <cell r="F654" t="str">
            <v>L.S.</v>
          </cell>
          <cell r="G654">
            <v>17701000</v>
          </cell>
          <cell r="H654">
            <v>17701000</v>
          </cell>
        </row>
        <row r="655">
          <cell r="A655" t="str">
            <v>F.06</v>
          </cell>
          <cell r="B655">
            <v>190821</v>
          </cell>
          <cell r="C655" t="str">
            <v>철근가공조립</v>
          </cell>
          <cell r="E655">
            <v>0</v>
          </cell>
          <cell r="H655">
            <v>0</v>
          </cell>
        </row>
        <row r="656">
          <cell r="A656" t="str">
            <v>a</v>
          </cell>
          <cell r="B656">
            <v>190825</v>
          </cell>
          <cell r="C656" t="str">
            <v>철근가공조립</v>
          </cell>
          <cell r="D656" t="str">
            <v>(보    통)</v>
          </cell>
          <cell r="E656">
            <v>73.278000000000006</v>
          </cell>
          <cell r="F656" t="str">
            <v>Ton</v>
          </cell>
          <cell r="G656">
            <v>398697</v>
          </cell>
          <cell r="H656">
            <v>29215718</v>
          </cell>
        </row>
        <row r="657">
          <cell r="A657" t="str">
            <v>b</v>
          </cell>
          <cell r="B657">
            <v>190953</v>
          </cell>
          <cell r="C657" t="str">
            <v>철근가공조립</v>
          </cell>
          <cell r="D657" t="str">
            <v>(복    잡)</v>
          </cell>
          <cell r="E657">
            <v>96.932000000000002</v>
          </cell>
          <cell r="F657" t="str">
            <v>Ton</v>
          </cell>
          <cell r="G657">
            <v>500175</v>
          </cell>
          <cell r="H657">
            <v>48482963</v>
          </cell>
        </row>
        <row r="658">
          <cell r="A658" t="str">
            <v>계</v>
          </cell>
          <cell r="B658">
            <v>191019</v>
          </cell>
          <cell r="E658">
            <v>0</v>
          </cell>
          <cell r="H658">
            <v>0</v>
          </cell>
        </row>
        <row r="659">
          <cell r="A659" t="str">
            <v>F.07</v>
          </cell>
          <cell r="B659">
            <v>191085</v>
          </cell>
          <cell r="C659" t="str">
            <v>콘크리트타설</v>
          </cell>
          <cell r="E659">
            <v>0</v>
          </cell>
          <cell r="H659">
            <v>0</v>
          </cell>
        </row>
        <row r="660">
          <cell r="A660" t="str">
            <v>a</v>
          </cell>
          <cell r="B660">
            <v>191087</v>
          </cell>
          <cell r="C660" t="str">
            <v>콘크리트타설(펌프카)</v>
          </cell>
          <cell r="D660" t="str">
            <v>(철근,19-400-15)</v>
          </cell>
          <cell r="E660">
            <v>246</v>
          </cell>
          <cell r="F660" t="str">
            <v>㎥</v>
          </cell>
          <cell r="G660">
            <v>69569</v>
          </cell>
          <cell r="H660">
            <v>17113974</v>
          </cell>
        </row>
        <row r="661">
          <cell r="A661" t="str">
            <v>b</v>
          </cell>
          <cell r="B661">
            <v>191088</v>
          </cell>
          <cell r="C661" t="str">
            <v>콘크리트타설(펌프카)</v>
          </cell>
          <cell r="D661" t="str">
            <v>(철근,25-270-15)</v>
          </cell>
          <cell r="E661">
            <v>205</v>
          </cell>
          <cell r="F661" t="str">
            <v>㎥</v>
          </cell>
          <cell r="G661">
            <v>62738</v>
          </cell>
          <cell r="H661">
            <v>12861290</v>
          </cell>
        </row>
        <row r="662">
          <cell r="A662" t="str">
            <v>c</v>
          </cell>
          <cell r="B662">
            <v>191216</v>
          </cell>
          <cell r="C662" t="str">
            <v>콘크리트타설(펌프카)</v>
          </cell>
          <cell r="D662" t="str">
            <v>(철근,25-240-15)</v>
          </cell>
          <cell r="E662">
            <v>762</v>
          </cell>
          <cell r="F662" t="str">
            <v>㎥</v>
          </cell>
          <cell r="G662">
            <v>57146</v>
          </cell>
          <cell r="H662">
            <v>43545252</v>
          </cell>
        </row>
        <row r="663">
          <cell r="A663" t="str">
            <v>d</v>
          </cell>
          <cell r="B663">
            <v>191248</v>
          </cell>
          <cell r="C663" t="str">
            <v>콘크리트타설</v>
          </cell>
          <cell r="D663" t="str">
            <v>(무근,40-210-8)</v>
          </cell>
          <cell r="E663">
            <v>7</v>
          </cell>
          <cell r="F663" t="str">
            <v>㎥</v>
          </cell>
          <cell r="G663">
            <v>64602</v>
          </cell>
          <cell r="H663">
            <v>452214</v>
          </cell>
        </row>
        <row r="664">
          <cell r="A664" t="str">
            <v>e</v>
          </cell>
          <cell r="B664">
            <v>191280</v>
          </cell>
          <cell r="C664" t="str">
            <v>콘크리트타설</v>
          </cell>
          <cell r="D664" t="str">
            <v>(무근,40-240-8)</v>
          </cell>
          <cell r="E664">
            <v>13</v>
          </cell>
          <cell r="F664" t="str">
            <v>㎥</v>
          </cell>
          <cell r="G664">
            <v>63322</v>
          </cell>
          <cell r="H664">
            <v>823186</v>
          </cell>
        </row>
        <row r="665">
          <cell r="A665" t="str">
            <v>f</v>
          </cell>
          <cell r="B665">
            <v>191344</v>
          </cell>
          <cell r="C665" t="str">
            <v>콘크리트타설</v>
          </cell>
          <cell r="D665" t="str">
            <v>(무근,40-160-8)</v>
          </cell>
          <cell r="E665">
            <v>44</v>
          </cell>
          <cell r="F665" t="str">
            <v>㎥</v>
          </cell>
          <cell r="G665">
            <v>60442</v>
          </cell>
          <cell r="H665">
            <v>2659448</v>
          </cell>
        </row>
        <row r="666">
          <cell r="A666" t="str">
            <v>계</v>
          </cell>
          <cell r="B666">
            <v>191477</v>
          </cell>
          <cell r="E666">
            <v>0</v>
          </cell>
          <cell r="H666">
            <v>0</v>
          </cell>
        </row>
        <row r="667">
          <cell r="A667" t="str">
            <v>F.08</v>
          </cell>
          <cell r="B667">
            <v>191605</v>
          </cell>
          <cell r="C667" t="str">
            <v>무수축몰탈</v>
          </cell>
          <cell r="E667">
            <v>1</v>
          </cell>
          <cell r="F667" t="str">
            <v>㎥</v>
          </cell>
          <cell r="G667">
            <v>159594</v>
          </cell>
          <cell r="H667">
            <v>159594</v>
          </cell>
        </row>
        <row r="668">
          <cell r="A668" t="str">
            <v>F.09</v>
          </cell>
          <cell r="B668">
            <v>191613</v>
          </cell>
          <cell r="C668" t="str">
            <v>무수축콘크리트</v>
          </cell>
          <cell r="E668">
            <v>4</v>
          </cell>
          <cell r="F668" t="str">
            <v>㎥</v>
          </cell>
          <cell r="G668">
            <v>222180</v>
          </cell>
          <cell r="H668">
            <v>888720</v>
          </cell>
        </row>
        <row r="669">
          <cell r="A669" t="str">
            <v>F.10</v>
          </cell>
          <cell r="B669">
            <v>191741</v>
          </cell>
          <cell r="C669" t="str">
            <v>교좌장치</v>
          </cell>
          <cell r="E669">
            <v>0</v>
          </cell>
          <cell r="H669">
            <v>0</v>
          </cell>
        </row>
        <row r="670">
          <cell r="A670" t="str">
            <v>a</v>
          </cell>
          <cell r="B670">
            <v>191765</v>
          </cell>
          <cell r="C670" t="str">
            <v>교좌장치</v>
          </cell>
          <cell r="D670" t="str">
            <v>(고  정 135TON)</v>
          </cell>
          <cell r="E670">
            <v>2</v>
          </cell>
          <cell r="F670" t="str">
            <v>set</v>
          </cell>
          <cell r="G670">
            <v>1827085</v>
          </cell>
          <cell r="H670">
            <v>3654170</v>
          </cell>
        </row>
        <row r="671">
          <cell r="A671" t="str">
            <v>b</v>
          </cell>
          <cell r="B671">
            <v>191773</v>
          </cell>
          <cell r="C671" t="str">
            <v>교좌장치</v>
          </cell>
          <cell r="D671" t="str">
            <v>(일방향 135TON)</v>
          </cell>
          <cell r="E671">
            <v>10</v>
          </cell>
          <cell r="F671" t="str">
            <v>set</v>
          </cell>
          <cell r="G671">
            <v>1806085</v>
          </cell>
          <cell r="H671">
            <v>18060850</v>
          </cell>
        </row>
        <row r="672">
          <cell r="A672" t="str">
            <v>c</v>
          </cell>
          <cell r="B672">
            <v>191805</v>
          </cell>
          <cell r="C672" t="str">
            <v>교좌장치</v>
          </cell>
          <cell r="D672" t="str">
            <v>(양방향 135TON)</v>
          </cell>
          <cell r="E672">
            <v>8</v>
          </cell>
          <cell r="F672" t="str">
            <v>set</v>
          </cell>
          <cell r="G672">
            <v>1528085</v>
          </cell>
          <cell r="H672">
            <v>12224680</v>
          </cell>
        </row>
        <row r="673">
          <cell r="A673" t="str">
            <v>계</v>
          </cell>
          <cell r="B673">
            <v>191829</v>
          </cell>
          <cell r="E673">
            <v>0</v>
          </cell>
          <cell r="H673">
            <v>0</v>
          </cell>
        </row>
        <row r="674">
          <cell r="A674" t="str">
            <v>F.11</v>
          </cell>
          <cell r="B674">
            <v>191957</v>
          </cell>
          <cell r="C674" t="str">
            <v>신축이음장치</v>
          </cell>
          <cell r="D674" t="str">
            <v>(NB 50)</v>
          </cell>
          <cell r="E674">
            <v>39</v>
          </cell>
          <cell r="F674" t="str">
            <v>ｍ</v>
          </cell>
          <cell r="G674">
            <v>282695</v>
          </cell>
          <cell r="H674">
            <v>11025105</v>
          </cell>
        </row>
        <row r="675">
          <cell r="A675" t="str">
            <v>F.12</v>
          </cell>
          <cell r="B675">
            <v>192087</v>
          </cell>
          <cell r="C675" t="str">
            <v>슬라브양생</v>
          </cell>
          <cell r="E675">
            <v>585</v>
          </cell>
          <cell r="F675" t="str">
            <v>㎡</v>
          </cell>
          <cell r="G675">
            <v>328</v>
          </cell>
          <cell r="H675">
            <v>191880</v>
          </cell>
        </row>
        <row r="676">
          <cell r="A676" t="str">
            <v>F.13</v>
          </cell>
          <cell r="B676">
            <v>192088</v>
          </cell>
          <cell r="C676" t="str">
            <v>데크휘니샤면고르기</v>
          </cell>
          <cell r="E676">
            <v>585</v>
          </cell>
          <cell r="F676" t="str">
            <v>㎡</v>
          </cell>
          <cell r="G676">
            <v>486</v>
          </cell>
          <cell r="H676">
            <v>284310</v>
          </cell>
        </row>
        <row r="677">
          <cell r="A677" t="str">
            <v>F.14</v>
          </cell>
          <cell r="B677">
            <v>192216</v>
          </cell>
          <cell r="C677" t="str">
            <v>교면방수</v>
          </cell>
          <cell r="D677" t="str">
            <v>(도막방수)</v>
          </cell>
          <cell r="E677">
            <v>585</v>
          </cell>
          <cell r="F677" t="str">
            <v>㎡</v>
          </cell>
          <cell r="G677">
            <v>20568</v>
          </cell>
          <cell r="H677">
            <v>12032280</v>
          </cell>
        </row>
        <row r="678">
          <cell r="A678" t="str">
            <v>F.15</v>
          </cell>
          <cell r="B678">
            <v>193957</v>
          </cell>
          <cell r="C678" t="str">
            <v>교명주</v>
          </cell>
          <cell r="D678" t="str">
            <v>(화 강 암)</v>
          </cell>
          <cell r="E678">
            <v>4</v>
          </cell>
          <cell r="F678" t="str">
            <v>ea</v>
          </cell>
          <cell r="G678">
            <v>1256769</v>
          </cell>
          <cell r="H678">
            <v>5027076</v>
          </cell>
        </row>
        <row r="679">
          <cell r="A679" t="str">
            <v>F.16</v>
          </cell>
          <cell r="B679">
            <v>193958</v>
          </cell>
          <cell r="C679" t="str">
            <v>교명판</v>
          </cell>
          <cell r="D679" t="str">
            <v>(450x250x10㎜)</v>
          </cell>
          <cell r="E679">
            <v>4</v>
          </cell>
          <cell r="F679" t="str">
            <v>ea</v>
          </cell>
          <cell r="G679">
            <v>41631</v>
          </cell>
          <cell r="H679">
            <v>166524</v>
          </cell>
        </row>
        <row r="680">
          <cell r="A680" t="str">
            <v>F.17</v>
          </cell>
          <cell r="B680">
            <v>194022</v>
          </cell>
          <cell r="C680" t="str">
            <v>설명판</v>
          </cell>
          <cell r="D680" t="str">
            <v>(500x400x10㎜)</v>
          </cell>
          <cell r="E680">
            <v>4</v>
          </cell>
          <cell r="F680" t="str">
            <v>ea</v>
          </cell>
          <cell r="G680">
            <v>74012</v>
          </cell>
          <cell r="H680">
            <v>296048</v>
          </cell>
        </row>
        <row r="681">
          <cell r="A681" t="str">
            <v>F.18</v>
          </cell>
          <cell r="B681">
            <v>194054</v>
          </cell>
          <cell r="C681" t="str">
            <v>T.B.M 설치</v>
          </cell>
          <cell r="E681">
            <v>1</v>
          </cell>
          <cell r="F681" t="str">
            <v>ea</v>
          </cell>
          <cell r="G681">
            <v>20790</v>
          </cell>
          <cell r="H681">
            <v>20790</v>
          </cell>
        </row>
        <row r="682">
          <cell r="A682" t="str">
            <v>F.19</v>
          </cell>
          <cell r="B682">
            <v>194182</v>
          </cell>
          <cell r="C682" t="str">
            <v>전선관</v>
          </cell>
          <cell r="E682">
            <v>0</v>
          </cell>
          <cell r="H682">
            <v>0</v>
          </cell>
        </row>
        <row r="683">
          <cell r="A683" t="str">
            <v>a</v>
          </cell>
          <cell r="B683">
            <v>194246</v>
          </cell>
          <cell r="C683" t="str">
            <v>전선관</v>
          </cell>
          <cell r="D683" t="str">
            <v>(PVCφ100mm)</v>
          </cell>
          <cell r="E683">
            <v>172</v>
          </cell>
          <cell r="F683" t="str">
            <v>ｍ</v>
          </cell>
          <cell r="G683">
            <v>2789</v>
          </cell>
          <cell r="H683">
            <v>479708</v>
          </cell>
        </row>
        <row r="684">
          <cell r="A684" t="str">
            <v>b</v>
          </cell>
          <cell r="B684">
            <v>194294</v>
          </cell>
          <cell r="C684" t="str">
            <v>전선관</v>
          </cell>
          <cell r="D684" t="str">
            <v>(PVCφ150mm)</v>
          </cell>
          <cell r="E684">
            <v>86</v>
          </cell>
          <cell r="F684" t="str">
            <v>ｍ</v>
          </cell>
          <cell r="G684">
            <v>5301</v>
          </cell>
          <cell r="H684">
            <v>455886</v>
          </cell>
        </row>
        <row r="685">
          <cell r="A685" t="str">
            <v>계</v>
          </cell>
          <cell r="B685">
            <v>194342</v>
          </cell>
          <cell r="E685">
            <v>0</v>
          </cell>
          <cell r="H685">
            <v>0</v>
          </cell>
        </row>
        <row r="686">
          <cell r="A686" t="str">
            <v>F.20</v>
          </cell>
          <cell r="B686">
            <v>194406</v>
          </cell>
          <cell r="C686" t="str">
            <v>스페이서설치</v>
          </cell>
          <cell r="E686">
            <v>0</v>
          </cell>
          <cell r="H686">
            <v>0</v>
          </cell>
        </row>
        <row r="687">
          <cell r="A687" t="str">
            <v>a</v>
          </cell>
          <cell r="B687">
            <v>194470</v>
          </cell>
          <cell r="C687" t="str">
            <v>스페이서</v>
          </cell>
          <cell r="D687" t="str">
            <v>(수직)</v>
          </cell>
          <cell r="E687">
            <v>1015</v>
          </cell>
          <cell r="F687" t="str">
            <v>㎡</v>
          </cell>
          <cell r="G687">
            <v>588</v>
          </cell>
          <cell r="H687">
            <v>596820</v>
          </cell>
        </row>
        <row r="688">
          <cell r="A688" t="str">
            <v>b</v>
          </cell>
          <cell r="B688">
            <v>194726</v>
          </cell>
          <cell r="C688" t="str">
            <v>스페이서</v>
          </cell>
          <cell r="D688" t="str">
            <v>(수평)</v>
          </cell>
          <cell r="E688">
            <v>1035</v>
          </cell>
          <cell r="F688" t="str">
            <v>㎡</v>
          </cell>
          <cell r="G688">
            <v>411</v>
          </cell>
          <cell r="H688">
            <v>425385</v>
          </cell>
        </row>
        <row r="689">
          <cell r="A689" t="str">
            <v>계</v>
          </cell>
          <cell r="B689">
            <v>194758</v>
          </cell>
          <cell r="E689">
            <v>0</v>
          </cell>
          <cell r="H689">
            <v>0</v>
          </cell>
        </row>
        <row r="690">
          <cell r="A690" t="str">
            <v>F.21</v>
          </cell>
          <cell r="B690">
            <v>194822</v>
          </cell>
          <cell r="C690" t="str">
            <v>교량난간공</v>
          </cell>
          <cell r="E690">
            <v>0</v>
          </cell>
          <cell r="H690">
            <v>0</v>
          </cell>
        </row>
        <row r="691">
          <cell r="A691" t="str">
            <v>a</v>
          </cell>
          <cell r="B691">
            <v>194886</v>
          </cell>
          <cell r="C691" t="str">
            <v>방호벽용난간</v>
          </cell>
          <cell r="D691" t="str">
            <v>(알루미늄)</v>
          </cell>
          <cell r="E691">
            <v>86</v>
          </cell>
          <cell r="F691" t="str">
            <v>ｍ</v>
          </cell>
          <cell r="G691">
            <v>150435</v>
          </cell>
          <cell r="H691">
            <v>12937410</v>
          </cell>
        </row>
        <row r="692">
          <cell r="A692" t="str">
            <v>b</v>
          </cell>
          <cell r="B692">
            <v>194898</v>
          </cell>
          <cell r="C692" t="str">
            <v>중분대용난간</v>
          </cell>
          <cell r="D692" t="str">
            <v>(알루미늄)</v>
          </cell>
          <cell r="E692">
            <v>60</v>
          </cell>
          <cell r="F692" t="str">
            <v>ｍ</v>
          </cell>
          <cell r="G692">
            <v>539100</v>
          </cell>
          <cell r="H692">
            <v>32346000</v>
          </cell>
        </row>
        <row r="693">
          <cell r="A693" t="str">
            <v>계</v>
          </cell>
          <cell r="B693">
            <v>194914</v>
          </cell>
          <cell r="E693">
            <v>0</v>
          </cell>
          <cell r="H693">
            <v>0</v>
          </cell>
        </row>
        <row r="694">
          <cell r="A694" t="str">
            <v>F.22</v>
          </cell>
          <cell r="B694">
            <v>195042</v>
          </cell>
          <cell r="C694" t="str">
            <v>다웰바</v>
          </cell>
          <cell r="D694" t="str">
            <v>(D25x600㎜)</v>
          </cell>
          <cell r="E694">
            <v>96</v>
          </cell>
          <cell r="F694" t="str">
            <v>ea</v>
          </cell>
          <cell r="G694">
            <v>7781</v>
          </cell>
          <cell r="H694">
            <v>746976</v>
          </cell>
        </row>
        <row r="695">
          <cell r="A695" t="str">
            <v>F.23</v>
          </cell>
          <cell r="B695">
            <v>195058</v>
          </cell>
          <cell r="C695" t="str">
            <v>시공이음</v>
          </cell>
          <cell r="E695">
            <v>0</v>
          </cell>
          <cell r="H695">
            <v>0</v>
          </cell>
        </row>
        <row r="696">
          <cell r="A696" t="str">
            <v>a</v>
          </cell>
          <cell r="B696">
            <v>195059</v>
          </cell>
          <cell r="C696" t="str">
            <v>시공이음</v>
          </cell>
          <cell r="D696" t="str">
            <v>(스치로폴:T=10㎜)</v>
          </cell>
          <cell r="E696">
            <v>69</v>
          </cell>
          <cell r="F696" t="str">
            <v>㎡</v>
          </cell>
          <cell r="G696">
            <v>647</v>
          </cell>
          <cell r="H696">
            <v>44643</v>
          </cell>
        </row>
        <row r="697">
          <cell r="A697" t="str">
            <v>b</v>
          </cell>
          <cell r="B697">
            <v>195187</v>
          </cell>
          <cell r="C697" t="str">
            <v>시공이음</v>
          </cell>
          <cell r="D697" t="str">
            <v>(스치로폴:T=20㎜)</v>
          </cell>
          <cell r="E697">
            <v>25</v>
          </cell>
          <cell r="F697" t="str">
            <v>㎡</v>
          </cell>
          <cell r="G697">
            <v>1296</v>
          </cell>
          <cell r="H697">
            <v>32400</v>
          </cell>
        </row>
        <row r="698">
          <cell r="A698" t="str">
            <v>계</v>
          </cell>
          <cell r="B698">
            <v>196202</v>
          </cell>
          <cell r="E698">
            <v>0</v>
          </cell>
          <cell r="H698">
            <v>0</v>
          </cell>
        </row>
        <row r="699">
          <cell r="A699" t="str">
            <v>F.24</v>
          </cell>
          <cell r="B699">
            <v>196218</v>
          </cell>
          <cell r="C699" t="str">
            <v>배수시설</v>
          </cell>
          <cell r="E699">
            <v>0</v>
          </cell>
          <cell r="H699">
            <v>0</v>
          </cell>
        </row>
        <row r="700">
          <cell r="A700" t="str">
            <v>a</v>
          </cell>
          <cell r="B700">
            <v>196380</v>
          </cell>
          <cell r="C700" t="str">
            <v>육교용집수구</v>
          </cell>
          <cell r="D700" t="str">
            <v>(주철)</v>
          </cell>
          <cell r="E700">
            <v>4</v>
          </cell>
          <cell r="F700" t="str">
            <v>ea</v>
          </cell>
          <cell r="G700">
            <v>73123</v>
          </cell>
          <cell r="H700">
            <v>292492</v>
          </cell>
        </row>
        <row r="701">
          <cell r="A701" t="str">
            <v>b</v>
          </cell>
          <cell r="B701">
            <v>196382</v>
          </cell>
          <cell r="C701" t="str">
            <v>육교용연결집수거</v>
          </cell>
          <cell r="D701" t="str">
            <v>(스테인레스)</v>
          </cell>
          <cell r="E701">
            <v>4</v>
          </cell>
          <cell r="F701" t="str">
            <v>ea</v>
          </cell>
          <cell r="G701">
            <v>105126</v>
          </cell>
          <cell r="H701">
            <v>420504</v>
          </cell>
        </row>
        <row r="702">
          <cell r="A702" t="str">
            <v>c</v>
          </cell>
          <cell r="B702">
            <v>196384</v>
          </cell>
          <cell r="C702" t="str">
            <v>육교용직관</v>
          </cell>
          <cell r="D702" t="str">
            <v>(□150x10)</v>
          </cell>
          <cell r="E702">
            <v>18</v>
          </cell>
          <cell r="F702" t="str">
            <v>ｍ</v>
          </cell>
          <cell r="G702">
            <v>71155</v>
          </cell>
          <cell r="H702">
            <v>1280790</v>
          </cell>
        </row>
        <row r="703">
          <cell r="A703" t="str">
            <v>d</v>
          </cell>
          <cell r="B703">
            <v>196673</v>
          </cell>
          <cell r="C703" t="str">
            <v>육교용연결부</v>
          </cell>
          <cell r="D703" t="str">
            <v>(스테인레스)</v>
          </cell>
          <cell r="E703">
            <v>20</v>
          </cell>
          <cell r="F703" t="str">
            <v>ea</v>
          </cell>
          <cell r="G703">
            <v>15430</v>
          </cell>
          <cell r="H703">
            <v>308600</v>
          </cell>
        </row>
        <row r="704">
          <cell r="A704" t="str">
            <v>계</v>
          </cell>
          <cell r="B704">
            <v>197480</v>
          </cell>
          <cell r="E704">
            <v>0</v>
          </cell>
          <cell r="H704">
            <v>0</v>
          </cell>
        </row>
        <row r="705">
          <cell r="A705" t="str">
            <v>F.25</v>
          </cell>
          <cell r="B705">
            <v>201389</v>
          </cell>
          <cell r="C705" t="str">
            <v>P.S.C BEAM</v>
          </cell>
          <cell r="E705">
            <v>0</v>
          </cell>
          <cell r="H705">
            <v>0</v>
          </cell>
        </row>
        <row r="706">
          <cell r="A706" t="str">
            <v>a</v>
          </cell>
          <cell r="B706">
            <v>201495</v>
          </cell>
          <cell r="C706" t="str">
            <v>P.S.C BEAM 제작</v>
          </cell>
          <cell r="D706" t="str">
            <v>(L=30.0ｍ)</v>
          </cell>
          <cell r="E706">
            <v>10</v>
          </cell>
          <cell r="F706" t="str">
            <v>본</v>
          </cell>
          <cell r="G706">
            <v>8722028</v>
          </cell>
          <cell r="H706">
            <v>87220280</v>
          </cell>
        </row>
        <row r="707">
          <cell r="A707" t="str">
            <v>b</v>
          </cell>
          <cell r="B707">
            <v>201600</v>
          </cell>
          <cell r="C707" t="str">
            <v>P.S.C BEAM 설치</v>
          </cell>
          <cell r="D707" t="str">
            <v>(L=30.0ｍ)</v>
          </cell>
          <cell r="E707">
            <v>10</v>
          </cell>
          <cell r="F707" t="str">
            <v>본</v>
          </cell>
          <cell r="G707">
            <v>1658743</v>
          </cell>
          <cell r="H707">
            <v>16587430</v>
          </cell>
        </row>
        <row r="708">
          <cell r="A708" t="str">
            <v>c</v>
          </cell>
          <cell r="B708">
            <v>201680</v>
          </cell>
          <cell r="C708" t="str">
            <v>P.S.C BEAM 전도방지</v>
          </cell>
          <cell r="E708">
            <v>10</v>
          </cell>
          <cell r="F708" t="str">
            <v>본</v>
          </cell>
          <cell r="G708">
            <v>8797</v>
          </cell>
          <cell r="H708">
            <v>87970</v>
          </cell>
        </row>
        <row r="709">
          <cell r="A709" t="str">
            <v>계</v>
          </cell>
          <cell r="B709">
            <v>201759</v>
          </cell>
          <cell r="E709">
            <v>0</v>
          </cell>
          <cell r="H709">
            <v>0</v>
          </cell>
        </row>
        <row r="710">
          <cell r="A710" t="str">
            <v>F.26</v>
          </cell>
          <cell r="B710">
            <v>202027</v>
          </cell>
          <cell r="C710" t="str">
            <v>낙하물방지공</v>
          </cell>
          <cell r="E710">
            <v>659</v>
          </cell>
          <cell r="F710" t="str">
            <v>㎡</v>
          </cell>
          <cell r="G710">
            <v>4223</v>
          </cell>
          <cell r="H710">
            <v>2782957</v>
          </cell>
        </row>
        <row r="711">
          <cell r="A711" t="str">
            <v>F.27</v>
          </cell>
          <cell r="B711">
            <v>202032</v>
          </cell>
          <cell r="C711" t="str">
            <v>보호블럭</v>
          </cell>
          <cell r="E711">
            <v>370</v>
          </cell>
          <cell r="F711" t="str">
            <v>㎡</v>
          </cell>
          <cell r="G711">
            <v>28412</v>
          </cell>
          <cell r="H711">
            <v>10512440</v>
          </cell>
        </row>
        <row r="712">
          <cell r="A712" t="str">
            <v>F.28</v>
          </cell>
          <cell r="B712">
            <v>202037</v>
          </cell>
          <cell r="C712" t="str">
            <v>강관파일</v>
          </cell>
          <cell r="D712" t="str">
            <v>(D=508mm t=12mm)</v>
          </cell>
          <cell r="E712">
            <v>0</v>
          </cell>
          <cell r="H712">
            <v>0</v>
          </cell>
        </row>
        <row r="713">
          <cell r="A713" t="str">
            <v>a</v>
          </cell>
          <cell r="B713">
            <v>202074</v>
          </cell>
          <cell r="C713" t="str">
            <v>강관파일자재비</v>
          </cell>
          <cell r="E713">
            <v>837</v>
          </cell>
          <cell r="F713" t="str">
            <v>ｍ</v>
          </cell>
          <cell r="G713">
            <v>66955</v>
          </cell>
          <cell r="H713">
            <v>56041335</v>
          </cell>
        </row>
        <row r="714">
          <cell r="A714" t="str">
            <v>b</v>
          </cell>
          <cell r="B714">
            <v>202093</v>
          </cell>
          <cell r="C714" t="str">
            <v>강관파일항타비</v>
          </cell>
          <cell r="D714" t="str">
            <v>(15m미만)</v>
          </cell>
          <cell r="E714">
            <v>777</v>
          </cell>
          <cell r="F714" t="str">
            <v>ｍ</v>
          </cell>
          <cell r="G714">
            <v>11302</v>
          </cell>
          <cell r="H714">
            <v>8781654</v>
          </cell>
        </row>
        <row r="715">
          <cell r="A715" t="str">
            <v>c</v>
          </cell>
          <cell r="B715">
            <v>202102</v>
          </cell>
          <cell r="C715" t="str">
            <v>두부및선단보강</v>
          </cell>
          <cell r="E715">
            <v>84</v>
          </cell>
          <cell r="F715" t="str">
            <v>EA</v>
          </cell>
          <cell r="G715">
            <v>153594</v>
          </cell>
          <cell r="H715">
            <v>12901896</v>
          </cell>
        </row>
        <row r="716">
          <cell r="A716" t="str">
            <v>계</v>
          </cell>
          <cell r="B716">
            <v>202239</v>
          </cell>
          <cell r="E716">
            <v>0</v>
          </cell>
          <cell r="H716">
            <v>0</v>
          </cell>
        </row>
        <row r="717">
          <cell r="A717" t="str">
            <v>합계</v>
          </cell>
          <cell r="B717">
            <v>205682</v>
          </cell>
          <cell r="E717">
            <v>0</v>
          </cell>
          <cell r="H717">
            <v>0</v>
          </cell>
        </row>
        <row r="718">
          <cell r="A718" t="str">
            <v>G.</v>
          </cell>
          <cell r="B718">
            <v>205810</v>
          </cell>
          <cell r="C718" t="str">
            <v>초 당 교</v>
          </cell>
          <cell r="D718" t="str">
            <v>(STEEL BOX L=100.0m)</v>
          </cell>
          <cell r="E718">
            <v>0</v>
          </cell>
          <cell r="H718">
            <v>0</v>
          </cell>
        </row>
        <row r="719">
          <cell r="A719" t="str">
            <v>G.01</v>
          </cell>
          <cell r="B719">
            <v>205874</v>
          </cell>
          <cell r="C719" t="str">
            <v>구조물터파기</v>
          </cell>
          <cell r="E719">
            <v>0</v>
          </cell>
          <cell r="H719">
            <v>0</v>
          </cell>
        </row>
        <row r="720">
          <cell r="A720" t="str">
            <v>a</v>
          </cell>
          <cell r="B720">
            <v>206018</v>
          </cell>
          <cell r="C720" t="str">
            <v>구조물터파기</v>
          </cell>
          <cell r="D720" t="str">
            <v>(육상토사 0-4ｍ)</v>
          </cell>
          <cell r="E720">
            <v>2435</v>
          </cell>
          <cell r="F720" t="str">
            <v>㎥</v>
          </cell>
          <cell r="G720">
            <v>4222</v>
          </cell>
          <cell r="H720">
            <v>10280570</v>
          </cell>
        </row>
        <row r="721">
          <cell r="A721" t="str">
            <v>b</v>
          </cell>
          <cell r="B721">
            <v>206090</v>
          </cell>
          <cell r="C721" t="str">
            <v>구조물터파기</v>
          </cell>
          <cell r="D721" t="str">
            <v>(육상토사 4ｍ이상)</v>
          </cell>
          <cell r="E721">
            <v>76</v>
          </cell>
          <cell r="F721" t="str">
            <v>㎥</v>
          </cell>
          <cell r="G721">
            <v>6790</v>
          </cell>
          <cell r="H721">
            <v>516040</v>
          </cell>
        </row>
        <row r="722">
          <cell r="A722" t="str">
            <v>계</v>
          </cell>
          <cell r="B722">
            <v>206268</v>
          </cell>
          <cell r="E722">
            <v>0</v>
          </cell>
          <cell r="H722">
            <v>0</v>
          </cell>
        </row>
        <row r="723">
          <cell r="A723" t="str">
            <v>G.02</v>
          </cell>
          <cell r="B723">
            <v>206446</v>
          </cell>
          <cell r="C723" t="str">
            <v>되메우기및다짐</v>
          </cell>
          <cell r="D723" t="str">
            <v>(기계70%+인력30%)</v>
          </cell>
          <cell r="E723">
            <v>1771</v>
          </cell>
          <cell r="F723" t="str">
            <v>㎥</v>
          </cell>
          <cell r="G723">
            <v>5802</v>
          </cell>
          <cell r="H723">
            <v>10275342</v>
          </cell>
        </row>
        <row r="724">
          <cell r="A724" t="str">
            <v>G.03</v>
          </cell>
          <cell r="B724">
            <v>206546</v>
          </cell>
          <cell r="C724" t="str">
            <v>교대앞성토</v>
          </cell>
          <cell r="E724">
            <v>2781</v>
          </cell>
          <cell r="F724" t="str">
            <v>㎥</v>
          </cell>
          <cell r="G724">
            <v>3025</v>
          </cell>
          <cell r="H724">
            <v>8412525</v>
          </cell>
        </row>
        <row r="725">
          <cell r="A725" t="str">
            <v>G.04</v>
          </cell>
          <cell r="B725">
            <v>206834</v>
          </cell>
          <cell r="C725" t="str">
            <v>뒷채움및다짐</v>
          </cell>
          <cell r="D725" t="str">
            <v>(현장암유용)</v>
          </cell>
          <cell r="E725">
            <v>995</v>
          </cell>
          <cell r="F725" t="str">
            <v>㎥</v>
          </cell>
          <cell r="G725">
            <v>13631</v>
          </cell>
          <cell r="H725">
            <v>13562845</v>
          </cell>
        </row>
        <row r="726">
          <cell r="A726" t="str">
            <v>G.05</v>
          </cell>
          <cell r="B726">
            <v>206962</v>
          </cell>
          <cell r="C726" t="str">
            <v>거푸집</v>
          </cell>
          <cell r="E726">
            <v>0</v>
          </cell>
          <cell r="H726">
            <v>0</v>
          </cell>
        </row>
        <row r="727">
          <cell r="A727" t="str">
            <v>a</v>
          </cell>
          <cell r="B727">
            <v>207026</v>
          </cell>
          <cell r="C727" t="str">
            <v>합판거푸집</v>
          </cell>
          <cell r="D727" t="str">
            <v>(3회:0-7m)</v>
          </cell>
          <cell r="E727">
            <v>3126</v>
          </cell>
          <cell r="F727" t="str">
            <v>㎡</v>
          </cell>
          <cell r="G727">
            <v>19533</v>
          </cell>
          <cell r="H727">
            <v>61060158</v>
          </cell>
        </row>
        <row r="728">
          <cell r="A728" t="str">
            <v>b</v>
          </cell>
          <cell r="B728">
            <v>207218</v>
          </cell>
          <cell r="C728" t="str">
            <v>합판거푸집</v>
          </cell>
          <cell r="D728" t="str">
            <v>(3회:7-10m)</v>
          </cell>
          <cell r="E728">
            <v>57</v>
          </cell>
          <cell r="F728" t="str">
            <v>㎡</v>
          </cell>
          <cell r="G728">
            <v>20935</v>
          </cell>
          <cell r="H728">
            <v>1193295</v>
          </cell>
        </row>
        <row r="729">
          <cell r="A729" t="str">
            <v>c</v>
          </cell>
          <cell r="B729">
            <v>207410</v>
          </cell>
          <cell r="C729" t="str">
            <v>합판거푸집</v>
          </cell>
          <cell r="D729" t="str">
            <v>(4회)</v>
          </cell>
          <cell r="E729">
            <v>578</v>
          </cell>
          <cell r="F729" t="str">
            <v>㎡</v>
          </cell>
          <cell r="G729">
            <v>16702</v>
          </cell>
          <cell r="H729">
            <v>9653756</v>
          </cell>
        </row>
        <row r="730">
          <cell r="A730" t="str">
            <v>d</v>
          </cell>
          <cell r="B730">
            <v>207538</v>
          </cell>
          <cell r="C730" t="str">
            <v>합판거푸집</v>
          </cell>
          <cell r="D730" t="str">
            <v>(6회)</v>
          </cell>
          <cell r="E730">
            <v>100</v>
          </cell>
          <cell r="F730" t="str">
            <v>㎡</v>
          </cell>
          <cell r="G730">
            <v>13675</v>
          </cell>
          <cell r="H730">
            <v>1367500</v>
          </cell>
        </row>
        <row r="731">
          <cell r="A731" t="str">
            <v>e</v>
          </cell>
          <cell r="B731">
            <v>207666</v>
          </cell>
          <cell r="C731" t="str">
            <v>원형거푸집</v>
          </cell>
          <cell r="D731" t="str">
            <v>(3회:0-7m)</v>
          </cell>
          <cell r="E731">
            <v>156</v>
          </cell>
          <cell r="F731" t="str">
            <v>㎡</v>
          </cell>
          <cell r="G731">
            <v>41547</v>
          </cell>
          <cell r="H731">
            <v>6481332</v>
          </cell>
        </row>
        <row r="732">
          <cell r="A732" t="str">
            <v>f</v>
          </cell>
          <cell r="B732">
            <v>207794</v>
          </cell>
          <cell r="C732" t="str">
            <v>원형거푸집</v>
          </cell>
          <cell r="D732" t="str">
            <v>(3회:7-10m)</v>
          </cell>
          <cell r="E732">
            <v>72</v>
          </cell>
          <cell r="F732" t="str">
            <v>㎡</v>
          </cell>
          <cell r="G732">
            <v>44767</v>
          </cell>
          <cell r="H732">
            <v>3223224</v>
          </cell>
        </row>
        <row r="733">
          <cell r="A733" t="str">
            <v>g</v>
          </cell>
          <cell r="B733">
            <v>208226</v>
          </cell>
          <cell r="C733" t="str">
            <v>원형거푸집</v>
          </cell>
          <cell r="D733" t="str">
            <v>(3회:13-16m)</v>
          </cell>
          <cell r="E733">
            <v>31</v>
          </cell>
          <cell r="F733" t="str">
            <v>㎡</v>
          </cell>
          <cell r="G733">
            <v>51209</v>
          </cell>
          <cell r="H733">
            <v>1587479</v>
          </cell>
        </row>
        <row r="734">
          <cell r="A734" t="str">
            <v>h</v>
          </cell>
          <cell r="B734">
            <v>208658</v>
          </cell>
          <cell r="C734" t="str">
            <v>문양거푸집</v>
          </cell>
          <cell r="D734" t="str">
            <v>(스치로폴 0-7m)</v>
          </cell>
          <cell r="E734">
            <v>687</v>
          </cell>
          <cell r="F734" t="str">
            <v>㎡</v>
          </cell>
          <cell r="G734">
            <v>23595</v>
          </cell>
          <cell r="H734">
            <v>16209765</v>
          </cell>
        </row>
        <row r="735">
          <cell r="A735" t="str">
            <v>i</v>
          </cell>
          <cell r="B735">
            <v>208666</v>
          </cell>
          <cell r="C735" t="str">
            <v>문양거푸집</v>
          </cell>
          <cell r="D735" t="str">
            <v>(스치로폴 7-10m)</v>
          </cell>
          <cell r="E735">
            <v>10</v>
          </cell>
          <cell r="F735" t="str">
            <v>㎡</v>
          </cell>
          <cell r="G735">
            <v>24785</v>
          </cell>
          <cell r="H735">
            <v>247850</v>
          </cell>
        </row>
        <row r="736">
          <cell r="A736" t="str">
            <v>계</v>
          </cell>
          <cell r="B736">
            <v>208674</v>
          </cell>
          <cell r="E736">
            <v>0</v>
          </cell>
          <cell r="H736">
            <v>0</v>
          </cell>
        </row>
        <row r="737">
          <cell r="A737" t="str">
            <v>G.06</v>
          </cell>
          <cell r="B737">
            <v>208754</v>
          </cell>
          <cell r="C737" t="str">
            <v>강관비계</v>
          </cell>
          <cell r="D737" t="str">
            <v>(초당교)</v>
          </cell>
          <cell r="E737">
            <v>1</v>
          </cell>
          <cell r="F737" t="str">
            <v>L.S.</v>
          </cell>
          <cell r="G737">
            <v>22241000</v>
          </cell>
          <cell r="H737">
            <v>22241000</v>
          </cell>
        </row>
        <row r="738">
          <cell r="A738" t="str">
            <v>G.07</v>
          </cell>
          <cell r="B738">
            <v>208882</v>
          </cell>
          <cell r="C738" t="str">
            <v>동바리</v>
          </cell>
          <cell r="D738" t="str">
            <v>(초당교)</v>
          </cell>
          <cell r="E738">
            <v>1</v>
          </cell>
          <cell r="F738" t="str">
            <v>L.S.</v>
          </cell>
          <cell r="G738">
            <v>33638000</v>
          </cell>
          <cell r="H738">
            <v>33638000</v>
          </cell>
        </row>
        <row r="739">
          <cell r="A739" t="str">
            <v>G.08</v>
          </cell>
          <cell r="B739">
            <v>209196</v>
          </cell>
          <cell r="C739" t="str">
            <v>철근가공조립</v>
          </cell>
          <cell r="E739">
            <v>0</v>
          </cell>
          <cell r="H739">
            <v>0</v>
          </cell>
        </row>
        <row r="740">
          <cell r="A740" t="str">
            <v>a</v>
          </cell>
          <cell r="B740">
            <v>209284</v>
          </cell>
          <cell r="C740" t="str">
            <v>철근가공조립</v>
          </cell>
          <cell r="D740" t="str">
            <v>(보    통)</v>
          </cell>
          <cell r="E740">
            <v>184.51400000000001</v>
          </cell>
          <cell r="F740" t="str">
            <v>Ton</v>
          </cell>
          <cell r="G740">
            <v>398697</v>
          </cell>
          <cell r="H740">
            <v>73565178</v>
          </cell>
        </row>
        <row r="741">
          <cell r="A741" t="str">
            <v>b</v>
          </cell>
          <cell r="B741">
            <v>209412</v>
          </cell>
          <cell r="C741" t="str">
            <v>철근가공조립</v>
          </cell>
          <cell r="D741" t="str">
            <v>(복    잡)</v>
          </cell>
          <cell r="E741">
            <v>171.53700000000001</v>
          </cell>
          <cell r="F741" t="str">
            <v>Ton</v>
          </cell>
          <cell r="G741">
            <v>500175</v>
          </cell>
          <cell r="H741">
            <v>85798518</v>
          </cell>
        </row>
        <row r="742">
          <cell r="A742" t="str">
            <v>c</v>
          </cell>
          <cell r="B742">
            <v>209540</v>
          </cell>
          <cell r="C742" t="str">
            <v>철근가공조립</v>
          </cell>
          <cell r="D742" t="str">
            <v>(매우복잡)</v>
          </cell>
          <cell r="E742">
            <v>71.2</v>
          </cell>
          <cell r="F742" t="str">
            <v>Ton</v>
          </cell>
          <cell r="G742">
            <v>554189</v>
          </cell>
          <cell r="H742">
            <v>39458256</v>
          </cell>
        </row>
        <row r="743">
          <cell r="A743" t="str">
            <v>계</v>
          </cell>
          <cell r="B743">
            <v>209648</v>
          </cell>
          <cell r="E743">
            <v>0</v>
          </cell>
          <cell r="H743">
            <v>0</v>
          </cell>
        </row>
        <row r="744">
          <cell r="A744" t="str">
            <v>G.09</v>
          </cell>
          <cell r="B744">
            <v>209756</v>
          </cell>
          <cell r="C744" t="str">
            <v>콘크리트타설</v>
          </cell>
          <cell r="E744">
            <v>0</v>
          </cell>
          <cell r="H744">
            <v>0</v>
          </cell>
        </row>
        <row r="745">
          <cell r="A745" t="str">
            <v>a</v>
          </cell>
          <cell r="B745">
            <v>209759</v>
          </cell>
          <cell r="C745" t="str">
            <v>콘크리트타설(펌프카)</v>
          </cell>
          <cell r="D745" t="str">
            <v>(철근,25-270-15)</v>
          </cell>
          <cell r="E745">
            <v>741</v>
          </cell>
          <cell r="F745" t="str">
            <v>㎥</v>
          </cell>
          <cell r="G745">
            <v>62738</v>
          </cell>
          <cell r="H745">
            <v>46488858</v>
          </cell>
        </row>
        <row r="746">
          <cell r="A746" t="str">
            <v>b</v>
          </cell>
          <cell r="B746">
            <v>209887</v>
          </cell>
          <cell r="C746" t="str">
            <v>콘크리트타설(펌프카)</v>
          </cell>
          <cell r="D746" t="str">
            <v>(철근,25-240-15)</v>
          </cell>
          <cell r="E746">
            <v>2226</v>
          </cell>
          <cell r="F746" t="str">
            <v>㎥</v>
          </cell>
          <cell r="G746">
            <v>57146</v>
          </cell>
          <cell r="H746">
            <v>127206996</v>
          </cell>
        </row>
        <row r="747">
          <cell r="A747" t="str">
            <v>c</v>
          </cell>
          <cell r="B747">
            <v>209951</v>
          </cell>
          <cell r="C747" t="str">
            <v>콘크리트타설</v>
          </cell>
          <cell r="D747" t="str">
            <v>(무근,40-240-8)</v>
          </cell>
          <cell r="E747">
            <v>54</v>
          </cell>
          <cell r="F747" t="str">
            <v>㎥</v>
          </cell>
          <cell r="G747">
            <v>63322</v>
          </cell>
          <cell r="H747">
            <v>3419388</v>
          </cell>
        </row>
        <row r="748">
          <cell r="A748" t="str">
            <v>d</v>
          </cell>
          <cell r="B748">
            <v>210015</v>
          </cell>
          <cell r="C748" t="str">
            <v>콘크리트타설</v>
          </cell>
          <cell r="D748" t="str">
            <v>(무근,40-160-8)</v>
          </cell>
          <cell r="E748">
            <v>106</v>
          </cell>
          <cell r="F748" t="str">
            <v>㎥</v>
          </cell>
          <cell r="G748">
            <v>60442</v>
          </cell>
          <cell r="H748">
            <v>6406852</v>
          </cell>
        </row>
        <row r="749">
          <cell r="A749" t="str">
            <v>계</v>
          </cell>
          <cell r="B749">
            <v>210148</v>
          </cell>
          <cell r="E749">
            <v>0</v>
          </cell>
          <cell r="H749">
            <v>0</v>
          </cell>
        </row>
        <row r="750">
          <cell r="A750" t="str">
            <v>G.10</v>
          </cell>
          <cell r="B750">
            <v>210276</v>
          </cell>
          <cell r="C750" t="str">
            <v>무수축몰탈</v>
          </cell>
          <cell r="E750">
            <v>1</v>
          </cell>
          <cell r="F750" t="str">
            <v>㎥</v>
          </cell>
          <cell r="G750">
            <v>159594</v>
          </cell>
          <cell r="H750">
            <v>159594</v>
          </cell>
        </row>
        <row r="751">
          <cell r="A751" t="str">
            <v>G.11</v>
          </cell>
          <cell r="B751">
            <v>210284</v>
          </cell>
          <cell r="C751" t="str">
            <v>무수축콘크리트</v>
          </cell>
          <cell r="E751">
            <v>7</v>
          </cell>
          <cell r="F751" t="str">
            <v>㎥</v>
          </cell>
          <cell r="G751">
            <v>222180</v>
          </cell>
          <cell r="H751">
            <v>1555260</v>
          </cell>
        </row>
        <row r="752">
          <cell r="A752" t="str">
            <v>G.12</v>
          </cell>
          <cell r="B752">
            <v>210412</v>
          </cell>
          <cell r="C752" t="str">
            <v>교좌장치</v>
          </cell>
          <cell r="E752">
            <v>0</v>
          </cell>
          <cell r="H752">
            <v>0</v>
          </cell>
        </row>
        <row r="753">
          <cell r="A753" t="str">
            <v>a</v>
          </cell>
          <cell r="B753">
            <v>210436</v>
          </cell>
          <cell r="C753" t="str">
            <v>교좌장치</v>
          </cell>
          <cell r="D753" t="str">
            <v>(일방향 300TON)</v>
          </cell>
          <cell r="E753">
            <v>4</v>
          </cell>
          <cell r="F753" t="str">
            <v>set</v>
          </cell>
          <cell r="G753">
            <v>1419085</v>
          </cell>
          <cell r="H753">
            <v>5676340</v>
          </cell>
        </row>
        <row r="754">
          <cell r="A754" t="str">
            <v>b</v>
          </cell>
          <cell r="B754">
            <v>210564</v>
          </cell>
          <cell r="C754" t="str">
            <v>교좌장치</v>
          </cell>
          <cell r="D754" t="str">
            <v>(양방향 300TON)</v>
          </cell>
          <cell r="E754">
            <v>4</v>
          </cell>
          <cell r="F754" t="str">
            <v>set</v>
          </cell>
          <cell r="G754">
            <v>2281085</v>
          </cell>
          <cell r="H754">
            <v>9124340</v>
          </cell>
        </row>
        <row r="755">
          <cell r="A755" t="str">
            <v>c</v>
          </cell>
          <cell r="B755">
            <v>210692</v>
          </cell>
          <cell r="C755" t="str">
            <v>교좌장치</v>
          </cell>
          <cell r="D755" t="str">
            <v>(고정단 800TON)</v>
          </cell>
          <cell r="E755">
            <v>2</v>
          </cell>
          <cell r="F755" t="str">
            <v>set</v>
          </cell>
          <cell r="G755">
            <v>3081085</v>
          </cell>
          <cell r="H755">
            <v>6162170</v>
          </cell>
        </row>
        <row r="756">
          <cell r="A756" t="str">
            <v>d</v>
          </cell>
          <cell r="B756">
            <v>210820</v>
          </cell>
          <cell r="C756" t="str">
            <v>교좌장치</v>
          </cell>
          <cell r="D756" t="str">
            <v>(일방향 800TON)</v>
          </cell>
          <cell r="E756">
            <v>2</v>
          </cell>
          <cell r="F756" t="str">
            <v>set</v>
          </cell>
          <cell r="G756">
            <v>4750085</v>
          </cell>
          <cell r="H756">
            <v>9500170</v>
          </cell>
        </row>
        <row r="757">
          <cell r="A757" t="str">
            <v>계</v>
          </cell>
          <cell r="B757">
            <v>212036</v>
          </cell>
          <cell r="E757">
            <v>0</v>
          </cell>
          <cell r="H757">
            <v>0</v>
          </cell>
        </row>
        <row r="758">
          <cell r="A758" t="str">
            <v>G.13</v>
          </cell>
          <cell r="B758">
            <v>212164</v>
          </cell>
          <cell r="C758" t="str">
            <v>신축이음장치</v>
          </cell>
          <cell r="D758" t="str">
            <v>(No 80)</v>
          </cell>
          <cell r="E758">
            <v>39</v>
          </cell>
          <cell r="F758" t="str">
            <v>m</v>
          </cell>
          <cell r="G758">
            <v>646695</v>
          </cell>
          <cell r="H758">
            <v>25221105</v>
          </cell>
        </row>
        <row r="759">
          <cell r="A759" t="str">
            <v>G.14</v>
          </cell>
          <cell r="B759">
            <v>212294</v>
          </cell>
          <cell r="C759" t="str">
            <v>슬라브양생</v>
          </cell>
          <cell r="E759">
            <v>1946</v>
          </cell>
          <cell r="F759" t="str">
            <v>㎡</v>
          </cell>
          <cell r="G759">
            <v>328</v>
          </cell>
          <cell r="H759">
            <v>638288</v>
          </cell>
        </row>
        <row r="760">
          <cell r="A760" t="str">
            <v>G.15</v>
          </cell>
          <cell r="B760">
            <v>212295</v>
          </cell>
          <cell r="C760" t="str">
            <v>데크휘니샤면고르기</v>
          </cell>
          <cell r="E760">
            <v>1946</v>
          </cell>
          <cell r="F760" t="str">
            <v>㎡</v>
          </cell>
          <cell r="G760">
            <v>486</v>
          </cell>
          <cell r="H760">
            <v>945756</v>
          </cell>
        </row>
        <row r="761">
          <cell r="A761" t="str">
            <v>G.16</v>
          </cell>
          <cell r="B761">
            <v>212423</v>
          </cell>
          <cell r="C761" t="str">
            <v>교면방수</v>
          </cell>
          <cell r="D761" t="str">
            <v>(도막방수)</v>
          </cell>
          <cell r="E761">
            <v>1946</v>
          </cell>
          <cell r="F761" t="str">
            <v>㎡</v>
          </cell>
          <cell r="G761">
            <v>20568</v>
          </cell>
          <cell r="H761">
            <v>40025328</v>
          </cell>
        </row>
        <row r="762">
          <cell r="A762" t="str">
            <v>G.17</v>
          </cell>
          <cell r="B762">
            <v>214676</v>
          </cell>
          <cell r="C762" t="str">
            <v>교명주</v>
          </cell>
          <cell r="D762" t="str">
            <v>(화 강 암)</v>
          </cell>
          <cell r="E762">
            <v>4</v>
          </cell>
          <cell r="F762" t="str">
            <v>ea</v>
          </cell>
          <cell r="G762">
            <v>1256769</v>
          </cell>
          <cell r="H762">
            <v>5027076</v>
          </cell>
        </row>
        <row r="763">
          <cell r="A763" t="str">
            <v>G.18</v>
          </cell>
          <cell r="B763">
            <v>214677</v>
          </cell>
          <cell r="C763" t="str">
            <v>교명판</v>
          </cell>
          <cell r="D763" t="str">
            <v>(450x250x10㎜)</v>
          </cell>
          <cell r="E763">
            <v>4</v>
          </cell>
          <cell r="F763" t="str">
            <v>ea</v>
          </cell>
          <cell r="G763">
            <v>41631</v>
          </cell>
          <cell r="H763">
            <v>166524</v>
          </cell>
        </row>
        <row r="764">
          <cell r="A764" t="str">
            <v>G.19</v>
          </cell>
          <cell r="B764">
            <v>214741</v>
          </cell>
          <cell r="C764" t="str">
            <v>설명판</v>
          </cell>
          <cell r="D764" t="str">
            <v>(500x400x10㎜)</v>
          </cell>
          <cell r="E764">
            <v>4</v>
          </cell>
          <cell r="F764" t="str">
            <v>ea</v>
          </cell>
          <cell r="G764">
            <v>74012</v>
          </cell>
          <cell r="H764">
            <v>296048</v>
          </cell>
        </row>
        <row r="765">
          <cell r="A765" t="str">
            <v>G.20</v>
          </cell>
          <cell r="B765">
            <v>214773</v>
          </cell>
          <cell r="C765" t="str">
            <v>T.B.M 설치</v>
          </cell>
          <cell r="E765">
            <v>2</v>
          </cell>
          <cell r="F765" t="str">
            <v>ea</v>
          </cell>
          <cell r="G765">
            <v>20790</v>
          </cell>
          <cell r="H765">
            <v>41580</v>
          </cell>
        </row>
        <row r="766">
          <cell r="A766" t="str">
            <v>G.21</v>
          </cell>
          <cell r="B766">
            <v>214901</v>
          </cell>
          <cell r="C766" t="str">
            <v>전선관</v>
          </cell>
          <cell r="E766">
            <v>0</v>
          </cell>
          <cell r="H766">
            <v>0</v>
          </cell>
        </row>
        <row r="767">
          <cell r="A767" t="str">
            <v>a</v>
          </cell>
          <cell r="B767">
            <v>214965</v>
          </cell>
          <cell r="C767" t="str">
            <v>전선관</v>
          </cell>
          <cell r="D767" t="str">
            <v>(PVCφ100mm)</v>
          </cell>
          <cell r="E767">
            <v>463</v>
          </cell>
          <cell r="F767" t="str">
            <v>ｍ</v>
          </cell>
          <cell r="G767">
            <v>2789</v>
          </cell>
          <cell r="H767">
            <v>1291307</v>
          </cell>
        </row>
        <row r="768">
          <cell r="A768" t="str">
            <v>b</v>
          </cell>
          <cell r="B768">
            <v>215013</v>
          </cell>
          <cell r="C768" t="str">
            <v>전선관</v>
          </cell>
          <cell r="D768" t="str">
            <v>(PVCφ150mm)</v>
          </cell>
          <cell r="E768">
            <v>231</v>
          </cell>
          <cell r="F768" t="str">
            <v>ｍ</v>
          </cell>
          <cell r="G768">
            <v>5301</v>
          </cell>
          <cell r="H768">
            <v>1224531</v>
          </cell>
        </row>
        <row r="769">
          <cell r="A769" t="str">
            <v>계</v>
          </cell>
          <cell r="B769">
            <v>215061</v>
          </cell>
          <cell r="E769">
            <v>0</v>
          </cell>
          <cell r="H769">
            <v>0</v>
          </cell>
        </row>
        <row r="770">
          <cell r="A770" t="str">
            <v>G.22</v>
          </cell>
          <cell r="B770">
            <v>215125</v>
          </cell>
          <cell r="C770" t="str">
            <v>스페이서설치</v>
          </cell>
          <cell r="E770">
            <v>0</v>
          </cell>
          <cell r="H770">
            <v>0</v>
          </cell>
        </row>
        <row r="771">
          <cell r="A771" t="str">
            <v>a</v>
          </cell>
          <cell r="B771">
            <v>215189</v>
          </cell>
          <cell r="C771" t="str">
            <v>스페이서</v>
          </cell>
          <cell r="D771" t="str">
            <v>(수직)</v>
          </cell>
          <cell r="E771">
            <v>2694</v>
          </cell>
          <cell r="F771" t="str">
            <v>㎡</v>
          </cell>
          <cell r="G771">
            <v>588</v>
          </cell>
          <cell r="H771">
            <v>1584072</v>
          </cell>
        </row>
        <row r="772">
          <cell r="A772" t="str">
            <v>b</v>
          </cell>
          <cell r="B772">
            <v>215445</v>
          </cell>
          <cell r="C772" t="str">
            <v>스페이서</v>
          </cell>
          <cell r="D772" t="str">
            <v>(수평)</v>
          </cell>
          <cell r="E772">
            <v>2935</v>
          </cell>
          <cell r="F772" t="str">
            <v>㎡</v>
          </cell>
          <cell r="G772">
            <v>411</v>
          </cell>
          <cell r="H772">
            <v>1206285</v>
          </cell>
        </row>
        <row r="773">
          <cell r="A773" t="str">
            <v>계</v>
          </cell>
          <cell r="B773">
            <v>215477</v>
          </cell>
          <cell r="E773">
            <v>0</v>
          </cell>
          <cell r="H773">
            <v>0</v>
          </cell>
        </row>
        <row r="774">
          <cell r="A774" t="str">
            <v>G.22</v>
          </cell>
          <cell r="B774">
            <v>215541</v>
          </cell>
          <cell r="C774" t="str">
            <v>중분대용난간</v>
          </cell>
          <cell r="D774" t="str">
            <v>(알루미늄)</v>
          </cell>
          <cell r="E774">
            <v>199</v>
          </cell>
          <cell r="F774" t="str">
            <v>ｍ</v>
          </cell>
          <cell r="G774">
            <v>539100</v>
          </cell>
          <cell r="H774">
            <v>107280900</v>
          </cell>
        </row>
        <row r="775">
          <cell r="A775" t="str">
            <v>G.23</v>
          </cell>
          <cell r="B775">
            <v>215761</v>
          </cell>
          <cell r="C775" t="str">
            <v>다웰바</v>
          </cell>
          <cell r="D775" t="str">
            <v>(D25x600㎜)</v>
          </cell>
          <cell r="E775">
            <v>96</v>
          </cell>
          <cell r="F775" t="str">
            <v>ea</v>
          </cell>
          <cell r="G775">
            <v>7781</v>
          </cell>
          <cell r="H775">
            <v>746976</v>
          </cell>
        </row>
        <row r="776">
          <cell r="A776" t="str">
            <v>G.24</v>
          </cell>
          <cell r="B776">
            <v>215777</v>
          </cell>
          <cell r="C776" t="str">
            <v>시공이음</v>
          </cell>
          <cell r="E776">
            <v>0</v>
          </cell>
          <cell r="H776">
            <v>0</v>
          </cell>
        </row>
        <row r="777">
          <cell r="A777" t="str">
            <v>a</v>
          </cell>
          <cell r="B777">
            <v>215778</v>
          </cell>
          <cell r="C777" t="str">
            <v>시공이음</v>
          </cell>
          <cell r="D777" t="str">
            <v>(스치로폴:T=10㎜)</v>
          </cell>
          <cell r="E777">
            <v>60</v>
          </cell>
          <cell r="F777" t="str">
            <v>㎡</v>
          </cell>
          <cell r="G777">
            <v>647</v>
          </cell>
          <cell r="H777">
            <v>38820</v>
          </cell>
        </row>
        <row r="778">
          <cell r="A778" t="str">
            <v>b</v>
          </cell>
          <cell r="B778">
            <v>215906</v>
          </cell>
          <cell r="C778" t="str">
            <v>시공이음</v>
          </cell>
          <cell r="D778" t="str">
            <v>(스치로폴:T=20㎜)</v>
          </cell>
          <cell r="E778">
            <v>26</v>
          </cell>
          <cell r="F778" t="str">
            <v>㎡</v>
          </cell>
          <cell r="G778">
            <v>1296</v>
          </cell>
          <cell r="H778">
            <v>33696</v>
          </cell>
        </row>
        <row r="779">
          <cell r="A779" t="str">
            <v>계</v>
          </cell>
          <cell r="B779">
            <v>216921</v>
          </cell>
          <cell r="E779">
            <v>0</v>
          </cell>
          <cell r="H779">
            <v>0</v>
          </cell>
        </row>
        <row r="780">
          <cell r="A780" t="str">
            <v>G.25</v>
          </cell>
          <cell r="B780">
            <v>216937</v>
          </cell>
          <cell r="C780" t="str">
            <v>배수시설</v>
          </cell>
          <cell r="E780">
            <v>0</v>
          </cell>
          <cell r="H780">
            <v>0</v>
          </cell>
        </row>
        <row r="781">
          <cell r="A781" t="str">
            <v>a</v>
          </cell>
          <cell r="B781">
            <v>217099</v>
          </cell>
          <cell r="C781" t="str">
            <v>육교용집수구</v>
          </cell>
          <cell r="D781" t="str">
            <v>(주철)</v>
          </cell>
          <cell r="E781">
            <v>14</v>
          </cell>
          <cell r="F781" t="str">
            <v>ea</v>
          </cell>
          <cell r="G781">
            <v>73123</v>
          </cell>
          <cell r="H781">
            <v>1023722</v>
          </cell>
        </row>
        <row r="782">
          <cell r="A782" t="str">
            <v>b</v>
          </cell>
          <cell r="B782">
            <v>217101</v>
          </cell>
          <cell r="C782" t="str">
            <v>육교용연결집수거</v>
          </cell>
          <cell r="D782" t="str">
            <v>(스테인레스)</v>
          </cell>
          <cell r="E782">
            <v>14</v>
          </cell>
          <cell r="F782" t="str">
            <v>ea</v>
          </cell>
          <cell r="G782">
            <v>105126</v>
          </cell>
          <cell r="H782">
            <v>1471764</v>
          </cell>
        </row>
        <row r="783">
          <cell r="A783" t="str">
            <v>c</v>
          </cell>
          <cell r="B783">
            <v>217103</v>
          </cell>
          <cell r="C783" t="str">
            <v>육교용직관</v>
          </cell>
          <cell r="D783" t="str">
            <v>(□150x10)</v>
          </cell>
          <cell r="E783">
            <v>171</v>
          </cell>
          <cell r="F783" t="str">
            <v>ｍ</v>
          </cell>
          <cell r="G783">
            <v>71155</v>
          </cell>
          <cell r="H783">
            <v>12167505</v>
          </cell>
        </row>
        <row r="784">
          <cell r="A784" t="str">
            <v>d</v>
          </cell>
          <cell r="B784">
            <v>217104</v>
          </cell>
          <cell r="C784" t="str">
            <v>육교용곡관</v>
          </cell>
          <cell r="D784" t="str">
            <v>(스테인레스)</v>
          </cell>
          <cell r="E784">
            <v>15</v>
          </cell>
          <cell r="F784" t="str">
            <v>ea</v>
          </cell>
          <cell r="G784">
            <v>27668</v>
          </cell>
          <cell r="H784">
            <v>415020</v>
          </cell>
        </row>
        <row r="785">
          <cell r="A785" t="str">
            <v>e</v>
          </cell>
          <cell r="B785">
            <v>217392</v>
          </cell>
          <cell r="C785" t="str">
            <v>육교용연결부</v>
          </cell>
          <cell r="D785" t="str">
            <v>(스테인레스)</v>
          </cell>
          <cell r="E785">
            <v>153</v>
          </cell>
          <cell r="F785" t="str">
            <v>ea</v>
          </cell>
          <cell r="G785">
            <v>15430</v>
          </cell>
          <cell r="H785">
            <v>2360790</v>
          </cell>
        </row>
        <row r="786">
          <cell r="A786" t="str">
            <v>계</v>
          </cell>
          <cell r="B786">
            <v>218199</v>
          </cell>
          <cell r="E786">
            <v>0</v>
          </cell>
          <cell r="H786">
            <v>0</v>
          </cell>
        </row>
        <row r="787">
          <cell r="A787" t="str">
            <v>G.26</v>
          </cell>
          <cell r="B787">
            <v>222108</v>
          </cell>
          <cell r="C787" t="str">
            <v>강교</v>
          </cell>
          <cell r="E787">
            <v>0</v>
          </cell>
          <cell r="H787">
            <v>0</v>
          </cell>
        </row>
        <row r="788">
          <cell r="A788" t="str">
            <v>a</v>
          </cell>
          <cell r="B788">
            <v>222214</v>
          </cell>
          <cell r="C788" t="str">
            <v>강교제작</v>
          </cell>
          <cell r="D788" t="str">
            <v>(초당교)</v>
          </cell>
          <cell r="E788">
            <v>807.53899999999999</v>
          </cell>
          <cell r="F788" t="str">
            <v>ton</v>
          </cell>
          <cell r="G788">
            <v>2249426</v>
          </cell>
          <cell r="H788">
            <v>1816499222</v>
          </cell>
        </row>
        <row r="789">
          <cell r="A789" t="str">
            <v>b</v>
          </cell>
          <cell r="B789">
            <v>222342</v>
          </cell>
          <cell r="C789" t="str">
            <v>강교운반 및 가설</v>
          </cell>
          <cell r="D789" t="str">
            <v>(초당교)</v>
          </cell>
          <cell r="E789">
            <v>807.53899999999999</v>
          </cell>
          <cell r="F789" t="str">
            <v>ton</v>
          </cell>
          <cell r="G789">
            <v>343860</v>
          </cell>
          <cell r="H789">
            <v>277680360</v>
          </cell>
        </row>
        <row r="790">
          <cell r="A790" t="str">
            <v>계</v>
          </cell>
          <cell r="B790">
            <v>222406</v>
          </cell>
          <cell r="E790">
            <v>0</v>
          </cell>
          <cell r="H790">
            <v>0</v>
          </cell>
        </row>
        <row r="791">
          <cell r="A791" t="str">
            <v>G.27</v>
          </cell>
          <cell r="B791">
            <v>222438</v>
          </cell>
          <cell r="C791" t="str">
            <v>강교도장</v>
          </cell>
          <cell r="E791">
            <v>0</v>
          </cell>
          <cell r="H791">
            <v>0</v>
          </cell>
        </row>
        <row r="792">
          <cell r="A792" t="str">
            <v>a</v>
          </cell>
          <cell r="B792">
            <v>222470</v>
          </cell>
          <cell r="C792" t="str">
            <v>강교내부도장</v>
          </cell>
          <cell r="D792" t="str">
            <v>(공  장)</v>
          </cell>
          <cell r="E792">
            <v>4651</v>
          </cell>
          <cell r="F792" t="str">
            <v>㎡</v>
          </cell>
          <cell r="G792">
            <v>11059</v>
          </cell>
          <cell r="H792">
            <v>51435409</v>
          </cell>
        </row>
        <row r="793">
          <cell r="A793" t="str">
            <v>b</v>
          </cell>
          <cell r="B793">
            <v>222502</v>
          </cell>
          <cell r="C793" t="str">
            <v>강교SPLICE도장</v>
          </cell>
          <cell r="D793" t="str">
            <v>(공  장)</v>
          </cell>
          <cell r="E793">
            <v>1490</v>
          </cell>
          <cell r="F793" t="str">
            <v>㎡</v>
          </cell>
          <cell r="G793">
            <v>8780</v>
          </cell>
          <cell r="H793">
            <v>13082200</v>
          </cell>
        </row>
        <row r="794">
          <cell r="A794" t="str">
            <v>c</v>
          </cell>
          <cell r="B794">
            <v>222534</v>
          </cell>
          <cell r="C794" t="str">
            <v>내부볼트및SPLICE도장</v>
          </cell>
          <cell r="D794" t="str">
            <v>(현  장)</v>
          </cell>
          <cell r="E794">
            <v>1147</v>
          </cell>
          <cell r="F794" t="str">
            <v>㎡</v>
          </cell>
          <cell r="G794">
            <v>20655</v>
          </cell>
          <cell r="H794">
            <v>23691285</v>
          </cell>
        </row>
        <row r="795">
          <cell r="A795" t="str">
            <v>d</v>
          </cell>
          <cell r="B795">
            <v>222726</v>
          </cell>
          <cell r="C795" t="str">
            <v>강교외부도장</v>
          </cell>
          <cell r="D795" t="str">
            <v>(공  장)</v>
          </cell>
          <cell r="E795">
            <v>4855</v>
          </cell>
          <cell r="F795" t="str">
            <v>㎡</v>
          </cell>
          <cell r="G795">
            <v>11775</v>
          </cell>
          <cell r="H795">
            <v>57167625</v>
          </cell>
        </row>
        <row r="796">
          <cell r="A796" t="str">
            <v>e</v>
          </cell>
          <cell r="B796">
            <v>222824</v>
          </cell>
          <cell r="C796" t="str">
            <v>외부포장면도장</v>
          </cell>
          <cell r="D796" t="str">
            <v>(공  장)</v>
          </cell>
          <cell r="E796">
            <v>1128</v>
          </cell>
          <cell r="F796" t="str">
            <v>㎡</v>
          </cell>
          <cell r="G796">
            <v>10590</v>
          </cell>
          <cell r="H796">
            <v>11945520</v>
          </cell>
        </row>
        <row r="797">
          <cell r="A797" t="str">
            <v>f</v>
          </cell>
          <cell r="B797">
            <v>222952</v>
          </cell>
          <cell r="C797" t="str">
            <v>외부볼트및SPLICE도장</v>
          </cell>
          <cell r="D797" t="str">
            <v>(현  장)</v>
          </cell>
          <cell r="E797">
            <v>343</v>
          </cell>
          <cell r="F797" t="str">
            <v>㎡</v>
          </cell>
          <cell r="G797">
            <v>19803</v>
          </cell>
          <cell r="H797">
            <v>6792429</v>
          </cell>
        </row>
        <row r="798">
          <cell r="A798" t="str">
            <v>g</v>
          </cell>
          <cell r="B798">
            <v>223178</v>
          </cell>
          <cell r="C798" t="str">
            <v>강교검사</v>
          </cell>
          <cell r="E798">
            <v>0</v>
          </cell>
          <cell r="H798">
            <v>0</v>
          </cell>
        </row>
        <row r="799">
          <cell r="A799" t="str">
            <v>g-1</v>
          </cell>
          <cell r="B799">
            <v>223453</v>
          </cell>
          <cell r="C799" t="str">
            <v>방사선투과시험</v>
          </cell>
          <cell r="D799" t="str">
            <v>(강  교)</v>
          </cell>
          <cell r="E799">
            <v>48</v>
          </cell>
          <cell r="F799" t="str">
            <v>매</v>
          </cell>
          <cell r="G799">
            <v>41000</v>
          </cell>
          <cell r="H799">
            <v>1968000</v>
          </cell>
        </row>
        <row r="800">
          <cell r="A800" t="str">
            <v>g-2</v>
          </cell>
          <cell r="B800">
            <v>223478</v>
          </cell>
          <cell r="C800" t="str">
            <v>자분탐상시험</v>
          </cell>
          <cell r="D800" t="str">
            <v>(강  교)</v>
          </cell>
          <cell r="E800">
            <v>1667</v>
          </cell>
          <cell r="F800" t="str">
            <v>ｍ</v>
          </cell>
          <cell r="G800">
            <v>27500</v>
          </cell>
          <cell r="H800">
            <v>45842500</v>
          </cell>
        </row>
        <row r="801">
          <cell r="A801" t="str">
            <v>소계</v>
          </cell>
          <cell r="B801">
            <v>223490</v>
          </cell>
          <cell r="E801">
            <v>0</v>
          </cell>
          <cell r="H801">
            <v>0</v>
          </cell>
        </row>
        <row r="802">
          <cell r="A802" t="str">
            <v>계</v>
          </cell>
          <cell r="B802">
            <v>223588</v>
          </cell>
          <cell r="E802">
            <v>0</v>
          </cell>
          <cell r="H802">
            <v>0</v>
          </cell>
        </row>
        <row r="803">
          <cell r="A803" t="str">
            <v>G.28</v>
          </cell>
          <cell r="B803">
            <v>223716</v>
          </cell>
          <cell r="C803" t="str">
            <v>낙하물방지공</v>
          </cell>
          <cell r="E803">
            <v>2194</v>
          </cell>
          <cell r="F803" t="str">
            <v>㎡</v>
          </cell>
          <cell r="G803">
            <v>4223</v>
          </cell>
          <cell r="H803">
            <v>9265262</v>
          </cell>
        </row>
        <row r="804">
          <cell r="A804" t="str">
            <v>G.29</v>
          </cell>
          <cell r="B804">
            <v>223780</v>
          </cell>
          <cell r="C804" t="str">
            <v>낙교방지책</v>
          </cell>
          <cell r="E804">
            <v>12</v>
          </cell>
          <cell r="F804" t="str">
            <v>개소</v>
          </cell>
          <cell r="G804">
            <v>939706</v>
          </cell>
          <cell r="H804">
            <v>11276472</v>
          </cell>
        </row>
        <row r="805">
          <cell r="A805" t="str">
            <v>G.30</v>
          </cell>
          <cell r="B805">
            <v>225263</v>
          </cell>
          <cell r="C805" t="str">
            <v>교량점검통로</v>
          </cell>
          <cell r="E805">
            <v>0</v>
          </cell>
          <cell r="H805">
            <v>0</v>
          </cell>
        </row>
        <row r="806">
          <cell r="A806" t="str">
            <v>a</v>
          </cell>
          <cell r="B806">
            <v>225850</v>
          </cell>
          <cell r="C806" t="str">
            <v>교량점검통로</v>
          </cell>
          <cell r="D806" t="str">
            <v>(본선부)</v>
          </cell>
          <cell r="E806">
            <v>193</v>
          </cell>
          <cell r="F806" t="str">
            <v>m</v>
          </cell>
          <cell r="G806">
            <v>2242496</v>
          </cell>
          <cell r="H806">
            <v>432801728</v>
          </cell>
        </row>
        <row r="807">
          <cell r="A807" t="str">
            <v>b</v>
          </cell>
          <cell r="B807">
            <v>225978</v>
          </cell>
          <cell r="C807" t="str">
            <v>교량점검통로</v>
          </cell>
          <cell r="D807" t="str">
            <v>(지점부)</v>
          </cell>
          <cell r="E807">
            <v>4</v>
          </cell>
          <cell r="F807" t="str">
            <v>개소</v>
          </cell>
          <cell r="G807">
            <v>9982644</v>
          </cell>
          <cell r="H807">
            <v>39930576</v>
          </cell>
        </row>
        <row r="808">
          <cell r="A808" t="str">
            <v>계</v>
          </cell>
          <cell r="B808">
            <v>226821</v>
          </cell>
          <cell r="E808">
            <v>0</v>
          </cell>
          <cell r="H808">
            <v>0</v>
          </cell>
        </row>
        <row r="809">
          <cell r="A809" t="str">
            <v>G.31</v>
          </cell>
          <cell r="B809">
            <v>227664</v>
          </cell>
          <cell r="C809" t="str">
            <v>강관파일</v>
          </cell>
          <cell r="D809" t="str">
            <v>(D=508mm t=12mm)</v>
          </cell>
          <cell r="E809">
            <v>0</v>
          </cell>
          <cell r="H809">
            <v>0</v>
          </cell>
        </row>
        <row r="810">
          <cell r="A810" t="str">
            <v>a</v>
          </cell>
          <cell r="B810">
            <v>227792</v>
          </cell>
          <cell r="C810" t="str">
            <v>강관파일자재비</v>
          </cell>
          <cell r="E810">
            <v>6697</v>
          </cell>
          <cell r="F810" t="str">
            <v>ｍ</v>
          </cell>
          <cell r="G810">
            <v>66955</v>
          </cell>
          <cell r="H810">
            <v>448397635</v>
          </cell>
        </row>
        <row r="811">
          <cell r="A811" t="str">
            <v>b</v>
          </cell>
          <cell r="B811">
            <v>227804</v>
          </cell>
          <cell r="C811" t="str">
            <v>강관파일항타비</v>
          </cell>
          <cell r="D811" t="str">
            <v>(15m미만)</v>
          </cell>
          <cell r="E811">
            <v>594</v>
          </cell>
          <cell r="F811" t="str">
            <v>ｍ</v>
          </cell>
          <cell r="G811">
            <v>11302</v>
          </cell>
          <cell r="H811">
            <v>6713388</v>
          </cell>
        </row>
        <row r="812">
          <cell r="A812" t="str">
            <v>c</v>
          </cell>
          <cell r="B812">
            <v>227816</v>
          </cell>
          <cell r="C812" t="str">
            <v>강관파일항타비</v>
          </cell>
          <cell r="D812" t="str">
            <v>(15m이상)</v>
          </cell>
          <cell r="E812">
            <v>5702</v>
          </cell>
          <cell r="F812" t="str">
            <v>ｍ</v>
          </cell>
          <cell r="G812">
            <v>15442</v>
          </cell>
          <cell r="H812">
            <v>88050284</v>
          </cell>
        </row>
        <row r="813">
          <cell r="A813" t="str">
            <v>d</v>
          </cell>
          <cell r="B813">
            <v>227820</v>
          </cell>
          <cell r="C813" t="str">
            <v>두부및선단보강</v>
          </cell>
          <cell r="E813">
            <v>331</v>
          </cell>
          <cell r="F813" t="str">
            <v>EA</v>
          </cell>
          <cell r="G813">
            <v>153594</v>
          </cell>
          <cell r="H813">
            <v>50839614</v>
          </cell>
        </row>
        <row r="814">
          <cell r="A814" t="str">
            <v>e</v>
          </cell>
          <cell r="B814">
            <v>227889</v>
          </cell>
          <cell r="C814" t="str">
            <v>강관파일이음</v>
          </cell>
          <cell r="E814">
            <v>270</v>
          </cell>
          <cell r="F814" t="str">
            <v>ea</v>
          </cell>
          <cell r="G814">
            <v>7567</v>
          </cell>
          <cell r="H814">
            <v>2043090</v>
          </cell>
        </row>
        <row r="815">
          <cell r="A815" t="str">
            <v>계</v>
          </cell>
          <cell r="B815">
            <v>228091</v>
          </cell>
          <cell r="E815">
            <v>0</v>
          </cell>
          <cell r="H815">
            <v>0</v>
          </cell>
        </row>
        <row r="816">
          <cell r="A816" t="str">
            <v>G.32</v>
          </cell>
          <cell r="B816">
            <v>228219</v>
          </cell>
          <cell r="C816" t="str">
            <v>옹벽공</v>
          </cell>
          <cell r="E816">
            <v>0</v>
          </cell>
          <cell r="H816">
            <v>0</v>
          </cell>
        </row>
        <row r="817">
          <cell r="A817" t="str">
            <v>a</v>
          </cell>
          <cell r="B817">
            <v>229064</v>
          </cell>
          <cell r="C817" t="str">
            <v>배수파이프</v>
          </cell>
          <cell r="D817" t="str">
            <v>(PVCφ100㎜)</v>
          </cell>
          <cell r="E817">
            <v>21</v>
          </cell>
          <cell r="F817" t="str">
            <v>ｍ</v>
          </cell>
          <cell r="G817">
            <v>2789</v>
          </cell>
          <cell r="H817">
            <v>58569</v>
          </cell>
        </row>
        <row r="818">
          <cell r="A818" t="str">
            <v>b</v>
          </cell>
          <cell r="B818">
            <v>229486</v>
          </cell>
          <cell r="C818" t="str">
            <v>뒷채움및다짐</v>
          </cell>
          <cell r="D818" t="str">
            <v>(현장암유용)</v>
          </cell>
          <cell r="E818">
            <v>21</v>
          </cell>
          <cell r="F818" t="str">
            <v>㎥</v>
          </cell>
          <cell r="G818">
            <v>13631</v>
          </cell>
          <cell r="H818">
            <v>286251</v>
          </cell>
        </row>
        <row r="819">
          <cell r="A819" t="str">
            <v>c</v>
          </cell>
          <cell r="B819">
            <v>229697</v>
          </cell>
          <cell r="C819" t="str">
            <v>부직포</v>
          </cell>
          <cell r="E819">
            <v>485</v>
          </cell>
          <cell r="F819" t="str">
            <v>㎡</v>
          </cell>
          <cell r="G819">
            <v>970</v>
          </cell>
          <cell r="H819">
            <v>470450</v>
          </cell>
        </row>
        <row r="820">
          <cell r="A820" t="str">
            <v>d</v>
          </cell>
          <cell r="B820">
            <v>229825</v>
          </cell>
          <cell r="C820" t="str">
            <v>드레인보드설치</v>
          </cell>
          <cell r="E820">
            <v>289</v>
          </cell>
          <cell r="F820" t="str">
            <v>㎡</v>
          </cell>
          <cell r="G820">
            <v>5488</v>
          </cell>
          <cell r="H820">
            <v>1586032</v>
          </cell>
        </row>
        <row r="821">
          <cell r="A821" t="str">
            <v>계</v>
          </cell>
          <cell r="B821">
            <v>230036</v>
          </cell>
          <cell r="E821">
            <v>0</v>
          </cell>
          <cell r="H821">
            <v>0</v>
          </cell>
        </row>
        <row r="822">
          <cell r="A822" t="str">
            <v>합계</v>
          </cell>
          <cell r="B822">
            <v>233479</v>
          </cell>
          <cell r="E822">
            <v>0</v>
          </cell>
          <cell r="H822">
            <v>0</v>
          </cell>
        </row>
        <row r="823">
          <cell r="A823" t="str">
            <v>H.</v>
          </cell>
          <cell r="B823">
            <v>233607</v>
          </cell>
          <cell r="C823" t="str">
            <v>전 곡 교</v>
          </cell>
          <cell r="D823" t="str">
            <v>(P.S.C BEAM L=60.0m)</v>
          </cell>
          <cell r="E823">
            <v>0</v>
          </cell>
          <cell r="H823">
            <v>0</v>
          </cell>
        </row>
        <row r="824">
          <cell r="A824" t="str">
            <v>H.01</v>
          </cell>
          <cell r="B824">
            <v>233671</v>
          </cell>
          <cell r="C824" t="str">
            <v>구조물터파기</v>
          </cell>
          <cell r="E824">
            <v>0</v>
          </cell>
          <cell r="H824">
            <v>0</v>
          </cell>
        </row>
        <row r="825">
          <cell r="A825" t="str">
            <v>a</v>
          </cell>
          <cell r="B825">
            <v>233760</v>
          </cell>
          <cell r="C825" t="str">
            <v>구조물터파기</v>
          </cell>
          <cell r="D825" t="str">
            <v>(육상토사 0-4ｍ)</v>
          </cell>
          <cell r="E825">
            <v>416</v>
          </cell>
          <cell r="F825" t="str">
            <v>㎥</v>
          </cell>
          <cell r="G825">
            <v>4222</v>
          </cell>
          <cell r="H825">
            <v>1756352</v>
          </cell>
        </row>
        <row r="826">
          <cell r="A826" t="str">
            <v>b</v>
          </cell>
          <cell r="B826">
            <v>233849</v>
          </cell>
          <cell r="C826" t="str">
            <v>구조물터파기</v>
          </cell>
          <cell r="D826" t="str">
            <v>(용수토사 0-4ｍ)</v>
          </cell>
          <cell r="E826">
            <v>546</v>
          </cell>
          <cell r="F826" t="str">
            <v>㎥</v>
          </cell>
          <cell r="G826">
            <v>6419</v>
          </cell>
          <cell r="H826">
            <v>3504774</v>
          </cell>
        </row>
        <row r="827">
          <cell r="A827" t="str">
            <v>계</v>
          </cell>
          <cell r="B827">
            <v>233949</v>
          </cell>
          <cell r="E827">
            <v>0</v>
          </cell>
          <cell r="H827">
            <v>0</v>
          </cell>
        </row>
        <row r="828">
          <cell r="A828" t="str">
            <v>H.02</v>
          </cell>
          <cell r="B828">
            <v>234048</v>
          </cell>
          <cell r="C828" t="str">
            <v>되메우기및다짐</v>
          </cell>
          <cell r="D828" t="str">
            <v>(기계70%+인력30%)</v>
          </cell>
          <cell r="E828">
            <v>265</v>
          </cell>
          <cell r="F828" t="str">
            <v>㎥</v>
          </cell>
          <cell r="G828">
            <v>5802</v>
          </cell>
          <cell r="H828">
            <v>1537530</v>
          </cell>
        </row>
        <row r="829">
          <cell r="A829" t="str">
            <v>H.03</v>
          </cell>
          <cell r="B829">
            <v>234176</v>
          </cell>
          <cell r="C829" t="str">
            <v>교대앞성토</v>
          </cell>
          <cell r="E829">
            <v>7</v>
          </cell>
          <cell r="F829" t="str">
            <v>㎥</v>
          </cell>
          <cell r="G829">
            <v>3025</v>
          </cell>
          <cell r="H829">
            <v>21175</v>
          </cell>
        </row>
        <row r="830">
          <cell r="A830" t="str">
            <v>H.04</v>
          </cell>
          <cell r="B830">
            <v>234375</v>
          </cell>
          <cell r="C830" t="str">
            <v>뒷채움및다짐</v>
          </cell>
          <cell r="D830" t="str">
            <v>(현장암유용)</v>
          </cell>
          <cell r="E830">
            <v>204</v>
          </cell>
          <cell r="F830" t="str">
            <v>㎥</v>
          </cell>
          <cell r="G830">
            <v>13631</v>
          </cell>
          <cell r="H830">
            <v>2780724</v>
          </cell>
        </row>
        <row r="831">
          <cell r="A831" t="str">
            <v>H.05</v>
          </cell>
          <cell r="B831">
            <v>234399</v>
          </cell>
          <cell r="C831" t="str">
            <v>세굴방지용사석채움</v>
          </cell>
          <cell r="D831" t="str">
            <v>(60㎏/개)</v>
          </cell>
          <cell r="E831">
            <v>408</v>
          </cell>
          <cell r="F831" t="str">
            <v>㎥</v>
          </cell>
          <cell r="G831">
            <v>27313</v>
          </cell>
          <cell r="H831">
            <v>11143704</v>
          </cell>
        </row>
        <row r="832">
          <cell r="A832" t="str">
            <v>H.06</v>
          </cell>
          <cell r="B832">
            <v>234527</v>
          </cell>
          <cell r="C832" t="str">
            <v>물푸기공</v>
          </cell>
          <cell r="E832">
            <v>32</v>
          </cell>
          <cell r="F832" t="str">
            <v>hr</v>
          </cell>
          <cell r="G832">
            <v>21879</v>
          </cell>
          <cell r="H832">
            <v>700128</v>
          </cell>
        </row>
        <row r="833">
          <cell r="A833" t="str">
            <v>H.07</v>
          </cell>
          <cell r="B833">
            <v>234655</v>
          </cell>
          <cell r="C833" t="str">
            <v>거푸집</v>
          </cell>
          <cell r="E833">
            <v>0</v>
          </cell>
          <cell r="H833">
            <v>0</v>
          </cell>
        </row>
        <row r="834">
          <cell r="A834" t="str">
            <v>a</v>
          </cell>
          <cell r="B834">
            <v>234719</v>
          </cell>
          <cell r="C834" t="str">
            <v>합판거푸집</v>
          </cell>
          <cell r="D834" t="str">
            <v>(3회:0-7m)</v>
          </cell>
          <cell r="E834">
            <v>1567</v>
          </cell>
          <cell r="F834" t="str">
            <v>㎡</v>
          </cell>
          <cell r="G834">
            <v>19533</v>
          </cell>
          <cell r="H834">
            <v>30608211</v>
          </cell>
        </row>
        <row r="835">
          <cell r="A835" t="str">
            <v>b</v>
          </cell>
          <cell r="B835">
            <v>235103</v>
          </cell>
          <cell r="C835" t="str">
            <v>합판거푸집</v>
          </cell>
          <cell r="D835" t="str">
            <v>(4회)</v>
          </cell>
          <cell r="E835">
            <v>138</v>
          </cell>
          <cell r="F835" t="str">
            <v>㎡</v>
          </cell>
          <cell r="G835">
            <v>16702</v>
          </cell>
          <cell r="H835">
            <v>2304876</v>
          </cell>
        </row>
        <row r="836">
          <cell r="A836" t="str">
            <v>c</v>
          </cell>
          <cell r="B836">
            <v>235231</v>
          </cell>
          <cell r="C836" t="str">
            <v>합판거푸집</v>
          </cell>
          <cell r="D836" t="str">
            <v>(6회)</v>
          </cell>
          <cell r="E836">
            <v>19</v>
          </cell>
          <cell r="F836" t="str">
            <v>㎡</v>
          </cell>
          <cell r="G836">
            <v>13675</v>
          </cell>
          <cell r="H836">
            <v>259825</v>
          </cell>
        </row>
        <row r="837">
          <cell r="A837" t="str">
            <v>d</v>
          </cell>
          <cell r="B837">
            <v>235279</v>
          </cell>
          <cell r="C837" t="str">
            <v>원형거푸집</v>
          </cell>
          <cell r="D837" t="str">
            <v>(3회:0-7m)</v>
          </cell>
          <cell r="E837">
            <v>18</v>
          </cell>
          <cell r="F837" t="str">
            <v>㎡</v>
          </cell>
          <cell r="G837">
            <v>41547</v>
          </cell>
          <cell r="H837">
            <v>747846</v>
          </cell>
        </row>
        <row r="838">
          <cell r="A838" t="str">
            <v>e</v>
          </cell>
          <cell r="B838">
            <v>235839</v>
          </cell>
          <cell r="C838" t="str">
            <v>문양거푸집</v>
          </cell>
          <cell r="D838" t="str">
            <v>(스치로폴 0-7m)</v>
          </cell>
          <cell r="E838">
            <v>55</v>
          </cell>
          <cell r="F838" t="str">
            <v>㎡</v>
          </cell>
          <cell r="G838">
            <v>23595</v>
          </cell>
          <cell r="H838">
            <v>1297725</v>
          </cell>
        </row>
        <row r="839">
          <cell r="A839" t="str">
            <v>계</v>
          </cell>
          <cell r="B839">
            <v>235855</v>
          </cell>
          <cell r="E839">
            <v>0</v>
          </cell>
          <cell r="H839">
            <v>0</v>
          </cell>
        </row>
        <row r="840">
          <cell r="A840" t="str">
            <v>H.08</v>
          </cell>
          <cell r="B840">
            <v>235935</v>
          </cell>
          <cell r="C840" t="str">
            <v>강관비계</v>
          </cell>
          <cell r="D840" t="str">
            <v>(전곡교)</v>
          </cell>
          <cell r="E840">
            <v>1</v>
          </cell>
          <cell r="F840" t="str">
            <v>L.S.</v>
          </cell>
          <cell r="G840">
            <v>4478000</v>
          </cell>
          <cell r="H840">
            <v>4478000</v>
          </cell>
        </row>
        <row r="841">
          <cell r="A841" t="str">
            <v>H.09</v>
          </cell>
          <cell r="B841">
            <v>236063</v>
          </cell>
          <cell r="C841" t="str">
            <v>동바리</v>
          </cell>
          <cell r="D841" t="str">
            <v>(전곡교)</v>
          </cell>
          <cell r="E841">
            <v>1</v>
          </cell>
          <cell r="F841" t="str">
            <v>L.S.</v>
          </cell>
          <cell r="G841">
            <v>21486000</v>
          </cell>
          <cell r="H841">
            <v>21486000</v>
          </cell>
        </row>
        <row r="842">
          <cell r="A842" t="str">
            <v>H.10</v>
          </cell>
          <cell r="B842">
            <v>236377</v>
          </cell>
          <cell r="C842" t="str">
            <v>철근가공조립</v>
          </cell>
          <cell r="E842">
            <v>0</v>
          </cell>
          <cell r="H842">
            <v>0</v>
          </cell>
        </row>
        <row r="843">
          <cell r="A843" t="str">
            <v>a</v>
          </cell>
          <cell r="B843">
            <v>236385</v>
          </cell>
          <cell r="C843" t="str">
            <v>철근가공조립</v>
          </cell>
          <cell r="D843" t="str">
            <v>(보    통)</v>
          </cell>
          <cell r="E843">
            <v>33.619</v>
          </cell>
          <cell r="F843" t="str">
            <v>Ton</v>
          </cell>
          <cell r="G843">
            <v>398697</v>
          </cell>
          <cell r="H843">
            <v>13403794</v>
          </cell>
        </row>
        <row r="844">
          <cell r="A844" t="str">
            <v>b</v>
          </cell>
          <cell r="B844">
            <v>236513</v>
          </cell>
          <cell r="C844" t="str">
            <v>철근가공조립</v>
          </cell>
          <cell r="D844" t="str">
            <v>(복    잡)</v>
          </cell>
          <cell r="E844">
            <v>118.129</v>
          </cell>
          <cell r="F844" t="str">
            <v>Ton</v>
          </cell>
          <cell r="G844">
            <v>500175</v>
          </cell>
          <cell r="H844">
            <v>59085172</v>
          </cell>
        </row>
        <row r="845">
          <cell r="A845" t="str">
            <v>c</v>
          </cell>
          <cell r="B845">
            <v>236581</v>
          </cell>
          <cell r="C845" t="str">
            <v>철근가공조립</v>
          </cell>
          <cell r="D845" t="str">
            <v>(매우복잡)</v>
          </cell>
          <cell r="E845">
            <v>30.452999999999999</v>
          </cell>
          <cell r="F845" t="str">
            <v>Ton</v>
          </cell>
          <cell r="G845">
            <v>554189</v>
          </cell>
          <cell r="H845">
            <v>16876717</v>
          </cell>
        </row>
        <row r="846">
          <cell r="A846" t="str">
            <v>계</v>
          </cell>
          <cell r="B846">
            <v>236615</v>
          </cell>
          <cell r="E846">
            <v>0</v>
          </cell>
          <cell r="H846">
            <v>0</v>
          </cell>
        </row>
        <row r="847">
          <cell r="A847" t="str">
            <v>H.11</v>
          </cell>
          <cell r="B847">
            <v>236649</v>
          </cell>
          <cell r="C847" t="str">
            <v>콘크리트타설</v>
          </cell>
          <cell r="E847">
            <v>0</v>
          </cell>
          <cell r="H847">
            <v>0</v>
          </cell>
        </row>
        <row r="848">
          <cell r="A848" t="str">
            <v>a</v>
          </cell>
          <cell r="B848">
            <v>236651</v>
          </cell>
          <cell r="C848" t="str">
            <v>콘크리트타설(펌프카)</v>
          </cell>
          <cell r="D848" t="str">
            <v>(철근,19-400-15)</v>
          </cell>
          <cell r="E848">
            <v>246</v>
          </cell>
          <cell r="F848" t="str">
            <v>㎥</v>
          </cell>
          <cell r="G848">
            <v>69569</v>
          </cell>
          <cell r="H848">
            <v>17113974</v>
          </cell>
        </row>
        <row r="849">
          <cell r="A849" t="str">
            <v>b</v>
          </cell>
          <cell r="B849">
            <v>236652</v>
          </cell>
          <cell r="C849" t="str">
            <v>콘크리트타설(펌프카)</v>
          </cell>
          <cell r="D849" t="str">
            <v>(철근,25-270-15)</v>
          </cell>
          <cell r="E849">
            <v>249</v>
          </cell>
          <cell r="F849" t="str">
            <v>㎥</v>
          </cell>
          <cell r="G849">
            <v>62738</v>
          </cell>
          <cell r="H849">
            <v>15621762</v>
          </cell>
        </row>
        <row r="850">
          <cell r="A850" t="str">
            <v>c</v>
          </cell>
          <cell r="B850">
            <v>236780</v>
          </cell>
          <cell r="C850" t="str">
            <v>콘크리트타설(펌프카)</v>
          </cell>
          <cell r="D850" t="str">
            <v>(철근,25-240-15)</v>
          </cell>
          <cell r="E850">
            <v>586</v>
          </cell>
          <cell r="F850" t="str">
            <v>㎥</v>
          </cell>
          <cell r="G850">
            <v>57146</v>
          </cell>
          <cell r="H850">
            <v>33487556</v>
          </cell>
        </row>
        <row r="851">
          <cell r="A851" t="str">
            <v>d</v>
          </cell>
          <cell r="B851">
            <v>236812</v>
          </cell>
          <cell r="C851" t="str">
            <v>콘크리트타설</v>
          </cell>
          <cell r="D851" t="str">
            <v>(무근,40-210-8)</v>
          </cell>
          <cell r="E851">
            <v>1</v>
          </cell>
          <cell r="F851" t="str">
            <v>㎥</v>
          </cell>
          <cell r="G851">
            <v>64602</v>
          </cell>
          <cell r="H851">
            <v>64602</v>
          </cell>
        </row>
        <row r="852">
          <cell r="A852" t="str">
            <v>e</v>
          </cell>
          <cell r="B852">
            <v>236844</v>
          </cell>
          <cell r="C852" t="str">
            <v>콘크리트타설</v>
          </cell>
          <cell r="D852" t="str">
            <v>(무근,40-240-8)</v>
          </cell>
          <cell r="E852">
            <v>5</v>
          </cell>
          <cell r="F852" t="str">
            <v>㎥</v>
          </cell>
          <cell r="G852">
            <v>63322</v>
          </cell>
          <cell r="H852">
            <v>316610</v>
          </cell>
        </row>
        <row r="853">
          <cell r="A853" t="str">
            <v>f</v>
          </cell>
          <cell r="B853">
            <v>236908</v>
          </cell>
          <cell r="C853" t="str">
            <v>콘크리트타설</v>
          </cell>
          <cell r="D853" t="str">
            <v>(무근,40-180-8)</v>
          </cell>
          <cell r="E853">
            <v>29</v>
          </cell>
          <cell r="F853" t="str">
            <v>㎥</v>
          </cell>
          <cell r="G853">
            <v>61273</v>
          </cell>
          <cell r="H853">
            <v>1776917</v>
          </cell>
        </row>
        <row r="854">
          <cell r="A854" t="str">
            <v>계</v>
          </cell>
          <cell r="B854">
            <v>237041</v>
          </cell>
          <cell r="E854">
            <v>0</v>
          </cell>
          <cell r="H854">
            <v>0</v>
          </cell>
        </row>
        <row r="855">
          <cell r="A855" t="str">
            <v>H.12</v>
          </cell>
          <cell r="B855">
            <v>237169</v>
          </cell>
          <cell r="C855" t="str">
            <v>무수축몰탈</v>
          </cell>
          <cell r="E855">
            <v>1</v>
          </cell>
          <cell r="F855" t="str">
            <v>㎥</v>
          </cell>
          <cell r="G855">
            <v>159594</v>
          </cell>
          <cell r="H855">
            <v>159594</v>
          </cell>
        </row>
        <row r="856">
          <cell r="A856" t="str">
            <v>H.13</v>
          </cell>
          <cell r="B856">
            <v>237177</v>
          </cell>
          <cell r="C856" t="str">
            <v>무수축콘크리트</v>
          </cell>
          <cell r="E856">
            <v>2</v>
          </cell>
          <cell r="F856" t="str">
            <v>㎥</v>
          </cell>
          <cell r="G856">
            <v>222180</v>
          </cell>
          <cell r="H856">
            <v>444360</v>
          </cell>
        </row>
        <row r="857">
          <cell r="A857" t="str">
            <v>H.14</v>
          </cell>
          <cell r="B857">
            <v>237305</v>
          </cell>
          <cell r="C857" t="str">
            <v>교좌장치</v>
          </cell>
          <cell r="E857">
            <v>0</v>
          </cell>
          <cell r="H857">
            <v>0</v>
          </cell>
        </row>
        <row r="858">
          <cell r="A858" t="str">
            <v>a</v>
          </cell>
          <cell r="B858">
            <v>237329</v>
          </cell>
          <cell r="C858" t="str">
            <v>교좌장치</v>
          </cell>
          <cell r="D858" t="str">
            <v>(고  정 135TON)</v>
          </cell>
          <cell r="E858">
            <v>2</v>
          </cell>
          <cell r="F858" t="str">
            <v>set</v>
          </cell>
          <cell r="G858">
            <v>1827085</v>
          </cell>
          <cell r="H858">
            <v>3654170</v>
          </cell>
        </row>
        <row r="859">
          <cell r="A859" t="str">
            <v>b</v>
          </cell>
          <cell r="B859">
            <v>237337</v>
          </cell>
          <cell r="C859" t="str">
            <v>교좌장치</v>
          </cell>
          <cell r="D859" t="str">
            <v>(일방향 135TON)</v>
          </cell>
          <cell r="E859">
            <v>10</v>
          </cell>
          <cell r="F859" t="str">
            <v>set</v>
          </cell>
          <cell r="G859">
            <v>1806085</v>
          </cell>
          <cell r="H859">
            <v>18060850</v>
          </cell>
        </row>
        <row r="860">
          <cell r="A860" t="str">
            <v>c</v>
          </cell>
          <cell r="B860">
            <v>237369</v>
          </cell>
          <cell r="C860" t="str">
            <v>교좌장치</v>
          </cell>
          <cell r="D860" t="str">
            <v>(양방향 135TON)</v>
          </cell>
          <cell r="E860">
            <v>8</v>
          </cell>
          <cell r="F860" t="str">
            <v>set</v>
          </cell>
          <cell r="G860">
            <v>1528085</v>
          </cell>
          <cell r="H860">
            <v>12224680</v>
          </cell>
        </row>
        <row r="861">
          <cell r="A861" t="str">
            <v>계</v>
          </cell>
          <cell r="B861">
            <v>237393</v>
          </cell>
          <cell r="E861">
            <v>0</v>
          </cell>
          <cell r="H861">
            <v>0</v>
          </cell>
        </row>
        <row r="862">
          <cell r="A862" t="str">
            <v>H.15</v>
          </cell>
          <cell r="B862">
            <v>237521</v>
          </cell>
          <cell r="C862" t="str">
            <v>신축이음장치</v>
          </cell>
          <cell r="D862" t="str">
            <v>(NB 50)</v>
          </cell>
          <cell r="E862">
            <v>22</v>
          </cell>
          <cell r="F862" t="str">
            <v>ｍ</v>
          </cell>
          <cell r="G862">
            <v>282695</v>
          </cell>
          <cell r="H862">
            <v>6219290</v>
          </cell>
        </row>
        <row r="863">
          <cell r="A863" t="str">
            <v>H.16</v>
          </cell>
          <cell r="B863">
            <v>237651</v>
          </cell>
          <cell r="C863" t="str">
            <v>슬라브양생</v>
          </cell>
          <cell r="E863">
            <v>660</v>
          </cell>
          <cell r="F863" t="str">
            <v>㎡</v>
          </cell>
          <cell r="G863">
            <v>328</v>
          </cell>
          <cell r="H863">
            <v>216480</v>
          </cell>
        </row>
        <row r="864">
          <cell r="A864" t="str">
            <v>H.17</v>
          </cell>
          <cell r="B864">
            <v>237652</v>
          </cell>
          <cell r="C864" t="str">
            <v>데크휘니샤면고르기</v>
          </cell>
          <cell r="E864">
            <v>660</v>
          </cell>
          <cell r="F864" t="str">
            <v>㎡</v>
          </cell>
          <cell r="G864">
            <v>486</v>
          </cell>
          <cell r="H864">
            <v>320760</v>
          </cell>
        </row>
        <row r="865">
          <cell r="A865" t="str">
            <v>H.18</v>
          </cell>
          <cell r="B865">
            <v>237780</v>
          </cell>
          <cell r="C865" t="str">
            <v>교면방수</v>
          </cell>
          <cell r="D865" t="str">
            <v>(도막방수)</v>
          </cell>
          <cell r="E865">
            <v>660</v>
          </cell>
          <cell r="F865" t="str">
            <v>㎡</v>
          </cell>
          <cell r="G865">
            <v>20568</v>
          </cell>
          <cell r="H865">
            <v>13574880</v>
          </cell>
        </row>
        <row r="866">
          <cell r="A866" t="str">
            <v>H.19</v>
          </cell>
          <cell r="B866">
            <v>239521</v>
          </cell>
          <cell r="C866" t="str">
            <v>교명주</v>
          </cell>
          <cell r="D866" t="str">
            <v>(화 강 암)</v>
          </cell>
          <cell r="E866">
            <v>4</v>
          </cell>
          <cell r="F866" t="str">
            <v>ea</v>
          </cell>
          <cell r="G866">
            <v>1256769</v>
          </cell>
          <cell r="H866">
            <v>5027076</v>
          </cell>
        </row>
        <row r="867">
          <cell r="A867" t="str">
            <v>H.20</v>
          </cell>
          <cell r="B867">
            <v>239522</v>
          </cell>
          <cell r="C867" t="str">
            <v>교명판</v>
          </cell>
          <cell r="D867" t="str">
            <v>(450x250x10㎜)</v>
          </cell>
          <cell r="E867">
            <v>4</v>
          </cell>
          <cell r="F867" t="str">
            <v>ea</v>
          </cell>
          <cell r="G867">
            <v>41631</v>
          </cell>
          <cell r="H867">
            <v>166524</v>
          </cell>
        </row>
        <row r="868">
          <cell r="A868" t="str">
            <v>H.21</v>
          </cell>
          <cell r="B868">
            <v>239586</v>
          </cell>
          <cell r="C868" t="str">
            <v>설명판</v>
          </cell>
          <cell r="D868" t="str">
            <v>(500x400x10㎜)</v>
          </cell>
          <cell r="E868">
            <v>4</v>
          </cell>
          <cell r="F868" t="str">
            <v>ea</v>
          </cell>
          <cell r="G868">
            <v>74012</v>
          </cell>
          <cell r="H868">
            <v>296048</v>
          </cell>
        </row>
        <row r="869">
          <cell r="A869" t="str">
            <v>H.22</v>
          </cell>
          <cell r="B869">
            <v>239618</v>
          </cell>
          <cell r="C869" t="str">
            <v>T.B.M 설치</v>
          </cell>
          <cell r="E869">
            <v>1</v>
          </cell>
          <cell r="F869" t="str">
            <v>ea</v>
          </cell>
          <cell r="G869">
            <v>20790</v>
          </cell>
          <cell r="H869">
            <v>20790</v>
          </cell>
        </row>
        <row r="870">
          <cell r="A870" t="str">
            <v>H.23</v>
          </cell>
          <cell r="B870">
            <v>239746</v>
          </cell>
          <cell r="C870" t="str">
            <v>전선관</v>
          </cell>
          <cell r="E870">
            <v>0</v>
          </cell>
          <cell r="H870">
            <v>0</v>
          </cell>
        </row>
        <row r="871">
          <cell r="A871" t="str">
            <v>a</v>
          </cell>
          <cell r="B871">
            <v>239810</v>
          </cell>
          <cell r="C871" t="str">
            <v>전선관</v>
          </cell>
          <cell r="D871" t="str">
            <v>(PVCφ100mm)</v>
          </cell>
          <cell r="E871">
            <v>284</v>
          </cell>
          <cell r="F871" t="str">
            <v>ｍ</v>
          </cell>
          <cell r="G871">
            <v>2789</v>
          </cell>
          <cell r="H871">
            <v>792076</v>
          </cell>
        </row>
        <row r="872">
          <cell r="A872" t="str">
            <v>b</v>
          </cell>
          <cell r="B872">
            <v>239858</v>
          </cell>
          <cell r="C872" t="str">
            <v>전선관</v>
          </cell>
          <cell r="D872" t="str">
            <v>(PVCφ150mm)</v>
          </cell>
          <cell r="E872">
            <v>142</v>
          </cell>
          <cell r="F872" t="str">
            <v>ｍ</v>
          </cell>
          <cell r="G872">
            <v>5301</v>
          </cell>
          <cell r="H872">
            <v>752742</v>
          </cell>
        </row>
        <row r="873">
          <cell r="A873" t="str">
            <v>계</v>
          </cell>
          <cell r="B873">
            <v>239906</v>
          </cell>
          <cell r="E873">
            <v>0</v>
          </cell>
          <cell r="H873">
            <v>0</v>
          </cell>
        </row>
        <row r="874">
          <cell r="A874" t="str">
            <v>H.24</v>
          </cell>
          <cell r="B874">
            <v>239970</v>
          </cell>
          <cell r="C874" t="str">
            <v>스페이서설치</v>
          </cell>
          <cell r="E874">
            <v>0</v>
          </cell>
          <cell r="H874">
            <v>0</v>
          </cell>
        </row>
        <row r="875">
          <cell r="A875" t="str">
            <v>a</v>
          </cell>
          <cell r="B875">
            <v>240034</v>
          </cell>
          <cell r="C875" t="str">
            <v>스페이서</v>
          </cell>
          <cell r="D875" t="str">
            <v>(수직)</v>
          </cell>
          <cell r="E875">
            <v>693</v>
          </cell>
          <cell r="F875" t="str">
            <v>㎡</v>
          </cell>
          <cell r="G875">
            <v>588</v>
          </cell>
          <cell r="H875">
            <v>407484</v>
          </cell>
        </row>
        <row r="876">
          <cell r="A876" t="str">
            <v>b</v>
          </cell>
          <cell r="B876">
            <v>240290</v>
          </cell>
          <cell r="C876" t="str">
            <v>스페이서</v>
          </cell>
          <cell r="D876" t="str">
            <v>(수평)</v>
          </cell>
          <cell r="E876">
            <v>1008</v>
          </cell>
          <cell r="F876" t="str">
            <v>㎡</v>
          </cell>
          <cell r="G876">
            <v>411</v>
          </cell>
          <cell r="H876">
            <v>414288</v>
          </cell>
        </row>
        <row r="877">
          <cell r="A877" t="str">
            <v>계</v>
          </cell>
          <cell r="B877">
            <v>240322</v>
          </cell>
          <cell r="E877">
            <v>0</v>
          </cell>
          <cell r="H877">
            <v>0</v>
          </cell>
        </row>
        <row r="878">
          <cell r="A878" t="str">
            <v>H.25</v>
          </cell>
          <cell r="B878">
            <v>240386</v>
          </cell>
          <cell r="C878" t="str">
            <v>방호벽용난간</v>
          </cell>
          <cell r="D878" t="str">
            <v>(알루미늄)</v>
          </cell>
          <cell r="E878">
            <v>142</v>
          </cell>
          <cell r="F878" t="str">
            <v>ｍ</v>
          </cell>
          <cell r="G878">
            <v>150435</v>
          </cell>
          <cell r="H878">
            <v>21361770</v>
          </cell>
        </row>
        <row r="879">
          <cell r="A879" t="str">
            <v>H.26</v>
          </cell>
          <cell r="B879">
            <v>240606</v>
          </cell>
          <cell r="C879" t="str">
            <v>다웰바</v>
          </cell>
          <cell r="D879" t="str">
            <v>(D25x600㎜)</v>
          </cell>
          <cell r="E879">
            <v>52</v>
          </cell>
          <cell r="F879" t="str">
            <v>ea</v>
          </cell>
          <cell r="G879">
            <v>7781</v>
          </cell>
          <cell r="H879">
            <v>404612</v>
          </cell>
        </row>
        <row r="880">
          <cell r="A880" t="str">
            <v>H.27</v>
          </cell>
          <cell r="B880">
            <v>240751</v>
          </cell>
          <cell r="C880" t="str">
            <v>시공이음</v>
          </cell>
          <cell r="D880" t="str">
            <v>(스치로폴:T=20㎜)</v>
          </cell>
          <cell r="E880">
            <v>12</v>
          </cell>
          <cell r="F880" t="str">
            <v>㎡</v>
          </cell>
          <cell r="G880">
            <v>1296</v>
          </cell>
          <cell r="H880">
            <v>15552</v>
          </cell>
        </row>
        <row r="881">
          <cell r="A881" t="str">
            <v>H.28</v>
          </cell>
          <cell r="B881">
            <v>243086</v>
          </cell>
          <cell r="C881" t="str">
            <v>배수시설</v>
          </cell>
          <cell r="E881">
            <v>0</v>
          </cell>
          <cell r="H881">
            <v>0</v>
          </cell>
        </row>
        <row r="882">
          <cell r="A882" t="str">
            <v>a</v>
          </cell>
          <cell r="B882">
            <v>243214</v>
          </cell>
          <cell r="C882" t="str">
            <v>하천용집수구</v>
          </cell>
          <cell r="D882" t="str">
            <v>(주철)</v>
          </cell>
          <cell r="E882">
            <v>4</v>
          </cell>
          <cell r="F882" t="str">
            <v>ea</v>
          </cell>
          <cell r="G882">
            <v>38345</v>
          </cell>
          <cell r="H882">
            <v>153380</v>
          </cell>
        </row>
        <row r="883">
          <cell r="A883" t="str">
            <v>b</v>
          </cell>
          <cell r="B883">
            <v>243246</v>
          </cell>
          <cell r="C883" t="str">
            <v>하천용집수구</v>
          </cell>
          <cell r="D883" t="str">
            <v>(아연도강관)</v>
          </cell>
          <cell r="E883">
            <v>11</v>
          </cell>
          <cell r="F883" t="str">
            <v>ｍ</v>
          </cell>
          <cell r="G883">
            <v>13730</v>
          </cell>
          <cell r="H883">
            <v>151030</v>
          </cell>
        </row>
        <row r="884">
          <cell r="A884" t="str">
            <v>계</v>
          </cell>
          <cell r="B884">
            <v>243893</v>
          </cell>
          <cell r="E884">
            <v>0</v>
          </cell>
          <cell r="H884">
            <v>0</v>
          </cell>
        </row>
        <row r="885">
          <cell r="A885" t="str">
            <v>H.29</v>
          </cell>
          <cell r="B885">
            <v>245675</v>
          </cell>
          <cell r="C885" t="str">
            <v>P.S.C BEAM</v>
          </cell>
          <cell r="E885">
            <v>0</v>
          </cell>
          <cell r="H885">
            <v>0</v>
          </cell>
        </row>
        <row r="886">
          <cell r="A886" t="str">
            <v>a</v>
          </cell>
          <cell r="B886">
            <v>245781</v>
          </cell>
          <cell r="C886" t="str">
            <v>P.S.C BEAM 제작</v>
          </cell>
          <cell r="D886" t="str">
            <v>(L=30.0ｍ)</v>
          </cell>
          <cell r="E886">
            <v>10</v>
          </cell>
          <cell r="F886" t="str">
            <v>본</v>
          </cell>
          <cell r="G886">
            <v>8722028</v>
          </cell>
          <cell r="H886">
            <v>87220280</v>
          </cell>
        </row>
        <row r="887">
          <cell r="A887" t="str">
            <v>b</v>
          </cell>
          <cell r="B887">
            <v>245886</v>
          </cell>
          <cell r="C887" t="str">
            <v>P.S.C BEAM 설치</v>
          </cell>
          <cell r="D887" t="str">
            <v>(L=30.0ｍ)</v>
          </cell>
          <cell r="E887">
            <v>10</v>
          </cell>
          <cell r="F887" t="str">
            <v>본</v>
          </cell>
          <cell r="G887">
            <v>1658743</v>
          </cell>
          <cell r="H887">
            <v>16587430</v>
          </cell>
        </row>
        <row r="888">
          <cell r="A888" t="str">
            <v>c</v>
          </cell>
          <cell r="B888">
            <v>245966</v>
          </cell>
          <cell r="C888" t="str">
            <v>P.S.C BEAM 전도방지</v>
          </cell>
          <cell r="E888">
            <v>10</v>
          </cell>
          <cell r="F888" t="str">
            <v>본</v>
          </cell>
          <cell r="G888">
            <v>8797</v>
          </cell>
          <cell r="H888">
            <v>87970</v>
          </cell>
        </row>
        <row r="889">
          <cell r="A889" t="str">
            <v>계</v>
          </cell>
          <cell r="B889">
            <v>246045</v>
          </cell>
          <cell r="E889">
            <v>0</v>
          </cell>
          <cell r="H889">
            <v>0</v>
          </cell>
        </row>
        <row r="890">
          <cell r="A890" t="str">
            <v>H.30</v>
          </cell>
          <cell r="B890">
            <v>246173</v>
          </cell>
          <cell r="C890" t="str">
            <v>교량점검통로</v>
          </cell>
          <cell r="D890" t="str">
            <v>(지점부)</v>
          </cell>
          <cell r="E890">
            <v>1</v>
          </cell>
          <cell r="F890" t="str">
            <v>개소</v>
          </cell>
          <cell r="G890">
            <v>9982644</v>
          </cell>
          <cell r="H890">
            <v>9982644</v>
          </cell>
        </row>
        <row r="891">
          <cell r="A891" t="str">
            <v>H.31</v>
          </cell>
          <cell r="B891">
            <v>246323</v>
          </cell>
          <cell r="C891" t="str">
            <v>강관파일</v>
          </cell>
          <cell r="D891" t="str">
            <v>(D=508mm t=12mm)</v>
          </cell>
          <cell r="E891">
            <v>0</v>
          </cell>
          <cell r="H891">
            <v>0</v>
          </cell>
        </row>
        <row r="892">
          <cell r="A892" t="str">
            <v>a</v>
          </cell>
          <cell r="B892">
            <v>246360</v>
          </cell>
          <cell r="C892" t="str">
            <v>강관파일자재비</v>
          </cell>
          <cell r="E892">
            <v>207</v>
          </cell>
          <cell r="F892" t="str">
            <v>ｍ</v>
          </cell>
          <cell r="G892">
            <v>66955</v>
          </cell>
          <cell r="H892">
            <v>13859685</v>
          </cell>
        </row>
        <row r="893">
          <cell r="A893" t="str">
            <v>b</v>
          </cell>
          <cell r="B893">
            <v>246379</v>
          </cell>
          <cell r="C893" t="str">
            <v>강관파일항타비</v>
          </cell>
          <cell r="D893" t="str">
            <v>(15m미만)</v>
          </cell>
          <cell r="E893">
            <v>189</v>
          </cell>
          <cell r="F893" t="str">
            <v>ｍ</v>
          </cell>
          <cell r="G893">
            <v>11302</v>
          </cell>
          <cell r="H893">
            <v>2136078</v>
          </cell>
        </row>
        <row r="894">
          <cell r="A894" t="str">
            <v>c</v>
          </cell>
          <cell r="B894">
            <v>246388</v>
          </cell>
          <cell r="C894" t="str">
            <v>두부및선단보강</v>
          </cell>
          <cell r="E894">
            <v>36</v>
          </cell>
          <cell r="F894" t="str">
            <v>EA</v>
          </cell>
          <cell r="G894">
            <v>153594</v>
          </cell>
          <cell r="H894">
            <v>5529384</v>
          </cell>
        </row>
        <row r="895">
          <cell r="A895" t="str">
            <v>계</v>
          </cell>
          <cell r="B895">
            <v>246525</v>
          </cell>
          <cell r="E895">
            <v>0</v>
          </cell>
          <cell r="H895">
            <v>0</v>
          </cell>
        </row>
        <row r="896">
          <cell r="A896" t="str">
            <v>H.32</v>
          </cell>
          <cell r="B896">
            <v>248247</v>
          </cell>
          <cell r="C896" t="str">
            <v>가도</v>
          </cell>
          <cell r="D896" t="str">
            <v>(전곡교)</v>
          </cell>
          <cell r="E896">
            <v>1</v>
          </cell>
          <cell r="F896" t="str">
            <v>식</v>
          </cell>
          <cell r="G896">
            <v>27665538</v>
          </cell>
          <cell r="H896">
            <v>27665538</v>
          </cell>
        </row>
        <row r="897">
          <cell r="A897" t="str">
            <v>합계</v>
          </cell>
          <cell r="B897">
            <v>249968</v>
          </cell>
          <cell r="E897">
            <v>0</v>
          </cell>
          <cell r="H897">
            <v>0</v>
          </cell>
        </row>
        <row r="898">
          <cell r="A898" t="str">
            <v>총계</v>
          </cell>
          <cell r="B898">
            <v>575630</v>
          </cell>
          <cell r="E898">
            <v>0</v>
          </cell>
          <cell r="H898">
            <v>0</v>
          </cell>
        </row>
        <row r="899">
          <cell r="A899" t="str">
            <v>4.</v>
          </cell>
          <cell r="B899">
            <v>575662</v>
          </cell>
          <cell r="C899" t="str">
            <v>터    널    공</v>
          </cell>
          <cell r="D899" t="str">
            <v>(배산터널 L=525.0m)</v>
          </cell>
          <cell r="E899">
            <v>0</v>
          </cell>
          <cell r="H899">
            <v>0</v>
          </cell>
        </row>
        <row r="900">
          <cell r="A900" t="str">
            <v>4.01</v>
          </cell>
          <cell r="B900">
            <v>652270</v>
          </cell>
          <cell r="C900" t="str">
            <v>굴착</v>
          </cell>
          <cell r="E900">
            <v>0</v>
          </cell>
          <cell r="H900">
            <v>0</v>
          </cell>
        </row>
        <row r="901">
          <cell r="A901" t="str">
            <v>a</v>
          </cell>
          <cell r="B901">
            <v>652590</v>
          </cell>
          <cell r="C901" t="str">
            <v>전단면굴착</v>
          </cell>
          <cell r="D901" t="str">
            <v>(표준단면-2)</v>
          </cell>
          <cell r="E901">
            <v>32723</v>
          </cell>
          <cell r="F901" t="str">
            <v>㎥</v>
          </cell>
          <cell r="G901">
            <v>21401</v>
          </cell>
          <cell r="H901">
            <v>700304923</v>
          </cell>
        </row>
        <row r="902">
          <cell r="A902" t="str">
            <v>b</v>
          </cell>
          <cell r="B902">
            <v>652778</v>
          </cell>
          <cell r="C902" t="str">
            <v>반단면굴착</v>
          </cell>
          <cell r="E902">
            <v>0</v>
          </cell>
          <cell r="H902">
            <v>0</v>
          </cell>
        </row>
        <row r="903">
          <cell r="A903" t="str">
            <v>b-1-a</v>
          </cell>
          <cell r="B903">
            <v>652838</v>
          </cell>
          <cell r="C903" t="str">
            <v>반단면굴착</v>
          </cell>
          <cell r="D903" t="str">
            <v>(표준단면-4 상부)</v>
          </cell>
          <cell r="E903">
            <v>9654</v>
          </cell>
          <cell r="F903" t="str">
            <v>㎥</v>
          </cell>
          <cell r="G903">
            <v>32785</v>
          </cell>
          <cell r="H903">
            <v>316506390</v>
          </cell>
        </row>
        <row r="904">
          <cell r="A904" t="str">
            <v>b-1-b</v>
          </cell>
          <cell r="B904">
            <v>652958</v>
          </cell>
          <cell r="C904" t="str">
            <v>반단면굴착</v>
          </cell>
          <cell r="D904" t="str">
            <v>(표준단면-4 하부)</v>
          </cell>
          <cell r="E904">
            <v>8366</v>
          </cell>
          <cell r="F904" t="str">
            <v>㎥</v>
          </cell>
          <cell r="G904">
            <v>17023</v>
          </cell>
          <cell r="H904">
            <v>142414418</v>
          </cell>
        </row>
        <row r="905">
          <cell r="A905" t="str">
            <v>b-2-a</v>
          </cell>
          <cell r="B905">
            <v>653038</v>
          </cell>
          <cell r="C905" t="str">
            <v>반단면굴착</v>
          </cell>
          <cell r="D905" t="str">
            <v>(표준단면-5 상부)</v>
          </cell>
          <cell r="E905">
            <v>13812</v>
          </cell>
          <cell r="F905" t="str">
            <v>㎥</v>
          </cell>
          <cell r="G905">
            <v>38643</v>
          </cell>
          <cell r="H905">
            <v>533737116</v>
          </cell>
        </row>
        <row r="906">
          <cell r="A906" t="str">
            <v>b-2-b</v>
          </cell>
          <cell r="B906">
            <v>653166</v>
          </cell>
          <cell r="C906" t="str">
            <v>반단면굴착</v>
          </cell>
          <cell r="D906" t="str">
            <v>(표준단면-5 하부)</v>
          </cell>
          <cell r="E906">
            <v>11876</v>
          </cell>
          <cell r="F906" t="str">
            <v>㎥</v>
          </cell>
          <cell r="G906">
            <v>26505</v>
          </cell>
          <cell r="H906">
            <v>314773380</v>
          </cell>
        </row>
        <row r="907">
          <cell r="A907" t="str">
            <v>b-3-a</v>
          </cell>
          <cell r="B907">
            <v>653358</v>
          </cell>
          <cell r="C907" t="str">
            <v>반단면굴착</v>
          </cell>
          <cell r="D907" t="str">
            <v>(표준단면-6 상부)</v>
          </cell>
          <cell r="E907">
            <v>1337</v>
          </cell>
          <cell r="F907" t="str">
            <v>㎥</v>
          </cell>
          <cell r="G907">
            <v>38935</v>
          </cell>
          <cell r="H907">
            <v>52056095</v>
          </cell>
        </row>
        <row r="908">
          <cell r="A908" t="str">
            <v>b-3-b</v>
          </cell>
          <cell r="B908">
            <v>653486</v>
          </cell>
          <cell r="C908" t="str">
            <v>반단면굴착</v>
          </cell>
          <cell r="D908" t="str">
            <v>(표준단면-6 하부)</v>
          </cell>
          <cell r="E908">
            <v>1149</v>
          </cell>
          <cell r="F908" t="str">
            <v>㎥</v>
          </cell>
          <cell r="G908">
            <v>28319</v>
          </cell>
          <cell r="H908">
            <v>32538531</v>
          </cell>
        </row>
        <row r="909">
          <cell r="A909" t="str">
            <v>b-4-a</v>
          </cell>
          <cell r="B909">
            <v>653662</v>
          </cell>
          <cell r="C909" t="str">
            <v>반단면굴착</v>
          </cell>
          <cell r="D909" t="str">
            <v>(표준단면-7 상부)</v>
          </cell>
          <cell r="E909">
            <v>3119</v>
          </cell>
          <cell r="F909" t="str">
            <v>㎥</v>
          </cell>
          <cell r="G909">
            <v>42976</v>
          </cell>
          <cell r="H909">
            <v>134042144</v>
          </cell>
        </row>
        <row r="910">
          <cell r="A910" t="str">
            <v>b-4-b</v>
          </cell>
          <cell r="B910">
            <v>653790</v>
          </cell>
          <cell r="C910" t="str">
            <v>반단면굴착</v>
          </cell>
          <cell r="D910" t="str">
            <v>(표준단면-7 하부)</v>
          </cell>
          <cell r="E910">
            <v>3154</v>
          </cell>
          <cell r="F910" t="str">
            <v>㎥</v>
          </cell>
          <cell r="G910">
            <v>26463</v>
          </cell>
          <cell r="H910">
            <v>83464302</v>
          </cell>
        </row>
        <row r="911">
          <cell r="A911" t="str">
            <v>소계</v>
          </cell>
          <cell r="B911">
            <v>653854</v>
          </cell>
          <cell r="E911">
            <v>0</v>
          </cell>
          <cell r="H911">
            <v>0</v>
          </cell>
        </row>
        <row r="912">
          <cell r="A912" t="str">
            <v>계</v>
          </cell>
          <cell r="B912">
            <v>653918</v>
          </cell>
          <cell r="E912">
            <v>0</v>
          </cell>
          <cell r="H912">
            <v>0</v>
          </cell>
        </row>
        <row r="913">
          <cell r="A913" t="str">
            <v>4-02</v>
          </cell>
          <cell r="B913">
            <v>654046</v>
          </cell>
          <cell r="C913" t="str">
            <v>버럭처리</v>
          </cell>
          <cell r="E913">
            <v>0</v>
          </cell>
          <cell r="H913">
            <v>0</v>
          </cell>
        </row>
        <row r="914">
          <cell r="A914" t="str">
            <v>a</v>
          </cell>
          <cell r="B914">
            <v>654238</v>
          </cell>
          <cell r="C914" t="str">
            <v>전단면버럭처리</v>
          </cell>
          <cell r="D914" t="str">
            <v>(표준단면-2)</v>
          </cell>
          <cell r="E914">
            <v>32723</v>
          </cell>
          <cell r="F914" t="str">
            <v>㎥</v>
          </cell>
          <cell r="G914">
            <v>7437</v>
          </cell>
          <cell r="H914">
            <v>243360951</v>
          </cell>
        </row>
        <row r="915">
          <cell r="A915" t="str">
            <v>b</v>
          </cell>
          <cell r="B915">
            <v>654350</v>
          </cell>
          <cell r="C915" t="str">
            <v>반단면버럭처리</v>
          </cell>
          <cell r="E915">
            <v>0</v>
          </cell>
          <cell r="H915">
            <v>0</v>
          </cell>
        </row>
        <row r="916">
          <cell r="A916" t="str">
            <v>b-1-a</v>
          </cell>
          <cell r="B916">
            <v>654462</v>
          </cell>
          <cell r="C916" t="str">
            <v>반단면버럭처리</v>
          </cell>
          <cell r="D916" t="str">
            <v>(표준단면-4 상부)</v>
          </cell>
          <cell r="E916">
            <v>9654</v>
          </cell>
          <cell r="F916" t="str">
            <v>㎥</v>
          </cell>
          <cell r="G916">
            <v>11015</v>
          </cell>
          <cell r="H916">
            <v>106338810</v>
          </cell>
        </row>
        <row r="917">
          <cell r="A917" t="str">
            <v>b-1-b</v>
          </cell>
          <cell r="B917">
            <v>654558</v>
          </cell>
          <cell r="C917" t="str">
            <v>반단면버럭처리</v>
          </cell>
          <cell r="D917" t="str">
            <v>(표준단면-4 하부)</v>
          </cell>
          <cell r="E917">
            <v>8366</v>
          </cell>
          <cell r="F917" t="str">
            <v>㎥</v>
          </cell>
          <cell r="G917">
            <v>9120</v>
          </cell>
          <cell r="H917">
            <v>76297920</v>
          </cell>
        </row>
        <row r="918">
          <cell r="A918" t="str">
            <v>b-2-a</v>
          </cell>
          <cell r="B918">
            <v>654654</v>
          </cell>
          <cell r="C918" t="str">
            <v>반단면버럭처리</v>
          </cell>
          <cell r="D918" t="str">
            <v>(표준단면-5 상부)</v>
          </cell>
          <cell r="E918">
            <v>13812</v>
          </cell>
          <cell r="F918" t="str">
            <v>㎥</v>
          </cell>
          <cell r="G918">
            <v>12361</v>
          </cell>
          <cell r="H918">
            <v>170730132</v>
          </cell>
        </row>
        <row r="919">
          <cell r="A919" t="str">
            <v>b-2-b</v>
          </cell>
          <cell r="B919">
            <v>654782</v>
          </cell>
          <cell r="C919" t="str">
            <v>반단면버럭처리</v>
          </cell>
          <cell r="D919" t="str">
            <v>(표준단면-5 하부)</v>
          </cell>
          <cell r="E919">
            <v>11876</v>
          </cell>
          <cell r="F919" t="str">
            <v>㎥</v>
          </cell>
          <cell r="G919">
            <v>11043</v>
          </cell>
          <cell r="H919">
            <v>131146668</v>
          </cell>
        </row>
        <row r="920">
          <cell r="A920" t="str">
            <v>b-3-a</v>
          </cell>
          <cell r="B920">
            <v>654974</v>
          </cell>
          <cell r="C920" t="str">
            <v>반단면버럭처리</v>
          </cell>
          <cell r="D920" t="str">
            <v>(표준단면-6 상부)</v>
          </cell>
          <cell r="E920">
            <v>1337</v>
          </cell>
          <cell r="F920" t="str">
            <v>㎥</v>
          </cell>
          <cell r="G920">
            <v>12361</v>
          </cell>
          <cell r="H920">
            <v>16526657</v>
          </cell>
        </row>
        <row r="921">
          <cell r="A921" t="str">
            <v>b-3-b</v>
          </cell>
          <cell r="B921">
            <v>655102</v>
          </cell>
          <cell r="C921" t="str">
            <v>반단면버럭처리</v>
          </cell>
          <cell r="D921" t="str">
            <v>(표준단면-6 하부)</v>
          </cell>
          <cell r="E921">
            <v>1149</v>
          </cell>
          <cell r="F921" t="str">
            <v>㎥</v>
          </cell>
          <cell r="G921">
            <v>11043</v>
          </cell>
          <cell r="H921">
            <v>12688407</v>
          </cell>
        </row>
        <row r="922">
          <cell r="A922" t="str">
            <v>b-4-a</v>
          </cell>
          <cell r="B922">
            <v>655278</v>
          </cell>
          <cell r="C922" t="str">
            <v>반단면버럭처리</v>
          </cell>
          <cell r="D922" t="str">
            <v>(표준단면-7 상부)</v>
          </cell>
          <cell r="E922">
            <v>3119</v>
          </cell>
          <cell r="F922" t="str">
            <v>㎥</v>
          </cell>
          <cell r="G922">
            <v>14893</v>
          </cell>
          <cell r="H922">
            <v>46451267</v>
          </cell>
        </row>
        <row r="923">
          <cell r="A923" t="str">
            <v>b-4-b</v>
          </cell>
          <cell r="B923">
            <v>655406</v>
          </cell>
          <cell r="C923" t="str">
            <v>반단면버럭처리</v>
          </cell>
          <cell r="D923" t="str">
            <v>(표준단면-7 하부)</v>
          </cell>
          <cell r="E923">
            <v>3154</v>
          </cell>
          <cell r="F923" t="str">
            <v>㎥</v>
          </cell>
          <cell r="G923">
            <v>10192</v>
          </cell>
          <cell r="H923">
            <v>32145568</v>
          </cell>
        </row>
        <row r="924">
          <cell r="A924" t="str">
            <v>소계</v>
          </cell>
          <cell r="B924">
            <v>655462</v>
          </cell>
          <cell r="E924">
            <v>0</v>
          </cell>
          <cell r="H924">
            <v>0</v>
          </cell>
        </row>
        <row r="925">
          <cell r="A925" t="str">
            <v>c</v>
          </cell>
          <cell r="B925">
            <v>655518</v>
          </cell>
          <cell r="C925" t="str">
            <v>숏크리트버럭처리</v>
          </cell>
          <cell r="D925" t="str">
            <v>(배산터널)</v>
          </cell>
          <cell r="E925">
            <v>840</v>
          </cell>
          <cell r="F925" t="str">
            <v>㎥</v>
          </cell>
          <cell r="G925">
            <v>12844</v>
          </cell>
          <cell r="H925">
            <v>10788960</v>
          </cell>
        </row>
        <row r="926">
          <cell r="A926" t="str">
            <v>계</v>
          </cell>
          <cell r="B926">
            <v>655630</v>
          </cell>
          <cell r="E926">
            <v>0</v>
          </cell>
          <cell r="H926">
            <v>0</v>
          </cell>
        </row>
        <row r="927">
          <cell r="A927" t="str">
            <v>4.03</v>
          </cell>
          <cell r="B927">
            <v>655694</v>
          </cell>
          <cell r="C927" t="str">
            <v>지보공</v>
          </cell>
          <cell r="E927">
            <v>0</v>
          </cell>
          <cell r="H927">
            <v>0</v>
          </cell>
        </row>
        <row r="928">
          <cell r="A928" t="str">
            <v>a</v>
          </cell>
          <cell r="B928">
            <v>655710</v>
          </cell>
          <cell r="C928" t="str">
            <v>강지보공</v>
          </cell>
          <cell r="E928">
            <v>0</v>
          </cell>
          <cell r="H928">
            <v>0</v>
          </cell>
        </row>
        <row r="929">
          <cell r="A929" t="str">
            <v>a-1</v>
          </cell>
          <cell r="B929">
            <v>655726</v>
          </cell>
          <cell r="C929" t="str">
            <v>강지보공</v>
          </cell>
          <cell r="D929" t="str">
            <v>(TYPE-4)</v>
          </cell>
          <cell r="E929">
            <v>147</v>
          </cell>
          <cell r="F929" t="str">
            <v>set</v>
          </cell>
          <cell r="G929">
            <v>1200222</v>
          </cell>
          <cell r="H929">
            <v>176432634</v>
          </cell>
        </row>
        <row r="930">
          <cell r="A930" t="str">
            <v>a-2</v>
          </cell>
          <cell r="B930">
            <v>655742</v>
          </cell>
          <cell r="C930" t="str">
            <v>강지보공</v>
          </cell>
          <cell r="D930" t="str">
            <v>(TYPE-5)</v>
          </cell>
          <cell r="E930">
            <v>258</v>
          </cell>
          <cell r="F930" t="str">
            <v>set</v>
          </cell>
          <cell r="G930">
            <v>1171597</v>
          </cell>
          <cell r="H930">
            <v>302272026</v>
          </cell>
        </row>
        <row r="931">
          <cell r="A931" t="str">
            <v>a-3</v>
          </cell>
          <cell r="B931">
            <v>655750</v>
          </cell>
          <cell r="C931" t="str">
            <v>강지보공</v>
          </cell>
          <cell r="D931" t="str">
            <v>(TYPE-6)</v>
          </cell>
          <cell r="E931">
            <v>50</v>
          </cell>
          <cell r="F931" t="str">
            <v>set</v>
          </cell>
          <cell r="G931">
            <v>1101654</v>
          </cell>
          <cell r="H931">
            <v>55082700</v>
          </cell>
        </row>
        <row r="932">
          <cell r="A932" t="str">
            <v>a-4</v>
          </cell>
          <cell r="B932">
            <v>655752</v>
          </cell>
          <cell r="C932" t="str">
            <v>강지보공</v>
          </cell>
          <cell r="D932" t="str">
            <v>(TYPE-7)</v>
          </cell>
          <cell r="E932">
            <v>117</v>
          </cell>
          <cell r="F932" t="str">
            <v>set</v>
          </cell>
          <cell r="G932">
            <v>1101654</v>
          </cell>
          <cell r="H932">
            <v>128893518</v>
          </cell>
        </row>
        <row r="933">
          <cell r="A933" t="str">
            <v>소계</v>
          </cell>
          <cell r="B933">
            <v>655754</v>
          </cell>
          <cell r="E933">
            <v>0</v>
          </cell>
          <cell r="H933">
            <v>0</v>
          </cell>
        </row>
        <row r="934">
          <cell r="A934" t="str">
            <v>b</v>
          </cell>
          <cell r="B934">
            <v>655756</v>
          </cell>
          <cell r="C934" t="str">
            <v>숏크리트공</v>
          </cell>
          <cell r="E934">
            <v>0</v>
          </cell>
          <cell r="H934">
            <v>0</v>
          </cell>
        </row>
        <row r="935">
          <cell r="A935" t="str">
            <v>b-1</v>
          </cell>
          <cell r="B935">
            <v>656014</v>
          </cell>
          <cell r="C935" t="str">
            <v>숏크리트공</v>
          </cell>
          <cell r="D935" t="str">
            <v>(TYPE-2)</v>
          </cell>
          <cell r="E935">
            <v>1125</v>
          </cell>
          <cell r="F935" t="str">
            <v>㎥</v>
          </cell>
          <cell r="G935">
            <v>293805</v>
          </cell>
          <cell r="H935">
            <v>330530625</v>
          </cell>
        </row>
        <row r="936">
          <cell r="A936" t="str">
            <v>b-2</v>
          </cell>
          <cell r="B936">
            <v>656270</v>
          </cell>
          <cell r="C936" t="str">
            <v>숏크리트공</v>
          </cell>
          <cell r="D936" t="str">
            <v>(TYPE-4)</v>
          </cell>
          <cell r="E936">
            <v>1313</v>
          </cell>
          <cell r="F936" t="str">
            <v>㎥</v>
          </cell>
          <cell r="G936">
            <v>333041</v>
          </cell>
          <cell r="H936">
            <v>437282833</v>
          </cell>
        </row>
        <row r="937">
          <cell r="A937" t="str">
            <v>b-3</v>
          </cell>
          <cell r="B937">
            <v>656398</v>
          </cell>
          <cell r="C937" t="str">
            <v>숏크리트공</v>
          </cell>
          <cell r="D937" t="str">
            <v>(TYPE-5)</v>
          </cell>
          <cell r="E937">
            <v>2192</v>
          </cell>
          <cell r="F937" t="str">
            <v>㎥</v>
          </cell>
          <cell r="G937">
            <v>352191</v>
          </cell>
          <cell r="H937">
            <v>772002672</v>
          </cell>
        </row>
        <row r="938">
          <cell r="A938" t="str">
            <v>b-4</v>
          </cell>
          <cell r="B938">
            <v>656526</v>
          </cell>
          <cell r="C938" t="str">
            <v>숏크리트공</v>
          </cell>
          <cell r="D938" t="str">
            <v>(TYPE-6)</v>
          </cell>
          <cell r="E938">
            <v>212</v>
          </cell>
          <cell r="F938" t="str">
            <v>㎥</v>
          </cell>
          <cell r="G938">
            <v>352191</v>
          </cell>
          <cell r="H938">
            <v>74664492</v>
          </cell>
        </row>
        <row r="939">
          <cell r="A939" t="str">
            <v>b-5</v>
          </cell>
          <cell r="B939">
            <v>656654</v>
          </cell>
          <cell r="C939" t="str">
            <v>숏크리트공</v>
          </cell>
          <cell r="D939" t="str">
            <v>(TYPE-7)</v>
          </cell>
          <cell r="E939">
            <v>500</v>
          </cell>
          <cell r="F939" t="str">
            <v>㎥</v>
          </cell>
          <cell r="G939">
            <v>467663</v>
          </cell>
          <cell r="H939">
            <v>233831500</v>
          </cell>
        </row>
        <row r="940">
          <cell r="A940" t="str">
            <v>소계</v>
          </cell>
          <cell r="B940">
            <v>656782</v>
          </cell>
          <cell r="E940">
            <v>0</v>
          </cell>
          <cell r="H940">
            <v>0</v>
          </cell>
        </row>
        <row r="941">
          <cell r="A941" t="str">
            <v>계</v>
          </cell>
          <cell r="B941">
            <v>656846</v>
          </cell>
          <cell r="E941">
            <v>0</v>
          </cell>
          <cell r="H941">
            <v>0</v>
          </cell>
        </row>
        <row r="942">
          <cell r="A942" t="str">
            <v>4.04</v>
          </cell>
          <cell r="B942">
            <v>656910</v>
          </cell>
          <cell r="C942" t="str">
            <v>ROCK BOLT</v>
          </cell>
          <cell r="E942">
            <v>0</v>
          </cell>
          <cell r="H942">
            <v>0</v>
          </cell>
        </row>
        <row r="943">
          <cell r="A943" t="str">
            <v>a-1</v>
          </cell>
          <cell r="B943">
            <v>657294</v>
          </cell>
          <cell r="C943" t="str">
            <v>ROCK BOLT</v>
          </cell>
          <cell r="D943" t="str">
            <v>(표준단면-2 상부)</v>
          </cell>
          <cell r="E943">
            <v>1020</v>
          </cell>
          <cell r="F943" t="str">
            <v>set</v>
          </cell>
          <cell r="G943">
            <v>171158</v>
          </cell>
          <cell r="H943">
            <v>174581160</v>
          </cell>
        </row>
        <row r="944">
          <cell r="A944" t="str">
            <v>a-2</v>
          </cell>
          <cell r="B944">
            <v>657422</v>
          </cell>
          <cell r="C944" t="str">
            <v>ROCK BOLT</v>
          </cell>
          <cell r="D944" t="str">
            <v>(표준단면-2 하부)</v>
          </cell>
          <cell r="E944">
            <v>240</v>
          </cell>
          <cell r="F944" t="str">
            <v>set</v>
          </cell>
          <cell r="G944">
            <v>204174</v>
          </cell>
          <cell r="H944">
            <v>49001760</v>
          </cell>
        </row>
        <row r="945">
          <cell r="A945" t="str">
            <v>b-1</v>
          </cell>
          <cell r="B945">
            <v>657806</v>
          </cell>
          <cell r="C945" t="str">
            <v>ROCK BOLT</v>
          </cell>
          <cell r="D945" t="str">
            <v>(표준단면-4 상부)</v>
          </cell>
          <cell r="E945">
            <v>1247</v>
          </cell>
          <cell r="F945" t="str">
            <v>set</v>
          </cell>
          <cell r="G945">
            <v>122570</v>
          </cell>
          <cell r="H945">
            <v>152844790</v>
          </cell>
        </row>
        <row r="946">
          <cell r="A946" t="str">
            <v>b-2</v>
          </cell>
          <cell r="B946">
            <v>657934</v>
          </cell>
          <cell r="C946" t="str">
            <v>ROCK BOLT</v>
          </cell>
          <cell r="D946" t="str">
            <v>(표준단면-4 하부)</v>
          </cell>
          <cell r="E946">
            <v>880</v>
          </cell>
          <cell r="F946" t="str">
            <v>set</v>
          </cell>
          <cell r="G946">
            <v>113291</v>
          </cell>
          <cell r="H946">
            <v>99696080</v>
          </cell>
        </row>
        <row r="947">
          <cell r="A947" t="str">
            <v>c-1</v>
          </cell>
          <cell r="B947">
            <v>658158</v>
          </cell>
          <cell r="C947" t="str">
            <v>ROCK BOLT</v>
          </cell>
          <cell r="D947" t="str">
            <v>(표준단면-5 상부)</v>
          </cell>
          <cell r="E947">
            <v>2196</v>
          </cell>
          <cell r="F947" t="str">
            <v>set</v>
          </cell>
          <cell r="G947">
            <v>93750</v>
          </cell>
          <cell r="H947">
            <v>205875000</v>
          </cell>
        </row>
        <row r="948">
          <cell r="A948" t="str">
            <v>c-2</v>
          </cell>
          <cell r="B948">
            <v>658286</v>
          </cell>
          <cell r="C948" t="str">
            <v>ROCK BOLT</v>
          </cell>
          <cell r="D948" t="str">
            <v>(표준단면-5 하부)</v>
          </cell>
          <cell r="E948">
            <v>1550</v>
          </cell>
          <cell r="F948" t="str">
            <v>set</v>
          </cell>
          <cell r="G948">
            <v>108595</v>
          </cell>
          <cell r="H948">
            <v>168322250</v>
          </cell>
        </row>
        <row r="949">
          <cell r="A949" t="str">
            <v>d-1</v>
          </cell>
          <cell r="B949">
            <v>658670</v>
          </cell>
          <cell r="C949" t="str">
            <v>ROCK BOLT</v>
          </cell>
          <cell r="D949" t="str">
            <v>(표준단면-6 상부)</v>
          </cell>
          <cell r="E949">
            <v>212</v>
          </cell>
          <cell r="F949" t="str">
            <v>set</v>
          </cell>
          <cell r="G949">
            <v>93750</v>
          </cell>
          <cell r="H949">
            <v>19875000</v>
          </cell>
        </row>
        <row r="950">
          <cell r="A950" t="str">
            <v>d-2</v>
          </cell>
          <cell r="B950">
            <v>658798</v>
          </cell>
          <cell r="C950" t="str">
            <v>ROCK BOLT</v>
          </cell>
          <cell r="D950" t="str">
            <v>(표준단면-6 하부)</v>
          </cell>
          <cell r="E950">
            <v>150</v>
          </cell>
          <cell r="F950" t="str">
            <v>set</v>
          </cell>
          <cell r="G950">
            <v>108595</v>
          </cell>
          <cell r="H950">
            <v>16289250</v>
          </cell>
        </row>
        <row r="951">
          <cell r="A951" t="str">
            <v>e</v>
          </cell>
          <cell r="B951">
            <v>660014</v>
          </cell>
          <cell r="C951" t="str">
            <v>ROCK BOLT</v>
          </cell>
          <cell r="D951" t="str">
            <v>(표준단면-7 하부)</v>
          </cell>
          <cell r="E951">
            <v>350</v>
          </cell>
          <cell r="F951" t="str">
            <v>set</v>
          </cell>
          <cell r="G951">
            <v>123871</v>
          </cell>
          <cell r="H951">
            <v>43354850</v>
          </cell>
        </row>
        <row r="952">
          <cell r="A952" t="str">
            <v>f</v>
          </cell>
          <cell r="B952">
            <v>660526</v>
          </cell>
          <cell r="C952" t="str">
            <v>FORE PILING</v>
          </cell>
          <cell r="D952" t="str">
            <v>(L=3.0m)</v>
          </cell>
          <cell r="E952">
            <v>2289</v>
          </cell>
          <cell r="F952" t="str">
            <v>개소</v>
          </cell>
          <cell r="G952">
            <v>29589</v>
          </cell>
          <cell r="H952">
            <v>67729221</v>
          </cell>
        </row>
        <row r="953">
          <cell r="A953" t="str">
            <v>g</v>
          </cell>
          <cell r="B953">
            <v>660558</v>
          </cell>
          <cell r="C953" t="str">
            <v>PRE GROUTING</v>
          </cell>
          <cell r="D953" t="str">
            <v>(L=9.0m)</v>
          </cell>
          <cell r="E953">
            <v>55</v>
          </cell>
          <cell r="F953" t="str">
            <v>개소</v>
          </cell>
          <cell r="G953">
            <v>202693</v>
          </cell>
          <cell r="H953">
            <v>11148115</v>
          </cell>
        </row>
        <row r="954">
          <cell r="A954" t="str">
            <v>h</v>
          </cell>
          <cell r="B954">
            <v>660686</v>
          </cell>
          <cell r="C954" t="str">
            <v>강관다단 그라우팅</v>
          </cell>
          <cell r="E954">
            <v>240</v>
          </cell>
          <cell r="F954" t="str">
            <v>개소</v>
          </cell>
          <cell r="G954">
            <v>187000</v>
          </cell>
          <cell r="H954">
            <v>44880000</v>
          </cell>
        </row>
        <row r="955">
          <cell r="A955" t="str">
            <v>계</v>
          </cell>
          <cell r="B955">
            <v>660814</v>
          </cell>
          <cell r="E955">
            <v>0</v>
          </cell>
          <cell r="H955">
            <v>0</v>
          </cell>
        </row>
        <row r="956">
          <cell r="A956" t="str">
            <v>4.05</v>
          </cell>
          <cell r="B956">
            <v>661582</v>
          </cell>
          <cell r="C956" t="str">
            <v>방수공</v>
          </cell>
          <cell r="E956">
            <v>0</v>
          </cell>
          <cell r="H956">
            <v>0</v>
          </cell>
        </row>
        <row r="957">
          <cell r="A957" t="str">
            <v>a</v>
          </cell>
          <cell r="B957">
            <v>661710</v>
          </cell>
          <cell r="C957" t="str">
            <v>FILTER CONCRETE</v>
          </cell>
          <cell r="E957">
            <v>44</v>
          </cell>
          <cell r="F957" t="str">
            <v>㎥</v>
          </cell>
          <cell r="G957">
            <v>57838</v>
          </cell>
          <cell r="H957">
            <v>2544872</v>
          </cell>
        </row>
        <row r="958">
          <cell r="A958" t="str">
            <v>b</v>
          </cell>
          <cell r="B958">
            <v>661902</v>
          </cell>
          <cell r="C958" t="str">
            <v>배수파이프</v>
          </cell>
          <cell r="D958" t="str">
            <v>(PVCφ100㎜)</v>
          </cell>
          <cell r="E958">
            <v>183</v>
          </cell>
          <cell r="F958" t="str">
            <v>ｍ</v>
          </cell>
          <cell r="G958">
            <v>2789</v>
          </cell>
          <cell r="H958">
            <v>510387</v>
          </cell>
        </row>
        <row r="959">
          <cell r="A959" t="str">
            <v>c</v>
          </cell>
          <cell r="B959">
            <v>661966</v>
          </cell>
          <cell r="C959" t="str">
            <v>배수파이프</v>
          </cell>
          <cell r="D959" t="str">
            <v>(PVCφ 50㎜)</v>
          </cell>
          <cell r="E959">
            <v>32</v>
          </cell>
          <cell r="F959" t="str">
            <v>ｍ</v>
          </cell>
          <cell r="G959">
            <v>835</v>
          </cell>
          <cell r="H959">
            <v>26720</v>
          </cell>
        </row>
        <row r="960">
          <cell r="A960" t="str">
            <v>d</v>
          </cell>
          <cell r="B960">
            <v>662094</v>
          </cell>
          <cell r="C960" t="str">
            <v>방수막 및 부직포</v>
          </cell>
          <cell r="E960">
            <v>25311</v>
          </cell>
          <cell r="F960" t="str">
            <v>㎡</v>
          </cell>
          <cell r="G960">
            <v>24949</v>
          </cell>
          <cell r="H960">
            <v>631484139</v>
          </cell>
        </row>
        <row r="961">
          <cell r="A961" t="str">
            <v>계</v>
          </cell>
          <cell r="B961">
            <v>662222</v>
          </cell>
          <cell r="E961">
            <v>0</v>
          </cell>
          <cell r="H961">
            <v>0</v>
          </cell>
        </row>
        <row r="962">
          <cell r="A962" t="str">
            <v>4.06</v>
          </cell>
          <cell r="B962">
            <v>662350</v>
          </cell>
          <cell r="C962" t="str">
            <v>배수공</v>
          </cell>
          <cell r="E962">
            <v>0</v>
          </cell>
          <cell r="H962">
            <v>0</v>
          </cell>
        </row>
        <row r="963">
          <cell r="A963" t="str">
            <v>a</v>
          </cell>
          <cell r="B963">
            <v>662478</v>
          </cell>
          <cell r="C963" t="str">
            <v>누수지점유도배수</v>
          </cell>
          <cell r="D963" t="str">
            <v>(용수처리)</v>
          </cell>
          <cell r="E963">
            <v>700</v>
          </cell>
          <cell r="F963" t="str">
            <v>ｍ</v>
          </cell>
          <cell r="G963">
            <v>3307</v>
          </cell>
          <cell r="H963">
            <v>2314900</v>
          </cell>
        </row>
        <row r="964">
          <cell r="A964" t="str">
            <v>b</v>
          </cell>
          <cell r="B964">
            <v>662542</v>
          </cell>
          <cell r="C964" t="str">
            <v>맹암거</v>
          </cell>
          <cell r="E964">
            <v>0</v>
          </cell>
          <cell r="H964">
            <v>0</v>
          </cell>
        </row>
        <row r="965">
          <cell r="A965" t="str">
            <v>b-1</v>
          </cell>
          <cell r="B965">
            <v>662574</v>
          </cell>
          <cell r="C965" t="str">
            <v>유공관</v>
          </cell>
          <cell r="D965" t="str">
            <v>(200mm)</v>
          </cell>
          <cell r="E965">
            <v>2030</v>
          </cell>
          <cell r="F965" t="str">
            <v>ｍ</v>
          </cell>
          <cell r="G965">
            <v>21954</v>
          </cell>
          <cell r="H965">
            <v>44566620</v>
          </cell>
        </row>
        <row r="966">
          <cell r="A966" t="str">
            <v>b-2</v>
          </cell>
          <cell r="B966">
            <v>662590</v>
          </cell>
          <cell r="C966" t="str">
            <v>유공관</v>
          </cell>
          <cell r="D966" t="str">
            <v>(100mm)</v>
          </cell>
          <cell r="E966">
            <v>2107</v>
          </cell>
          <cell r="F966" t="str">
            <v>ｍ</v>
          </cell>
          <cell r="G966">
            <v>2236</v>
          </cell>
          <cell r="H966">
            <v>4711252</v>
          </cell>
        </row>
        <row r="967">
          <cell r="A967" t="str">
            <v>b-3</v>
          </cell>
          <cell r="B967">
            <v>662598</v>
          </cell>
          <cell r="C967" t="str">
            <v>부직포</v>
          </cell>
          <cell r="E967">
            <v>2257</v>
          </cell>
          <cell r="F967" t="str">
            <v>㎡</v>
          </cell>
          <cell r="G967">
            <v>970</v>
          </cell>
          <cell r="H967">
            <v>2189290</v>
          </cell>
        </row>
        <row r="968">
          <cell r="A968" t="str">
            <v>소계</v>
          </cell>
          <cell r="B968">
            <v>662600</v>
          </cell>
          <cell r="E968">
            <v>0</v>
          </cell>
          <cell r="H968">
            <v>0</v>
          </cell>
        </row>
        <row r="969">
          <cell r="A969" t="str">
            <v>c</v>
          </cell>
          <cell r="B969">
            <v>662602</v>
          </cell>
          <cell r="C969" t="str">
            <v>거푸집</v>
          </cell>
          <cell r="D969" t="str">
            <v>(합판 3회)</v>
          </cell>
          <cell r="E969">
            <v>3756</v>
          </cell>
          <cell r="F969" t="str">
            <v>㎡</v>
          </cell>
          <cell r="G969">
            <v>19533</v>
          </cell>
          <cell r="H969">
            <v>73365948</v>
          </cell>
        </row>
        <row r="970">
          <cell r="A970" t="str">
            <v>d</v>
          </cell>
          <cell r="B970">
            <v>662734</v>
          </cell>
          <cell r="C970" t="str">
            <v>철근가공조립</v>
          </cell>
          <cell r="D970" t="str">
            <v>(간    단)</v>
          </cell>
          <cell r="E970">
            <v>104.613</v>
          </cell>
          <cell r="F970" t="str">
            <v>Ton</v>
          </cell>
          <cell r="G970">
            <v>289435</v>
          </cell>
          <cell r="H970">
            <v>30278663</v>
          </cell>
        </row>
        <row r="971">
          <cell r="A971" t="str">
            <v>e</v>
          </cell>
          <cell r="B971">
            <v>662798</v>
          </cell>
          <cell r="C971" t="str">
            <v>콘크리트타설(펌프카)</v>
          </cell>
          <cell r="D971" t="str">
            <v>(철근,25-240-15)</v>
          </cell>
          <cell r="E971">
            <v>2333</v>
          </cell>
          <cell r="F971" t="str">
            <v>㎥</v>
          </cell>
          <cell r="G971">
            <v>57146</v>
          </cell>
          <cell r="H971">
            <v>133321618</v>
          </cell>
        </row>
        <row r="972">
          <cell r="A972" t="str">
            <v>f</v>
          </cell>
          <cell r="B972">
            <v>662830</v>
          </cell>
          <cell r="C972" t="str">
            <v>뚜껑제작설치</v>
          </cell>
          <cell r="E972">
            <v>0</v>
          </cell>
          <cell r="H972">
            <v>0</v>
          </cell>
        </row>
        <row r="973">
          <cell r="A973" t="str">
            <v>f-1</v>
          </cell>
          <cell r="B973">
            <v>662862</v>
          </cell>
          <cell r="C973" t="str">
            <v>공동구뚜겅제작설치</v>
          </cell>
          <cell r="D973" t="str">
            <v>(500x580x100)</v>
          </cell>
          <cell r="E973">
            <v>4200</v>
          </cell>
          <cell r="F973" t="str">
            <v>개</v>
          </cell>
          <cell r="G973">
            <v>9634</v>
          </cell>
          <cell r="H973">
            <v>40462800</v>
          </cell>
        </row>
        <row r="974">
          <cell r="A974" t="str">
            <v>f-2</v>
          </cell>
          <cell r="B974">
            <v>662926</v>
          </cell>
          <cell r="C974" t="str">
            <v>스틸그레이팅</v>
          </cell>
          <cell r="D974" t="str">
            <v>(530x480x75㎜)</v>
          </cell>
          <cell r="E974">
            <v>84</v>
          </cell>
          <cell r="F974" t="str">
            <v>ea</v>
          </cell>
          <cell r="G974">
            <v>44754</v>
          </cell>
          <cell r="H974">
            <v>3759336</v>
          </cell>
        </row>
        <row r="975">
          <cell r="A975" t="str">
            <v>소계</v>
          </cell>
          <cell r="B975">
            <v>662958</v>
          </cell>
          <cell r="E975">
            <v>0</v>
          </cell>
          <cell r="H975">
            <v>0</v>
          </cell>
        </row>
        <row r="976">
          <cell r="A976" t="str">
            <v>g</v>
          </cell>
          <cell r="B976">
            <v>662990</v>
          </cell>
          <cell r="C976" t="str">
            <v>비닐깔기</v>
          </cell>
          <cell r="D976" t="str">
            <v>(t=0.1mm)</v>
          </cell>
          <cell r="E976">
            <v>2607</v>
          </cell>
          <cell r="F976" t="str">
            <v>㎡</v>
          </cell>
          <cell r="G976">
            <v>519</v>
          </cell>
          <cell r="H976">
            <v>1353033</v>
          </cell>
        </row>
        <row r="977">
          <cell r="A977" t="str">
            <v>h</v>
          </cell>
          <cell r="B977">
            <v>663614</v>
          </cell>
          <cell r="C977" t="str">
            <v>배수관</v>
          </cell>
          <cell r="D977" t="str">
            <v>(THP 400mm)</v>
          </cell>
          <cell r="E977">
            <v>2100</v>
          </cell>
          <cell r="F977" t="str">
            <v>ｍ</v>
          </cell>
          <cell r="G977">
            <v>19060</v>
          </cell>
          <cell r="H977">
            <v>40026000</v>
          </cell>
        </row>
        <row r="978">
          <cell r="A978" t="str">
            <v>계</v>
          </cell>
          <cell r="B978">
            <v>663886</v>
          </cell>
          <cell r="E978">
            <v>0</v>
          </cell>
          <cell r="H978">
            <v>0</v>
          </cell>
        </row>
        <row r="979">
          <cell r="A979" t="str">
            <v>4.07</v>
          </cell>
          <cell r="B979">
            <v>664014</v>
          </cell>
          <cell r="C979" t="str">
            <v>라이닝콘크리트</v>
          </cell>
          <cell r="E979">
            <v>0</v>
          </cell>
          <cell r="H979">
            <v>0</v>
          </cell>
        </row>
        <row r="980">
          <cell r="A980" t="str">
            <v>a</v>
          </cell>
          <cell r="B980">
            <v>664062</v>
          </cell>
          <cell r="C980" t="str">
            <v>강재동바리및거푸집</v>
          </cell>
          <cell r="D980" t="str">
            <v>(배산터널)</v>
          </cell>
          <cell r="E980">
            <v>4</v>
          </cell>
          <cell r="F980" t="str">
            <v>조</v>
          </cell>
          <cell r="G980">
            <v>137272789</v>
          </cell>
          <cell r="H980">
            <v>549091156</v>
          </cell>
        </row>
        <row r="981">
          <cell r="A981" t="str">
            <v>b</v>
          </cell>
          <cell r="B981">
            <v>664070</v>
          </cell>
          <cell r="C981" t="str">
            <v>콘크리트타설(펌프카)</v>
          </cell>
          <cell r="D981" t="str">
            <v>(무근,25-240-15)</v>
          </cell>
          <cell r="E981">
            <v>7459</v>
          </cell>
          <cell r="F981" t="str">
            <v>㎥</v>
          </cell>
          <cell r="G981">
            <v>57565</v>
          </cell>
          <cell r="H981">
            <v>429377335</v>
          </cell>
        </row>
        <row r="982">
          <cell r="A982" t="str">
            <v>c</v>
          </cell>
          <cell r="B982">
            <v>664078</v>
          </cell>
          <cell r="C982" t="str">
            <v>콘크리트타설(펌프카)</v>
          </cell>
          <cell r="D982" t="str">
            <v>(철근,25-240-15)</v>
          </cell>
          <cell r="E982">
            <v>831</v>
          </cell>
          <cell r="F982" t="str">
            <v>㎥</v>
          </cell>
          <cell r="G982">
            <v>57146</v>
          </cell>
          <cell r="H982">
            <v>47488326</v>
          </cell>
        </row>
        <row r="983">
          <cell r="A983" t="str">
            <v>d</v>
          </cell>
          <cell r="B983">
            <v>664398</v>
          </cell>
          <cell r="C983" t="str">
            <v>철근가공조립</v>
          </cell>
          <cell r="D983" t="str">
            <v>(매우복잡)</v>
          </cell>
          <cell r="E983">
            <v>187.64</v>
          </cell>
          <cell r="F983" t="str">
            <v>Ton</v>
          </cell>
          <cell r="G983">
            <v>554189</v>
          </cell>
          <cell r="H983">
            <v>103988023</v>
          </cell>
        </row>
        <row r="984">
          <cell r="A984" t="str">
            <v>e</v>
          </cell>
          <cell r="B984">
            <v>664526</v>
          </cell>
          <cell r="C984" t="str">
            <v>신축이음</v>
          </cell>
          <cell r="D984" t="str">
            <v>(터널용)</v>
          </cell>
          <cell r="E984">
            <v>782</v>
          </cell>
          <cell r="F984" t="str">
            <v>ｍ</v>
          </cell>
          <cell r="G984">
            <v>4479</v>
          </cell>
          <cell r="H984">
            <v>3502578</v>
          </cell>
        </row>
        <row r="985">
          <cell r="A985" t="str">
            <v>계</v>
          </cell>
          <cell r="B985">
            <v>664654</v>
          </cell>
          <cell r="E985">
            <v>0</v>
          </cell>
          <cell r="H985">
            <v>0</v>
          </cell>
        </row>
        <row r="986">
          <cell r="A986" t="str">
            <v>4.08</v>
          </cell>
          <cell r="B986">
            <v>664782</v>
          </cell>
          <cell r="C986" t="str">
            <v>갱문 및 옹벽공</v>
          </cell>
          <cell r="E986">
            <v>0</v>
          </cell>
          <cell r="H986">
            <v>0</v>
          </cell>
        </row>
        <row r="987">
          <cell r="A987" t="str">
            <v>a</v>
          </cell>
          <cell r="B987">
            <v>664862</v>
          </cell>
          <cell r="C987" t="str">
            <v>구조물터파기</v>
          </cell>
          <cell r="E987">
            <v>0</v>
          </cell>
          <cell r="H987">
            <v>0</v>
          </cell>
        </row>
        <row r="988">
          <cell r="A988" t="str">
            <v>a-1</v>
          </cell>
          <cell r="B988">
            <v>665054</v>
          </cell>
          <cell r="C988" t="str">
            <v>구조물터파기</v>
          </cell>
          <cell r="D988" t="str">
            <v>(육상토사 0-2m)</v>
          </cell>
          <cell r="E988">
            <v>13089</v>
          </cell>
          <cell r="F988" t="str">
            <v>㎥</v>
          </cell>
          <cell r="G988">
            <v>3367</v>
          </cell>
          <cell r="H988">
            <v>44070663</v>
          </cell>
        </row>
        <row r="989">
          <cell r="A989" t="str">
            <v>a-2</v>
          </cell>
          <cell r="B989">
            <v>665086</v>
          </cell>
          <cell r="C989" t="str">
            <v>구조물터파기</v>
          </cell>
          <cell r="D989" t="str">
            <v>(육상리핑암 0-2m)</v>
          </cell>
          <cell r="E989">
            <v>18955</v>
          </cell>
          <cell r="F989" t="str">
            <v>㎥</v>
          </cell>
          <cell r="G989">
            <v>61425</v>
          </cell>
          <cell r="H989">
            <v>1164310875</v>
          </cell>
        </row>
        <row r="990">
          <cell r="A990" t="str">
            <v>a-3</v>
          </cell>
          <cell r="B990">
            <v>665214</v>
          </cell>
          <cell r="C990" t="str">
            <v>구조물터파기</v>
          </cell>
          <cell r="D990" t="str">
            <v>(육상발파암 0-2m)</v>
          </cell>
          <cell r="E990">
            <v>10876</v>
          </cell>
          <cell r="F990" t="str">
            <v>㎥</v>
          </cell>
          <cell r="G990">
            <v>107795</v>
          </cell>
          <cell r="H990">
            <v>1172378420</v>
          </cell>
        </row>
        <row r="991">
          <cell r="A991" t="str">
            <v>소계</v>
          </cell>
          <cell r="B991">
            <v>665358</v>
          </cell>
          <cell r="E991">
            <v>0</v>
          </cell>
          <cell r="H991">
            <v>0</v>
          </cell>
        </row>
        <row r="992">
          <cell r="A992" t="str">
            <v>b</v>
          </cell>
          <cell r="B992">
            <v>665470</v>
          </cell>
          <cell r="C992" t="str">
            <v>되메우기및다짐</v>
          </cell>
          <cell r="D992" t="str">
            <v>(기계70%+인력30%)</v>
          </cell>
          <cell r="E992">
            <v>150</v>
          </cell>
          <cell r="F992" t="str">
            <v>㎥</v>
          </cell>
          <cell r="G992">
            <v>5802</v>
          </cell>
          <cell r="H992">
            <v>870300</v>
          </cell>
        </row>
        <row r="993">
          <cell r="A993" t="str">
            <v>c</v>
          </cell>
          <cell r="B993">
            <v>665526</v>
          </cell>
          <cell r="C993" t="str">
            <v>뒷채움및다짐</v>
          </cell>
          <cell r="D993" t="str">
            <v>(현장암유용)</v>
          </cell>
          <cell r="E993">
            <v>3291</v>
          </cell>
          <cell r="F993" t="str">
            <v>㎥</v>
          </cell>
          <cell r="G993">
            <v>13631</v>
          </cell>
          <cell r="H993">
            <v>44859621</v>
          </cell>
        </row>
        <row r="994">
          <cell r="A994" t="str">
            <v>c</v>
          </cell>
          <cell r="B994">
            <v>665582</v>
          </cell>
          <cell r="C994" t="str">
            <v>거푸집</v>
          </cell>
          <cell r="E994">
            <v>0</v>
          </cell>
          <cell r="H994">
            <v>0</v>
          </cell>
        </row>
        <row r="995">
          <cell r="A995" t="str">
            <v>c-1</v>
          </cell>
          <cell r="B995">
            <v>665662</v>
          </cell>
          <cell r="C995" t="str">
            <v>합판거푸집</v>
          </cell>
          <cell r="D995" t="str">
            <v>(3회:0-7m)</v>
          </cell>
          <cell r="E995">
            <v>4366</v>
          </cell>
          <cell r="F995" t="str">
            <v>㎡</v>
          </cell>
          <cell r="G995">
            <v>19533</v>
          </cell>
          <cell r="H995">
            <v>85281078</v>
          </cell>
        </row>
        <row r="996">
          <cell r="A996" t="str">
            <v>c-2</v>
          </cell>
          <cell r="B996">
            <v>665742</v>
          </cell>
          <cell r="C996" t="str">
            <v>합판거푸집</v>
          </cell>
          <cell r="D996" t="str">
            <v>(4회)</v>
          </cell>
          <cell r="E996">
            <v>992</v>
          </cell>
          <cell r="F996" t="str">
            <v>㎡</v>
          </cell>
          <cell r="G996">
            <v>16702</v>
          </cell>
          <cell r="H996">
            <v>16568384</v>
          </cell>
        </row>
        <row r="997">
          <cell r="A997" t="str">
            <v>c-3</v>
          </cell>
          <cell r="B997">
            <v>665822</v>
          </cell>
          <cell r="C997" t="str">
            <v>합판거푸집</v>
          </cell>
          <cell r="D997" t="str">
            <v>(6회)</v>
          </cell>
          <cell r="E997">
            <v>58</v>
          </cell>
          <cell r="F997" t="str">
            <v>㎡</v>
          </cell>
          <cell r="G997">
            <v>13675</v>
          </cell>
          <cell r="H997">
            <v>793150</v>
          </cell>
        </row>
        <row r="998">
          <cell r="A998" t="str">
            <v>c-4</v>
          </cell>
          <cell r="B998">
            <v>665862</v>
          </cell>
          <cell r="C998" t="str">
            <v>원형거푸집</v>
          </cell>
          <cell r="D998" t="str">
            <v>(3회:0-7m)</v>
          </cell>
          <cell r="E998">
            <v>140</v>
          </cell>
          <cell r="F998" t="str">
            <v>㎡</v>
          </cell>
          <cell r="G998">
            <v>41547</v>
          </cell>
          <cell r="H998">
            <v>5816580</v>
          </cell>
        </row>
        <row r="999">
          <cell r="A999" t="str">
            <v>c-5</v>
          </cell>
          <cell r="B999">
            <v>665882</v>
          </cell>
          <cell r="C999" t="str">
            <v>문양거푸집</v>
          </cell>
          <cell r="D999" t="str">
            <v>(스치로폴 0-7m)</v>
          </cell>
          <cell r="E999">
            <v>1947</v>
          </cell>
          <cell r="F999" t="str">
            <v>㎡</v>
          </cell>
          <cell r="G999">
            <v>23595</v>
          </cell>
          <cell r="H999">
            <v>45939465</v>
          </cell>
        </row>
        <row r="1000">
          <cell r="A1000" t="str">
            <v>소계</v>
          </cell>
          <cell r="B1000">
            <v>665887</v>
          </cell>
          <cell r="E1000">
            <v>0</v>
          </cell>
          <cell r="H1000">
            <v>0</v>
          </cell>
        </row>
        <row r="1001">
          <cell r="A1001" t="str">
            <v>d</v>
          </cell>
          <cell r="B1001">
            <v>665892</v>
          </cell>
          <cell r="C1001" t="str">
            <v>강관비계</v>
          </cell>
          <cell r="D1001" t="str">
            <v>(배산터널)</v>
          </cell>
          <cell r="E1001">
            <v>1</v>
          </cell>
          <cell r="F1001" t="str">
            <v>L.S.</v>
          </cell>
          <cell r="G1001">
            <v>20002000</v>
          </cell>
          <cell r="H1001">
            <v>20002000</v>
          </cell>
        </row>
        <row r="1002">
          <cell r="A1002" t="str">
            <v>e</v>
          </cell>
          <cell r="B1002">
            <v>665897</v>
          </cell>
          <cell r="C1002" t="str">
            <v>동바리</v>
          </cell>
          <cell r="D1002" t="str">
            <v>(터    널)</v>
          </cell>
          <cell r="E1002">
            <v>1</v>
          </cell>
          <cell r="F1002" t="str">
            <v>L.S.</v>
          </cell>
          <cell r="G1002">
            <v>11077000</v>
          </cell>
          <cell r="H1002">
            <v>11077000</v>
          </cell>
        </row>
        <row r="1003">
          <cell r="A1003" t="str">
            <v>f</v>
          </cell>
          <cell r="B1003">
            <v>665941</v>
          </cell>
          <cell r="C1003" t="str">
            <v>콘크리트타설</v>
          </cell>
          <cell r="E1003">
            <v>0</v>
          </cell>
          <cell r="H1003">
            <v>0</v>
          </cell>
        </row>
        <row r="1004">
          <cell r="A1004" t="str">
            <v>f-1</v>
          </cell>
          <cell r="B1004">
            <v>665982</v>
          </cell>
          <cell r="C1004" t="str">
            <v>콘크리트타설(펌프카)</v>
          </cell>
          <cell r="D1004" t="str">
            <v>(무근,25-240-15)</v>
          </cell>
          <cell r="E1004">
            <v>4041</v>
          </cell>
          <cell r="F1004" t="str">
            <v>㎥</v>
          </cell>
          <cell r="G1004">
            <v>57565</v>
          </cell>
          <cell r="H1004">
            <v>232620165</v>
          </cell>
        </row>
        <row r="1005">
          <cell r="A1005" t="str">
            <v>f-2</v>
          </cell>
          <cell r="B1005">
            <v>666086</v>
          </cell>
          <cell r="C1005" t="str">
            <v>콘크리트타설(펌프카)</v>
          </cell>
          <cell r="D1005" t="str">
            <v>(철근,40-210-15)</v>
          </cell>
          <cell r="E1005">
            <v>200</v>
          </cell>
          <cell r="F1005" t="str">
            <v>㎥</v>
          </cell>
          <cell r="G1005">
            <v>54990</v>
          </cell>
          <cell r="H1005">
            <v>10998000</v>
          </cell>
        </row>
        <row r="1006">
          <cell r="A1006" t="str">
            <v>f-3</v>
          </cell>
          <cell r="B1006">
            <v>666112</v>
          </cell>
          <cell r="C1006" t="str">
            <v>콘크리트타설</v>
          </cell>
          <cell r="D1006" t="str">
            <v>(무근,40-160-8)</v>
          </cell>
          <cell r="E1006">
            <v>683</v>
          </cell>
          <cell r="F1006" t="str">
            <v>㎥</v>
          </cell>
          <cell r="G1006">
            <v>60442</v>
          </cell>
          <cell r="H1006">
            <v>41281886</v>
          </cell>
        </row>
        <row r="1007">
          <cell r="A1007" t="str">
            <v>소계</v>
          </cell>
          <cell r="B1007">
            <v>666138</v>
          </cell>
          <cell r="E1007">
            <v>0</v>
          </cell>
          <cell r="H1007">
            <v>0</v>
          </cell>
        </row>
        <row r="1008">
          <cell r="A1008" t="str">
            <v>g</v>
          </cell>
          <cell r="B1008">
            <v>666164</v>
          </cell>
          <cell r="C1008" t="str">
            <v>배수파이프</v>
          </cell>
          <cell r="D1008" t="str">
            <v>(PVCφ100㎜)</v>
          </cell>
          <cell r="E1008">
            <v>363</v>
          </cell>
          <cell r="F1008" t="str">
            <v>ｍ</v>
          </cell>
          <cell r="G1008">
            <v>2789</v>
          </cell>
          <cell r="H1008">
            <v>1012407</v>
          </cell>
        </row>
        <row r="1009">
          <cell r="A1009" t="str">
            <v>h</v>
          </cell>
          <cell r="B1009">
            <v>666177</v>
          </cell>
          <cell r="C1009" t="str">
            <v>난간용강재파이프</v>
          </cell>
          <cell r="D1009" t="str">
            <v>(터널)</v>
          </cell>
          <cell r="E1009">
            <v>205</v>
          </cell>
          <cell r="F1009" t="str">
            <v>ｍ</v>
          </cell>
          <cell r="G1009">
            <v>14240</v>
          </cell>
          <cell r="H1009">
            <v>2919200</v>
          </cell>
        </row>
        <row r="1010">
          <cell r="A1010" t="str">
            <v>k</v>
          </cell>
          <cell r="B1010">
            <v>666189</v>
          </cell>
          <cell r="C1010" t="str">
            <v>부직포</v>
          </cell>
          <cell r="E1010">
            <v>2664</v>
          </cell>
          <cell r="F1010" t="str">
            <v>㎡</v>
          </cell>
          <cell r="G1010">
            <v>970</v>
          </cell>
          <cell r="H1010">
            <v>2584080</v>
          </cell>
        </row>
        <row r="1011">
          <cell r="A1011" t="str">
            <v>l</v>
          </cell>
          <cell r="B1011">
            <v>666190</v>
          </cell>
          <cell r="C1011" t="str">
            <v>드레인보드설치</v>
          </cell>
          <cell r="E1011">
            <v>1519</v>
          </cell>
          <cell r="F1011" t="str">
            <v>㎡</v>
          </cell>
          <cell r="G1011">
            <v>5488</v>
          </cell>
          <cell r="H1011">
            <v>8336272</v>
          </cell>
        </row>
        <row r="1012">
          <cell r="A1012" t="str">
            <v>m</v>
          </cell>
          <cell r="B1012">
            <v>666254</v>
          </cell>
          <cell r="C1012" t="str">
            <v>맹암거</v>
          </cell>
          <cell r="E1012">
            <v>0</v>
          </cell>
          <cell r="H1012">
            <v>0</v>
          </cell>
        </row>
        <row r="1013">
          <cell r="A1013" t="str">
            <v>m-1</v>
          </cell>
          <cell r="B1013">
            <v>666286</v>
          </cell>
          <cell r="C1013" t="str">
            <v>유공관</v>
          </cell>
          <cell r="D1013" t="str">
            <v>(200mm)</v>
          </cell>
          <cell r="E1013">
            <v>38</v>
          </cell>
          <cell r="F1013" t="str">
            <v>ｍ</v>
          </cell>
          <cell r="G1013">
            <v>21954</v>
          </cell>
          <cell r="H1013">
            <v>834252</v>
          </cell>
        </row>
        <row r="1014">
          <cell r="A1014" t="str">
            <v>m-2</v>
          </cell>
          <cell r="B1014">
            <v>666302</v>
          </cell>
          <cell r="C1014" t="str">
            <v>부직포</v>
          </cell>
          <cell r="E1014">
            <v>27</v>
          </cell>
          <cell r="F1014" t="str">
            <v>㎡</v>
          </cell>
          <cell r="G1014">
            <v>970</v>
          </cell>
          <cell r="H1014">
            <v>26190</v>
          </cell>
        </row>
        <row r="1015">
          <cell r="A1015" t="str">
            <v>소계</v>
          </cell>
          <cell r="B1015">
            <v>666310</v>
          </cell>
          <cell r="E1015">
            <v>0</v>
          </cell>
          <cell r="H1015">
            <v>0</v>
          </cell>
        </row>
        <row r="1016">
          <cell r="A1016" t="str">
            <v>o</v>
          </cell>
          <cell r="B1016">
            <v>666314</v>
          </cell>
          <cell r="C1016" t="str">
            <v>배수관</v>
          </cell>
          <cell r="D1016" t="str">
            <v>(THP 400mm)</v>
          </cell>
          <cell r="E1016">
            <v>51</v>
          </cell>
          <cell r="F1016" t="str">
            <v>ｍ</v>
          </cell>
          <cell r="G1016">
            <v>19060</v>
          </cell>
          <cell r="H1016">
            <v>972060</v>
          </cell>
        </row>
        <row r="1017">
          <cell r="A1017" t="str">
            <v>p</v>
          </cell>
          <cell r="B1017">
            <v>666380</v>
          </cell>
          <cell r="C1017" t="str">
            <v>신축이음</v>
          </cell>
          <cell r="D1017" t="str">
            <v>(스치로폴,T=20㎜)</v>
          </cell>
          <cell r="E1017">
            <v>70</v>
          </cell>
          <cell r="F1017" t="str">
            <v>ｍ</v>
          </cell>
          <cell r="G1017">
            <v>276</v>
          </cell>
          <cell r="H1017">
            <v>19320</v>
          </cell>
        </row>
        <row r="1018">
          <cell r="A1018" t="str">
            <v>q</v>
          </cell>
          <cell r="B1018">
            <v>666445</v>
          </cell>
          <cell r="C1018" t="str">
            <v>와이어매쉬</v>
          </cell>
          <cell r="D1018" t="str">
            <v>(#8x100x100)</v>
          </cell>
          <cell r="E1018">
            <v>6376</v>
          </cell>
          <cell r="F1018" t="str">
            <v>㎡</v>
          </cell>
          <cell r="G1018">
            <v>2038</v>
          </cell>
          <cell r="H1018">
            <v>12994288</v>
          </cell>
        </row>
        <row r="1019">
          <cell r="A1019" t="str">
            <v>계</v>
          </cell>
          <cell r="B1019">
            <v>666925</v>
          </cell>
          <cell r="E1019">
            <v>0</v>
          </cell>
          <cell r="H1019">
            <v>0</v>
          </cell>
        </row>
        <row r="1020">
          <cell r="A1020" t="str">
            <v>4.09</v>
          </cell>
          <cell r="B1020">
            <v>667404</v>
          </cell>
          <cell r="C1020" t="str">
            <v>부대공</v>
          </cell>
          <cell r="E1020">
            <v>0</v>
          </cell>
          <cell r="H1020">
            <v>0</v>
          </cell>
        </row>
        <row r="1021">
          <cell r="A1021" t="str">
            <v>a</v>
          </cell>
          <cell r="B1021">
            <v>667534</v>
          </cell>
          <cell r="C1021" t="str">
            <v>터널타일붙임</v>
          </cell>
          <cell r="D1021" t="str">
            <v>(하부)</v>
          </cell>
          <cell r="E1021">
            <v>7929</v>
          </cell>
          <cell r="F1021" t="str">
            <v>㎡</v>
          </cell>
          <cell r="G1021">
            <v>53523</v>
          </cell>
          <cell r="H1021">
            <v>424383867</v>
          </cell>
        </row>
        <row r="1022">
          <cell r="A1022" t="str">
            <v>b</v>
          </cell>
          <cell r="B1022">
            <v>667598</v>
          </cell>
          <cell r="C1022" t="str">
            <v>터널명판 및 안내판</v>
          </cell>
          <cell r="E1022">
            <v>4</v>
          </cell>
          <cell r="F1022" t="str">
            <v>개</v>
          </cell>
          <cell r="G1022">
            <v>533654</v>
          </cell>
          <cell r="H1022">
            <v>2134616</v>
          </cell>
        </row>
        <row r="1023">
          <cell r="A1023" t="str">
            <v>c</v>
          </cell>
          <cell r="B1023">
            <v>667630</v>
          </cell>
          <cell r="C1023" t="str">
            <v>가시설</v>
          </cell>
          <cell r="E1023">
            <v>0</v>
          </cell>
          <cell r="H1023">
            <v>0</v>
          </cell>
        </row>
        <row r="1024">
          <cell r="A1024" t="str">
            <v>c-1</v>
          </cell>
          <cell r="B1024">
            <v>667646</v>
          </cell>
          <cell r="C1024" t="str">
            <v>임시환기시설</v>
          </cell>
          <cell r="D1024" t="str">
            <v>(5개월)</v>
          </cell>
          <cell r="E1024">
            <v>1</v>
          </cell>
          <cell r="F1024" t="str">
            <v>L.S.</v>
          </cell>
          <cell r="G1024">
            <v>16163000</v>
          </cell>
          <cell r="H1024">
            <v>16163000</v>
          </cell>
        </row>
        <row r="1025">
          <cell r="A1025" t="str">
            <v>c-2</v>
          </cell>
          <cell r="B1025">
            <v>667654</v>
          </cell>
          <cell r="C1025" t="str">
            <v>임시전기시설</v>
          </cell>
          <cell r="D1025" t="str">
            <v>(5개월)</v>
          </cell>
          <cell r="E1025">
            <v>1</v>
          </cell>
          <cell r="F1025" t="str">
            <v>L.S.</v>
          </cell>
          <cell r="G1025">
            <v>33718000</v>
          </cell>
          <cell r="H1025">
            <v>33718000</v>
          </cell>
        </row>
        <row r="1026">
          <cell r="A1026" t="str">
            <v>c-3</v>
          </cell>
          <cell r="B1026">
            <v>667658</v>
          </cell>
          <cell r="C1026" t="str">
            <v>작업용비계</v>
          </cell>
          <cell r="D1026" t="str">
            <v>(5개월)</v>
          </cell>
          <cell r="E1026">
            <v>1</v>
          </cell>
          <cell r="F1026" t="str">
            <v>L.S.</v>
          </cell>
          <cell r="G1026">
            <v>6538000</v>
          </cell>
          <cell r="H1026">
            <v>6538000</v>
          </cell>
        </row>
        <row r="1027">
          <cell r="A1027" t="str">
            <v>c-4</v>
          </cell>
          <cell r="B1027">
            <v>667660</v>
          </cell>
          <cell r="C1027" t="str">
            <v>대차</v>
          </cell>
          <cell r="D1027" t="str">
            <v>(5개월)</v>
          </cell>
          <cell r="E1027">
            <v>1</v>
          </cell>
          <cell r="F1027" t="str">
            <v>L.S.</v>
          </cell>
          <cell r="G1027">
            <v>165285000</v>
          </cell>
          <cell r="H1027">
            <v>165285000</v>
          </cell>
        </row>
        <row r="1028">
          <cell r="A1028" t="str">
            <v>소계</v>
          </cell>
          <cell r="B1028">
            <v>667661</v>
          </cell>
          <cell r="E1028">
            <v>0</v>
          </cell>
          <cell r="H1028">
            <v>0</v>
          </cell>
        </row>
        <row r="1029">
          <cell r="A1029" t="str">
            <v>d</v>
          </cell>
          <cell r="B1029">
            <v>667662</v>
          </cell>
          <cell r="C1029" t="str">
            <v>갱문가시설</v>
          </cell>
          <cell r="E1029">
            <v>4</v>
          </cell>
          <cell r="F1029" t="str">
            <v>개소</v>
          </cell>
          <cell r="G1029">
            <v>9895123</v>
          </cell>
          <cell r="H1029">
            <v>39580492</v>
          </cell>
        </row>
        <row r="1030">
          <cell r="A1030" t="str">
            <v>e</v>
          </cell>
          <cell r="B1030">
            <v>667726</v>
          </cell>
          <cell r="C1030" t="str">
            <v>물푸기공</v>
          </cell>
          <cell r="D1030" t="str">
            <v>(배산터널)</v>
          </cell>
          <cell r="E1030">
            <v>1</v>
          </cell>
          <cell r="F1030" t="str">
            <v>식</v>
          </cell>
          <cell r="G1030">
            <v>16866750</v>
          </cell>
          <cell r="H1030">
            <v>16866750</v>
          </cell>
        </row>
        <row r="1031">
          <cell r="A1031" t="str">
            <v>계</v>
          </cell>
          <cell r="B1031">
            <v>667758</v>
          </cell>
          <cell r="E1031">
            <v>0</v>
          </cell>
          <cell r="H1031">
            <v>0</v>
          </cell>
        </row>
        <row r="1032">
          <cell r="A1032" t="str">
            <v>4.10</v>
          </cell>
          <cell r="B1032">
            <v>669774</v>
          </cell>
          <cell r="C1032" t="str">
            <v>계 측 공</v>
          </cell>
          <cell r="E1032">
            <v>0</v>
          </cell>
          <cell r="H1032">
            <v>0</v>
          </cell>
        </row>
        <row r="1033">
          <cell r="A1033" t="str">
            <v>a</v>
          </cell>
          <cell r="B1033">
            <v>669902</v>
          </cell>
          <cell r="C1033" t="str">
            <v>내공변위측정용기기</v>
          </cell>
          <cell r="E1033">
            <v>180</v>
          </cell>
          <cell r="F1033" t="str">
            <v>조</v>
          </cell>
          <cell r="G1033">
            <v>7700</v>
          </cell>
          <cell r="H1033">
            <v>1386000</v>
          </cell>
        </row>
        <row r="1034">
          <cell r="A1034" t="str">
            <v>b</v>
          </cell>
          <cell r="B1034">
            <v>669966</v>
          </cell>
          <cell r="C1034" t="str">
            <v>천단침하측정용기기</v>
          </cell>
          <cell r="E1034">
            <v>45</v>
          </cell>
          <cell r="F1034" t="str">
            <v>조</v>
          </cell>
          <cell r="G1034">
            <v>7700</v>
          </cell>
          <cell r="H1034">
            <v>346500</v>
          </cell>
        </row>
        <row r="1035">
          <cell r="A1035" t="str">
            <v>c</v>
          </cell>
          <cell r="B1035">
            <v>670030</v>
          </cell>
          <cell r="C1035" t="str">
            <v>지중변위측정용기기</v>
          </cell>
          <cell r="E1035">
            <v>28</v>
          </cell>
          <cell r="F1035" t="str">
            <v>조</v>
          </cell>
          <cell r="G1035">
            <v>496125</v>
          </cell>
          <cell r="H1035">
            <v>13891500</v>
          </cell>
        </row>
        <row r="1036">
          <cell r="A1036" t="str">
            <v>d</v>
          </cell>
          <cell r="B1036">
            <v>670158</v>
          </cell>
          <cell r="C1036" t="str">
            <v>숏크리트응력측정기기</v>
          </cell>
          <cell r="E1036">
            <v>28</v>
          </cell>
          <cell r="F1036" t="str">
            <v>조</v>
          </cell>
          <cell r="G1036">
            <v>1008000</v>
          </cell>
          <cell r="H1036">
            <v>28224000</v>
          </cell>
        </row>
        <row r="1037">
          <cell r="A1037" t="str">
            <v>e</v>
          </cell>
          <cell r="B1037">
            <v>670286</v>
          </cell>
          <cell r="C1037" t="str">
            <v>ROCK BOLT축력측정</v>
          </cell>
          <cell r="E1037">
            <v>28</v>
          </cell>
          <cell r="F1037" t="str">
            <v>조</v>
          </cell>
          <cell r="G1037">
            <v>496125</v>
          </cell>
          <cell r="H1037">
            <v>13891500</v>
          </cell>
        </row>
        <row r="1038">
          <cell r="A1038" t="str">
            <v>f</v>
          </cell>
          <cell r="B1038">
            <v>670542</v>
          </cell>
          <cell r="C1038" t="str">
            <v>계측비</v>
          </cell>
          <cell r="D1038" t="str">
            <v>(배산터널)</v>
          </cell>
          <cell r="E1038">
            <v>1</v>
          </cell>
          <cell r="F1038" t="str">
            <v>식</v>
          </cell>
          <cell r="G1038">
            <v>41386118</v>
          </cell>
          <cell r="H1038">
            <v>41386118</v>
          </cell>
        </row>
        <row r="1039">
          <cell r="A1039" t="str">
            <v>계</v>
          </cell>
          <cell r="B1039">
            <v>670670</v>
          </cell>
          <cell r="E1039">
            <v>0</v>
          </cell>
          <cell r="H1039">
            <v>0</v>
          </cell>
        </row>
        <row r="1040">
          <cell r="A1040" t="str">
            <v>4.11</v>
          </cell>
          <cell r="B1040">
            <v>670798</v>
          </cell>
          <cell r="C1040" t="str">
            <v>갱구보강공</v>
          </cell>
          <cell r="E1040">
            <v>0</v>
          </cell>
          <cell r="H1040">
            <v>0</v>
          </cell>
        </row>
        <row r="1041">
          <cell r="A1041" t="str">
            <v>a</v>
          </cell>
          <cell r="B1041">
            <v>670894</v>
          </cell>
          <cell r="C1041" t="str">
            <v>숏크리트</v>
          </cell>
          <cell r="E1041">
            <v>193</v>
          </cell>
          <cell r="F1041" t="str">
            <v>㎥</v>
          </cell>
          <cell r="G1041">
            <v>115645</v>
          </cell>
          <cell r="H1041">
            <v>22319485</v>
          </cell>
        </row>
        <row r="1042">
          <cell r="A1042" t="str">
            <v>b</v>
          </cell>
          <cell r="B1042">
            <v>671022</v>
          </cell>
          <cell r="C1042" t="str">
            <v>숏크리트버럭처리</v>
          </cell>
          <cell r="D1042" t="str">
            <v>(배산터널)</v>
          </cell>
          <cell r="E1042">
            <v>19</v>
          </cell>
          <cell r="F1042" t="str">
            <v>㎥</v>
          </cell>
          <cell r="G1042">
            <v>12844</v>
          </cell>
          <cell r="H1042">
            <v>244036</v>
          </cell>
        </row>
        <row r="1043">
          <cell r="A1043" t="str">
            <v>c</v>
          </cell>
          <cell r="B1043">
            <v>671246</v>
          </cell>
          <cell r="C1043" t="str">
            <v>ROCK-BOLT</v>
          </cell>
          <cell r="D1043" t="str">
            <v>(갱구부)</v>
          </cell>
          <cell r="E1043">
            <v>181</v>
          </cell>
          <cell r="F1043" t="str">
            <v>개</v>
          </cell>
          <cell r="G1043">
            <v>103147</v>
          </cell>
          <cell r="H1043">
            <v>18669607</v>
          </cell>
        </row>
        <row r="1044">
          <cell r="A1044" t="str">
            <v>d</v>
          </cell>
          <cell r="B1044">
            <v>671598</v>
          </cell>
          <cell r="C1044" t="str">
            <v>와이어매쉬</v>
          </cell>
          <cell r="D1044" t="str">
            <v>(#6x100x100)</v>
          </cell>
          <cell r="E1044">
            <v>3652</v>
          </cell>
          <cell r="F1044" t="str">
            <v>㎡</v>
          </cell>
          <cell r="G1044">
            <v>2624</v>
          </cell>
          <cell r="H1044">
            <v>9582848</v>
          </cell>
        </row>
        <row r="1045">
          <cell r="A1045" t="str">
            <v>e</v>
          </cell>
          <cell r="B1045">
            <v>671750</v>
          </cell>
          <cell r="C1045" t="str">
            <v>NAILING</v>
          </cell>
          <cell r="E1045">
            <v>0</v>
          </cell>
          <cell r="H1045">
            <v>0</v>
          </cell>
        </row>
        <row r="1046">
          <cell r="A1046" t="str">
            <v>e-1</v>
          </cell>
          <cell r="B1046">
            <v>671902</v>
          </cell>
          <cell r="C1046" t="str">
            <v>NAILING</v>
          </cell>
          <cell r="D1046" t="str">
            <v>(HD25x5.0m)</v>
          </cell>
          <cell r="E1046">
            <v>207</v>
          </cell>
          <cell r="F1046" t="str">
            <v>개소</v>
          </cell>
          <cell r="G1046">
            <v>126363</v>
          </cell>
          <cell r="H1046">
            <v>26157141</v>
          </cell>
        </row>
        <row r="1047">
          <cell r="A1047" t="str">
            <v>e-2</v>
          </cell>
          <cell r="B1047">
            <v>672030</v>
          </cell>
          <cell r="C1047" t="str">
            <v>NAILING</v>
          </cell>
          <cell r="D1047" t="str">
            <v>(HD25x7.0m)</v>
          </cell>
          <cell r="E1047">
            <v>670</v>
          </cell>
          <cell r="F1047" t="str">
            <v>개소</v>
          </cell>
          <cell r="G1047">
            <v>176908</v>
          </cell>
          <cell r="H1047">
            <v>118528360</v>
          </cell>
        </row>
        <row r="1048">
          <cell r="A1048" t="str">
            <v>e-3</v>
          </cell>
          <cell r="B1048">
            <v>672158</v>
          </cell>
          <cell r="C1048" t="str">
            <v>NAILING</v>
          </cell>
          <cell r="D1048" t="str">
            <v>(HD25x10.0m)</v>
          </cell>
          <cell r="E1048">
            <v>567</v>
          </cell>
          <cell r="F1048" t="str">
            <v>개소</v>
          </cell>
          <cell r="G1048">
            <v>252727</v>
          </cell>
          <cell r="H1048">
            <v>143296209</v>
          </cell>
        </row>
        <row r="1049">
          <cell r="A1049" t="str">
            <v>e-4</v>
          </cell>
          <cell r="B1049">
            <v>672286</v>
          </cell>
          <cell r="C1049" t="str">
            <v>NAILING</v>
          </cell>
          <cell r="D1049" t="str">
            <v>(HD25x12.0m)</v>
          </cell>
          <cell r="E1049">
            <v>3101</v>
          </cell>
          <cell r="F1049" t="str">
            <v>개소</v>
          </cell>
          <cell r="G1049">
            <v>303274</v>
          </cell>
          <cell r="H1049">
            <v>940452674</v>
          </cell>
        </row>
        <row r="1050">
          <cell r="A1050" t="str">
            <v>e-5</v>
          </cell>
          <cell r="B1050">
            <v>672414</v>
          </cell>
          <cell r="C1050" t="str">
            <v>NAILING</v>
          </cell>
          <cell r="D1050" t="str">
            <v>(HD25x16.0m)</v>
          </cell>
          <cell r="E1050">
            <v>2581</v>
          </cell>
          <cell r="F1050" t="str">
            <v>개소</v>
          </cell>
          <cell r="G1050">
            <v>404364</v>
          </cell>
          <cell r="H1050">
            <v>1043663484</v>
          </cell>
        </row>
        <row r="1051">
          <cell r="A1051" t="str">
            <v>소계</v>
          </cell>
          <cell r="B1051">
            <v>672630</v>
          </cell>
          <cell r="E1051">
            <v>0</v>
          </cell>
          <cell r="H1051">
            <v>0</v>
          </cell>
        </row>
        <row r="1052">
          <cell r="A1052" t="str">
            <v>계</v>
          </cell>
          <cell r="B1052">
            <v>672846</v>
          </cell>
          <cell r="E1052">
            <v>0</v>
          </cell>
          <cell r="H1052">
            <v>0</v>
          </cell>
        </row>
        <row r="1053">
          <cell r="A1053" t="str">
            <v>4.12</v>
          </cell>
          <cell r="B1053">
            <v>674126</v>
          </cell>
          <cell r="C1053" t="str">
            <v>선진수평보링</v>
          </cell>
          <cell r="E1053">
            <v>0</v>
          </cell>
          <cell r="H1053">
            <v>0</v>
          </cell>
        </row>
        <row r="1054">
          <cell r="A1054" t="str">
            <v>a</v>
          </cell>
          <cell r="B1054">
            <v>674766</v>
          </cell>
          <cell r="C1054" t="str">
            <v>선진수평보링</v>
          </cell>
          <cell r="D1054" t="str">
            <v>(풍화암)</v>
          </cell>
          <cell r="E1054">
            <v>90</v>
          </cell>
          <cell r="F1054" t="str">
            <v>ｍ</v>
          </cell>
          <cell r="G1054">
            <v>81816</v>
          </cell>
          <cell r="H1054">
            <v>7363440</v>
          </cell>
        </row>
        <row r="1055">
          <cell r="A1055" t="str">
            <v>b</v>
          </cell>
          <cell r="B1055">
            <v>675086</v>
          </cell>
          <cell r="C1055" t="str">
            <v>선진수평보링</v>
          </cell>
          <cell r="D1055" t="str">
            <v>(연암)</v>
          </cell>
          <cell r="E1055">
            <v>540</v>
          </cell>
          <cell r="F1055" t="str">
            <v>ｍ</v>
          </cell>
          <cell r="G1055">
            <v>122159</v>
          </cell>
          <cell r="H1055">
            <v>65965860</v>
          </cell>
        </row>
        <row r="1056">
          <cell r="A1056" t="str">
            <v>c</v>
          </cell>
          <cell r="B1056">
            <v>675206</v>
          </cell>
          <cell r="C1056" t="str">
            <v>선진수평보링</v>
          </cell>
          <cell r="D1056" t="str">
            <v>(경암)</v>
          </cell>
          <cell r="E1056">
            <v>420</v>
          </cell>
          <cell r="F1056" t="str">
            <v>ｍ</v>
          </cell>
          <cell r="G1056">
            <v>130258</v>
          </cell>
          <cell r="H1056">
            <v>54708360</v>
          </cell>
        </row>
        <row r="1057">
          <cell r="A1057" t="str">
            <v>계</v>
          </cell>
          <cell r="B1057">
            <v>675326</v>
          </cell>
          <cell r="E1057">
            <v>0</v>
          </cell>
          <cell r="H1057">
            <v>0</v>
          </cell>
        </row>
        <row r="1058">
          <cell r="A1058" t="str">
            <v>총계</v>
          </cell>
          <cell r="B1058">
            <v>703854</v>
          </cell>
          <cell r="E1058">
            <v>0</v>
          </cell>
          <cell r="H1058">
            <v>0</v>
          </cell>
        </row>
        <row r="1059">
          <cell r="A1059" t="str">
            <v>5.</v>
          </cell>
          <cell r="B1059">
            <v>713998</v>
          </cell>
          <cell r="C1059" t="str">
            <v>포    장    공</v>
          </cell>
          <cell r="E1059">
            <v>0</v>
          </cell>
          <cell r="H1059">
            <v>0</v>
          </cell>
        </row>
        <row r="1060">
          <cell r="A1060" t="str">
            <v>5.01</v>
          </cell>
          <cell r="B1060">
            <v>714678</v>
          </cell>
          <cell r="C1060" t="str">
            <v>보조기층</v>
          </cell>
          <cell r="E1060">
            <v>0</v>
          </cell>
          <cell r="H1060">
            <v>0</v>
          </cell>
        </row>
        <row r="1061">
          <cell r="A1061" t="str">
            <v>a</v>
          </cell>
          <cell r="B1061">
            <v>714766</v>
          </cell>
          <cell r="C1061" t="str">
            <v>생산및운반</v>
          </cell>
          <cell r="E1061">
            <v>160156</v>
          </cell>
          <cell r="F1061" t="str">
            <v>㎥</v>
          </cell>
          <cell r="G1061">
            <v>21600</v>
          </cell>
          <cell r="H1061">
            <v>3459369600</v>
          </cell>
        </row>
        <row r="1062">
          <cell r="A1062" t="str">
            <v>b</v>
          </cell>
          <cell r="B1062">
            <v>714830</v>
          </cell>
          <cell r="C1062" t="str">
            <v>포설및다짐</v>
          </cell>
          <cell r="D1062" t="str">
            <v>(T= 15cm)</v>
          </cell>
          <cell r="E1062">
            <v>1378</v>
          </cell>
          <cell r="F1062" t="str">
            <v>㎥</v>
          </cell>
          <cell r="G1062">
            <v>3804</v>
          </cell>
          <cell r="H1062">
            <v>5241912</v>
          </cell>
        </row>
        <row r="1063">
          <cell r="A1063" t="str">
            <v>c</v>
          </cell>
          <cell r="B1063">
            <v>714894</v>
          </cell>
          <cell r="C1063" t="str">
            <v>포설및다짐</v>
          </cell>
          <cell r="D1063" t="str">
            <v>(T= 20㎝)</v>
          </cell>
          <cell r="E1063">
            <v>6088</v>
          </cell>
          <cell r="F1063" t="str">
            <v>㎥</v>
          </cell>
          <cell r="G1063">
            <v>2967</v>
          </cell>
          <cell r="H1063">
            <v>18063096</v>
          </cell>
        </row>
        <row r="1064">
          <cell r="A1064" t="str">
            <v>d</v>
          </cell>
          <cell r="B1064">
            <v>715094</v>
          </cell>
          <cell r="C1064" t="str">
            <v>포설및다짐</v>
          </cell>
          <cell r="D1064" t="str">
            <v>(T= 30cm)</v>
          </cell>
          <cell r="E1064">
            <v>81304</v>
          </cell>
          <cell r="F1064" t="str">
            <v>㎥</v>
          </cell>
          <cell r="G1064">
            <v>3804</v>
          </cell>
          <cell r="H1064">
            <v>309280416</v>
          </cell>
        </row>
        <row r="1065">
          <cell r="A1065" t="str">
            <v>계</v>
          </cell>
          <cell r="B1065">
            <v>715102</v>
          </cell>
          <cell r="E1065">
            <v>0</v>
          </cell>
          <cell r="H1065">
            <v>0</v>
          </cell>
        </row>
        <row r="1066">
          <cell r="A1066" t="str">
            <v>5.02</v>
          </cell>
          <cell r="B1066">
            <v>715406</v>
          </cell>
          <cell r="C1066" t="str">
            <v>기층</v>
          </cell>
          <cell r="E1066">
            <v>0</v>
          </cell>
          <cell r="H1066">
            <v>0</v>
          </cell>
        </row>
        <row r="1067">
          <cell r="A1067" t="str">
            <v>a</v>
          </cell>
          <cell r="B1067">
            <v>715694</v>
          </cell>
          <cell r="C1067" t="str">
            <v>프라임코팅</v>
          </cell>
          <cell r="D1067" t="str">
            <v>(MC - 1)</v>
          </cell>
          <cell r="E1067">
            <v>2233</v>
          </cell>
          <cell r="F1067" t="str">
            <v>ａ</v>
          </cell>
          <cell r="G1067">
            <v>14270</v>
          </cell>
          <cell r="H1067">
            <v>31864910</v>
          </cell>
        </row>
        <row r="1068">
          <cell r="A1068" t="str">
            <v>b</v>
          </cell>
          <cell r="B1068">
            <v>715742</v>
          </cell>
          <cell r="C1068" t="str">
            <v>아스콘구입</v>
          </cell>
          <cell r="E1068">
            <v>99635</v>
          </cell>
          <cell r="F1068" t="str">
            <v>TON</v>
          </cell>
          <cell r="G1068">
            <v>26363</v>
          </cell>
          <cell r="H1068">
            <v>2626677505</v>
          </cell>
        </row>
        <row r="1069">
          <cell r="A1069" t="str">
            <v>c</v>
          </cell>
          <cell r="B1069">
            <v>715790</v>
          </cell>
          <cell r="C1069" t="str">
            <v>포설및다짐</v>
          </cell>
          <cell r="D1069" t="str">
            <v>(T=19㎝)</v>
          </cell>
          <cell r="E1069">
            <v>2197</v>
          </cell>
          <cell r="F1069" t="str">
            <v>ａ</v>
          </cell>
          <cell r="G1069">
            <v>156472</v>
          </cell>
          <cell r="H1069">
            <v>343768984</v>
          </cell>
        </row>
        <row r="1070">
          <cell r="A1070" t="str">
            <v>계</v>
          </cell>
          <cell r="B1070">
            <v>716046</v>
          </cell>
          <cell r="E1070">
            <v>0</v>
          </cell>
          <cell r="H1070">
            <v>0</v>
          </cell>
        </row>
        <row r="1071">
          <cell r="A1071" t="str">
            <v>5.03</v>
          </cell>
          <cell r="B1071">
            <v>716780</v>
          </cell>
          <cell r="C1071" t="str">
            <v>중간층</v>
          </cell>
          <cell r="E1071">
            <v>0</v>
          </cell>
          <cell r="H1071">
            <v>0</v>
          </cell>
        </row>
        <row r="1072">
          <cell r="A1072" t="str">
            <v>a</v>
          </cell>
          <cell r="B1072">
            <v>716812</v>
          </cell>
          <cell r="C1072" t="str">
            <v>아스콘구입</v>
          </cell>
          <cell r="E1072">
            <v>26045</v>
          </cell>
          <cell r="F1072" t="str">
            <v>TON</v>
          </cell>
          <cell r="G1072">
            <v>28300</v>
          </cell>
          <cell r="H1072">
            <v>737073500</v>
          </cell>
        </row>
        <row r="1073">
          <cell r="A1073" t="str">
            <v>b</v>
          </cell>
          <cell r="B1073">
            <v>716940</v>
          </cell>
          <cell r="C1073" t="str">
            <v>포설및다짐</v>
          </cell>
          <cell r="D1073" t="str">
            <v>(T= 6cm)</v>
          </cell>
          <cell r="E1073">
            <v>2197</v>
          </cell>
          <cell r="F1073" t="str">
            <v>ａ</v>
          </cell>
          <cell r="G1073">
            <v>58051</v>
          </cell>
          <cell r="H1073">
            <v>127538047</v>
          </cell>
        </row>
        <row r="1074">
          <cell r="A1074" t="str">
            <v>계</v>
          </cell>
          <cell r="B1074">
            <v>716956</v>
          </cell>
          <cell r="E1074">
            <v>0</v>
          </cell>
          <cell r="H1074">
            <v>0</v>
          </cell>
        </row>
        <row r="1075">
          <cell r="A1075" t="str">
            <v>5.04</v>
          </cell>
          <cell r="B1075">
            <v>716972</v>
          </cell>
          <cell r="C1075" t="str">
            <v>표층</v>
          </cell>
          <cell r="E1075">
            <v>0</v>
          </cell>
          <cell r="H1075">
            <v>0</v>
          </cell>
        </row>
        <row r="1076">
          <cell r="A1076" t="str">
            <v>a</v>
          </cell>
          <cell r="B1076">
            <v>717100</v>
          </cell>
          <cell r="C1076" t="str">
            <v>택코팅</v>
          </cell>
          <cell r="D1076" t="str">
            <v>(30ℓ/ａ)</v>
          </cell>
          <cell r="E1076">
            <v>5613</v>
          </cell>
          <cell r="F1076" t="str">
            <v>ａ</v>
          </cell>
          <cell r="G1076">
            <v>10597</v>
          </cell>
          <cell r="H1076">
            <v>59480961</v>
          </cell>
        </row>
        <row r="1077">
          <cell r="A1077" t="str">
            <v>b</v>
          </cell>
          <cell r="B1077">
            <v>717228</v>
          </cell>
          <cell r="C1077" t="str">
            <v>아스콘구입</v>
          </cell>
          <cell r="E1077">
            <v>29320</v>
          </cell>
          <cell r="F1077" t="str">
            <v>TON</v>
          </cell>
          <cell r="G1077">
            <v>38363</v>
          </cell>
          <cell r="H1077">
            <v>1124803160</v>
          </cell>
        </row>
        <row r="1078">
          <cell r="A1078" t="str">
            <v>c</v>
          </cell>
          <cell r="B1078">
            <v>717740</v>
          </cell>
          <cell r="C1078" t="str">
            <v>포설및다짐</v>
          </cell>
          <cell r="D1078" t="str">
            <v>(T= 5cm)</v>
          </cell>
          <cell r="E1078">
            <v>2285</v>
          </cell>
          <cell r="F1078" t="str">
            <v>ａ</v>
          </cell>
          <cell r="G1078">
            <v>58050</v>
          </cell>
          <cell r="H1078">
            <v>132644250</v>
          </cell>
        </row>
        <row r="1079">
          <cell r="A1079" t="str">
            <v>c</v>
          </cell>
          <cell r="B1079">
            <v>717804</v>
          </cell>
          <cell r="C1079" t="str">
            <v>포설 및 다짐</v>
          </cell>
          <cell r="D1079" t="str">
            <v>(T= 8cm)</v>
          </cell>
          <cell r="E1079">
            <v>120</v>
          </cell>
          <cell r="F1079" t="str">
            <v>ａ</v>
          </cell>
          <cell r="G1079">
            <v>116098</v>
          </cell>
          <cell r="H1079">
            <v>13931760</v>
          </cell>
        </row>
        <row r="1080">
          <cell r="A1080" t="str">
            <v>계</v>
          </cell>
          <cell r="B1080">
            <v>717868</v>
          </cell>
          <cell r="E1080">
            <v>0</v>
          </cell>
          <cell r="H1080">
            <v>0</v>
          </cell>
        </row>
        <row r="1081">
          <cell r="A1081" t="str">
            <v>5.06</v>
          </cell>
          <cell r="B1081">
            <v>717996</v>
          </cell>
          <cell r="C1081" t="str">
            <v>콘크리트포장</v>
          </cell>
          <cell r="D1081" t="str">
            <v>(터널)</v>
          </cell>
          <cell r="E1081">
            <v>0</v>
          </cell>
          <cell r="H1081">
            <v>0</v>
          </cell>
        </row>
        <row r="1082">
          <cell r="A1082" t="str">
            <v>a</v>
          </cell>
          <cell r="B1082">
            <v>718476</v>
          </cell>
          <cell r="C1082" t="str">
            <v>구입및포장</v>
          </cell>
          <cell r="D1082" t="str">
            <v>(2차선포설 T=30cm)</v>
          </cell>
          <cell r="E1082">
            <v>2380</v>
          </cell>
          <cell r="F1082" t="str">
            <v>㎥</v>
          </cell>
          <cell r="G1082">
            <v>49725</v>
          </cell>
          <cell r="H1082">
            <v>118345500</v>
          </cell>
        </row>
        <row r="1083">
          <cell r="A1083" t="str">
            <v>b</v>
          </cell>
          <cell r="B1083">
            <v>718484</v>
          </cell>
          <cell r="C1083" t="str">
            <v>린콘크리트포설</v>
          </cell>
          <cell r="D1083" t="str">
            <v>(T=15CM)</v>
          </cell>
          <cell r="E1083">
            <v>1181</v>
          </cell>
          <cell r="F1083" t="str">
            <v>㎥</v>
          </cell>
          <cell r="G1083">
            <v>45401</v>
          </cell>
          <cell r="H1083">
            <v>53618581</v>
          </cell>
        </row>
        <row r="1084">
          <cell r="A1084" t="str">
            <v>c</v>
          </cell>
          <cell r="B1084">
            <v>718492</v>
          </cell>
          <cell r="C1084" t="str">
            <v>가로수축줄눈</v>
          </cell>
          <cell r="E1084">
            <v>1297</v>
          </cell>
          <cell r="F1084" t="str">
            <v>ｍ</v>
          </cell>
          <cell r="G1084">
            <v>30540</v>
          </cell>
          <cell r="H1084">
            <v>39610380</v>
          </cell>
        </row>
        <row r="1085">
          <cell r="A1085" t="str">
            <v>d</v>
          </cell>
          <cell r="B1085">
            <v>718500</v>
          </cell>
          <cell r="C1085" t="str">
            <v>세로줄눈</v>
          </cell>
          <cell r="E1085">
            <v>1050</v>
          </cell>
          <cell r="F1085" t="str">
            <v>ｍ</v>
          </cell>
          <cell r="G1085">
            <v>3830</v>
          </cell>
          <cell r="H1085">
            <v>4021500</v>
          </cell>
        </row>
        <row r="1086">
          <cell r="A1086" t="str">
            <v>e</v>
          </cell>
          <cell r="B1086">
            <v>718506</v>
          </cell>
          <cell r="C1086" t="str">
            <v>팽창줄눈</v>
          </cell>
          <cell r="E1086">
            <v>22</v>
          </cell>
          <cell r="F1086" t="str">
            <v>ｍ</v>
          </cell>
          <cell r="G1086">
            <v>37937</v>
          </cell>
          <cell r="H1086">
            <v>834614</v>
          </cell>
        </row>
        <row r="1087">
          <cell r="A1087" t="str">
            <v>f</v>
          </cell>
          <cell r="B1087">
            <v>718507</v>
          </cell>
          <cell r="C1087" t="str">
            <v>비닐깔기</v>
          </cell>
          <cell r="D1087" t="str">
            <v>(t=0.1mm)</v>
          </cell>
          <cell r="E1087">
            <v>7875</v>
          </cell>
          <cell r="F1087" t="str">
            <v>㎡</v>
          </cell>
          <cell r="G1087">
            <v>519</v>
          </cell>
          <cell r="H1087">
            <v>4087125</v>
          </cell>
        </row>
        <row r="1088">
          <cell r="A1088" t="str">
            <v>g</v>
          </cell>
          <cell r="B1088">
            <v>718635</v>
          </cell>
          <cell r="C1088" t="str">
            <v>포장면연마</v>
          </cell>
          <cell r="D1088" t="str">
            <v>(콘크리트포장)</v>
          </cell>
          <cell r="E1088">
            <v>135</v>
          </cell>
          <cell r="F1088" t="str">
            <v>㎡</v>
          </cell>
          <cell r="G1088">
            <v>12673</v>
          </cell>
          <cell r="H1088">
            <v>1710855</v>
          </cell>
        </row>
        <row r="1089">
          <cell r="A1089" t="str">
            <v>계</v>
          </cell>
          <cell r="B1089">
            <v>718764</v>
          </cell>
          <cell r="E1089">
            <v>0</v>
          </cell>
          <cell r="H1089">
            <v>0</v>
          </cell>
        </row>
        <row r="1090">
          <cell r="A1090" t="str">
            <v>5.07</v>
          </cell>
          <cell r="B1090">
            <v>718892</v>
          </cell>
          <cell r="C1090" t="str">
            <v>콘크리트포장</v>
          </cell>
          <cell r="D1090" t="str">
            <v>(부체도로)</v>
          </cell>
          <cell r="E1090">
            <v>0</v>
          </cell>
          <cell r="H1090">
            <v>0</v>
          </cell>
        </row>
        <row r="1091">
          <cell r="A1091" t="str">
            <v>a</v>
          </cell>
          <cell r="B1091">
            <v>719020</v>
          </cell>
          <cell r="C1091" t="str">
            <v>구입및포장</v>
          </cell>
          <cell r="D1091" t="str">
            <v>(T=20㎝ : 인력)</v>
          </cell>
          <cell r="E1091">
            <v>4709</v>
          </cell>
          <cell r="F1091" t="str">
            <v>㎡</v>
          </cell>
          <cell r="G1091">
            <v>15857</v>
          </cell>
          <cell r="H1091">
            <v>74670613</v>
          </cell>
        </row>
        <row r="1092">
          <cell r="A1092" t="str">
            <v>b</v>
          </cell>
          <cell r="B1092">
            <v>719467</v>
          </cell>
          <cell r="C1092" t="str">
            <v>비닐깔기</v>
          </cell>
          <cell r="D1092" t="str">
            <v>(t=0.1mm)</v>
          </cell>
          <cell r="E1092">
            <v>23546</v>
          </cell>
          <cell r="F1092" t="str">
            <v>㎡</v>
          </cell>
          <cell r="G1092">
            <v>519</v>
          </cell>
          <cell r="H1092">
            <v>12220374</v>
          </cell>
        </row>
        <row r="1093">
          <cell r="A1093" t="str">
            <v>c</v>
          </cell>
          <cell r="B1093">
            <v>719499</v>
          </cell>
          <cell r="C1093" t="str">
            <v>부체도로용줄눈</v>
          </cell>
          <cell r="D1093" t="str">
            <v>(200x15mm)</v>
          </cell>
          <cell r="E1093">
            <v>3351</v>
          </cell>
          <cell r="F1093" t="str">
            <v>ｍ</v>
          </cell>
          <cell r="G1093">
            <v>933</v>
          </cell>
          <cell r="H1093">
            <v>3126483</v>
          </cell>
        </row>
        <row r="1094">
          <cell r="A1094" t="str">
            <v>d</v>
          </cell>
          <cell r="B1094">
            <v>719531</v>
          </cell>
          <cell r="C1094" t="str">
            <v>합판거푸집</v>
          </cell>
          <cell r="D1094" t="str">
            <v>(4회)</v>
          </cell>
          <cell r="E1094">
            <v>1590</v>
          </cell>
          <cell r="F1094" t="str">
            <v>㎡</v>
          </cell>
          <cell r="G1094">
            <v>16702</v>
          </cell>
          <cell r="H1094">
            <v>26556180</v>
          </cell>
        </row>
        <row r="1095">
          <cell r="A1095" t="str">
            <v>e</v>
          </cell>
          <cell r="B1095">
            <v>719579</v>
          </cell>
          <cell r="C1095" t="str">
            <v>와이어매쉬</v>
          </cell>
          <cell r="D1095" t="str">
            <v>(#8x150x150)</v>
          </cell>
          <cell r="E1095">
            <v>22471</v>
          </cell>
          <cell r="F1095" t="str">
            <v>㎡</v>
          </cell>
          <cell r="G1095">
            <v>1706</v>
          </cell>
          <cell r="H1095">
            <v>38335526</v>
          </cell>
        </row>
        <row r="1096">
          <cell r="A1096" t="str">
            <v>f</v>
          </cell>
          <cell r="B1096">
            <v>719707</v>
          </cell>
          <cell r="C1096" t="str">
            <v>와이어매쉬</v>
          </cell>
          <cell r="D1096" t="str">
            <v>(#8x100x100)</v>
          </cell>
          <cell r="E1096">
            <v>1074</v>
          </cell>
          <cell r="F1096" t="str">
            <v>㎡</v>
          </cell>
          <cell r="G1096">
            <v>2038</v>
          </cell>
          <cell r="H1096">
            <v>2188812</v>
          </cell>
        </row>
        <row r="1097">
          <cell r="A1097" t="str">
            <v>계</v>
          </cell>
          <cell r="B1097">
            <v>719883</v>
          </cell>
          <cell r="E1097">
            <v>0</v>
          </cell>
          <cell r="H1097">
            <v>0</v>
          </cell>
        </row>
        <row r="1098">
          <cell r="A1098" t="str">
            <v>총계</v>
          </cell>
          <cell r="B1098">
            <v>719979</v>
          </cell>
          <cell r="E1098">
            <v>0</v>
          </cell>
          <cell r="H1098">
            <v>0</v>
          </cell>
        </row>
        <row r="1099">
          <cell r="A1099" t="str">
            <v>6.</v>
          </cell>
          <cell r="B1099">
            <v>720107</v>
          </cell>
          <cell r="C1099" t="str">
            <v>교통안전시설공</v>
          </cell>
          <cell r="E1099">
            <v>0</v>
          </cell>
          <cell r="H1099">
            <v>0</v>
          </cell>
        </row>
        <row r="1100">
          <cell r="A1100" t="str">
            <v>6.01</v>
          </cell>
          <cell r="B1100">
            <v>720235</v>
          </cell>
          <cell r="C1100" t="str">
            <v>차선도색</v>
          </cell>
          <cell r="E1100">
            <v>0</v>
          </cell>
          <cell r="H1100">
            <v>0</v>
          </cell>
        </row>
        <row r="1101">
          <cell r="A1101" t="str">
            <v>a</v>
          </cell>
          <cell r="B1101">
            <v>720363</v>
          </cell>
          <cell r="C1101" t="str">
            <v>차선도색</v>
          </cell>
          <cell r="D1101" t="str">
            <v>(백색실선)</v>
          </cell>
          <cell r="E1101">
            <v>5780</v>
          </cell>
          <cell r="F1101" t="str">
            <v>㎡</v>
          </cell>
          <cell r="G1101">
            <v>5038</v>
          </cell>
          <cell r="H1101">
            <v>29119640</v>
          </cell>
        </row>
        <row r="1102">
          <cell r="A1102" t="str">
            <v>b</v>
          </cell>
          <cell r="B1102">
            <v>720555</v>
          </cell>
          <cell r="C1102" t="str">
            <v>차선도색</v>
          </cell>
          <cell r="D1102" t="str">
            <v>(백색파선)</v>
          </cell>
          <cell r="E1102">
            <v>459</v>
          </cell>
          <cell r="F1102" t="str">
            <v>㎡</v>
          </cell>
          <cell r="G1102">
            <v>5161</v>
          </cell>
          <cell r="H1102">
            <v>2368899</v>
          </cell>
        </row>
        <row r="1103">
          <cell r="A1103" t="str">
            <v>c</v>
          </cell>
          <cell r="B1103">
            <v>720619</v>
          </cell>
          <cell r="C1103" t="str">
            <v>차선도색</v>
          </cell>
          <cell r="D1103" t="str">
            <v>(황색실선)</v>
          </cell>
          <cell r="E1103">
            <v>4684</v>
          </cell>
          <cell r="F1103" t="str">
            <v>㎡</v>
          </cell>
          <cell r="G1103">
            <v>5278</v>
          </cell>
          <cell r="H1103">
            <v>24722152</v>
          </cell>
        </row>
        <row r="1104">
          <cell r="A1104" t="str">
            <v>d</v>
          </cell>
          <cell r="B1104">
            <v>720747</v>
          </cell>
          <cell r="C1104" t="str">
            <v>차선도색</v>
          </cell>
          <cell r="D1104" t="str">
            <v>(황색파선)</v>
          </cell>
          <cell r="E1104">
            <v>272</v>
          </cell>
          <cell r="F1104" t="str">
            <v>㎡</v>
          </cell>
          <cell r="G1104">
            <v>5353</v>
          </cell>
          <cell r="H1104">
            <v>1456016</v>
          </cell>
        </row>
        <row r="1105">
          <cell r="A1105" t="str">
            <v>계</v>
          </cell>
          <cell r="B1105">
            <v>721387</v>
          </cell>
          <cell r="E1105">
            <v>0</v>
          </cell>
          <cell r="H1105">
            <v>0</v>
          </cell>
        </row>
        <row r="1106">
          <cell r="A1106" t="str">
            <v>6.02</v>
          </cell>
          <cell r="B1106">
            <v>721515</v>
          </cell>
          <cell r="C1106" t="str">
            <v>도로 표지판</v>
          </cell>
          <cell r="E1106">
            <v>0</v>
          </cell>
          <cell r="H1106">
            <v>0</v>
          </cell>
        </row>
        <row r="1107">
          <cell r="A1107" t="str">
            <v>a</v>
          </cell>
          <cell r="B1107">
            <v>721539</v>
          </cell>
          <cell r="C1107" t="str">
            <v>교통 표지판</v>
          </cell>
          <cell r="E1107">
            <v>0</v>
          </cell>
          <cell r="H1107">
            <v>0</v>
          </cell>
        </row>
        <row r="1108">
          <cell r="A1108" t="str">
            <v>a-1</v>
          </cell>
          <cell r="B1108">
            <v>721563</v>
          </cell>
          <cell r="C1108" t="str">
            <v>삼각 표지판</v>
          </cell>
          <cell r="D1108" t="str">
            <v>(1변120cm)</v>
          </cell>
          <cell r="E1108">
            <v>51</v>
          </cell>
          <cell r="F1108" t="str">
            <v>ea</v>
          </cell>
          <cell r="G1108">
            <v>145922</v>
          </cell>
          <cell r="H1108">
            <v>7442022</v>
          </cell>
        </row>
        <row r="1109">
          <cell r="A1109" t="str">
            <v>a-2</v>
          </cell>
          <cell r="B1109">
            <v>721611</v>
          </cell>
          <cell r="C1109" t="str">
            <v>원형 표지판</v>
          </cell>
          <cell r="D1109" t="str">
            <v>(φ900mm)</v>
          </cell>
          <cell r="E1109">
            <v>23</v>
          </cell>
          <cell r="F1109" t="str">
            <v>ea</v>
          </cell>
          <cell r="G1109">
            <v>145922</v>
          </cell>
          <cell r="H1109">
            <v>3356206</v>
          </cell>
        </row>
        <row r="1110">
          <cell r="A1110" t="str">
            <v>a-3</v>
          </cell>
          <cell r="B1110">
            <v>721946</v>
          </cell>
          <cell r="C1110" t="str">
            <v>이중삼각 표지판</v>
          </cell>
          <cell r="D1110" t="str">
            <v>(1변120cm)</v>
          </cell>
          <cell r="E1110">
            <v>8</v>
          </cell>
          <cell r="F1110" t="str">
            <v>ea</v>
          </cell>
          <cell r="G1110">
            <v>403778</v>
          </cell>
          <cell r="H1110">
            <v>3230224</v>
          </cell>
        </row>
        <row r="1111">
          <cell r="A1111" t="str">
            <v>a-4</v>
          </cell>
          <cell r="B1111">
            <v>722281</v>
          </cell>
          <cell r="C1111" t="str">
            <v>원형및삼각 표지판</v>
          </cell>
          <cell r="D1111" t="str">
            <v>(120cm+90cm)</v>
          </cell>
          <cell r="E1111">
            <v>1</v>
          </cell>
          <cell r="F1111" t="str">
            <v>ea</v>
          </cell>
          <cell r="G1111">
            <v>250578</v>
          </cell>
          <cell r="H1111">
            <v>250578</v>
          </cell>
        </row>
        <row r="1112">
          <cell r="A1112" t="str">
            <v>a-5</v>
          </cell>
          <cell r="B1112">
            <v>722616</v>
          </cell>
          <cell r="C1112" t="str">
            <v>삼각+보조 표지판</v>
          </cell>
          <cell r="E1112">
            <v>10</v>
          </cell>
          <cell r="F1112" t="str">
            <v>ea</v>
          </cell>
          <cell r="G1112">
            <v>210578</v>
          </cell>
          <cell r="H1112">
            <v>2105780</v>
          </cell>
        </row>
        <row r="1113">
          <cell r="A1113" t="str">
            <v>a-6</v>
          </cell>
          <cell r="B1113">
            <v>722784</v>
          </cell>
          <cell r="C1113" t="str">
            <v>원형 표지판</v>
          </cell>
          <cell r="D1113" t="str">
            <v>(부착식)</v>
          </cell>
          <cell r="E1113">
            <v>12</v>
          </cell>
          <cell r="F1113" t="str">
            <v>ea</v>
          </cell>
          <cell r="G1113">
            <v>91350</v>
          </cell>
          <cell r="H1113">
            <v>1096200</v>
          </cell>
        </row>
        <row r="1114">
          <cell r="A1114" t="str">
            <v>소계</v>
          </cell>
          <cell r="B1114">
            <v>722868</v>
          </cell>
          <cell r="E1114">
            <v>0</v>
          </cell>
          <cell r="H1114">
            <v>0</v>
          </cell>
        </row>
        <row r="1115">
          <cell r="A1115" t="str">
            <v>b</v>
          </cell>
          <cell r="B1115">
            <v>722910</v>
          </cell>
          <cell r="C1115" t="str">
            <v>안내 표지핀</v>
          </cell>
          <cell r="E1115">
            <v>0</v>
          </cell>
          <cell r="H1115">
            <v>0</v>
          </cell>
        </row>
        <row r="1116">
          <cell r="A1116" t="str">
            <v>b-1</v>
          </cell>
          <cell r="B1116">
            <v>722951</v>
          </cell>
          <cell r="C1116" t="str">
            <v>2방향 안내표지</v>
          </cell>
          <cell r="D1116" t="str">
            <v>(4800 x 3550)</v>
          </cell>
          <cell r="E1116">
            <v>11</v>
          </cell>
          <cell r="F1116" t="str">
            <v>ea</v>
          </cell>
          <cell r="G1116">
            <v>8642669</v>
          </cell>
          <cell r="H1116">
            <v>95069359</v>
          </cell>
        </row>
        <row r="1117">
          <cell r="A1117" t="str">
            <v>b-2</v>
          </cell>
          <cell r="B1117">
            <v>723085</v>
          </cell>
          <cell r="C1117" t="str">
            <v>2방향 안내표지</v>
          </cell>
          <cell r="D1117" t="str">
            <v>(3600 x 2200)</v>
          </cell>
          <cell r="E1117">
            <v>8</v>
          </cell>
          <cell r="F1117" t="str">
            <v>ea</v>
          </cell>
          <cell r="G1117">
            <v>3264576</v>
          </cell>
          <cell r="H1117">
            <v>26116608</v>
          </cell>
        </row>
        <row r="1118">
          <cell r="A1118" t="str">
            <v>b-3</v>
          </cell>
          <cell r="B1118">
            <v>723218</v>
          </cell>
          <cell r="C1118" t="str">
            <v>3방향 안내표지</v>
          </cell>
          <cell r="D1118" t="str">
            <v>(4450 x 2200)</v>
          </cell>
          <cell r="E1118">
            <v>6</v>
          </cell>
          <cell r="F1118" t="str">
            <v>ea</v>
          </cell>
          <cell r="G1118">
            <v>3783256</v>
          </cell>
          <cell r="H1118">
            <v>22699536</v>
          </cell>
        </row>
        <row r="1119">
          <cell r="A1119" t="str">
            <v>b-4</v>
          </cell>
          <cell r="B1119">
            <v>723241</v>
          </cell>
          <cell r="C1119" t="str">
            <v>출구점예고표지판</v>
          </cell>
          <cell r="D1119" t="str">
            <v>(3400x2300)</v>
          </cell>
          <cell r="E1119">
            <v>6</v>
          </cell>
          <cell r="F1119" t="str">
            <v>ea</v>
          </cell>
          <cell r="G1119">
            <v>8227149</v>
          </cell>
          <cell r="H1119">
            <v>49362894</v>
          </cell>
        </row>
        <row r="1120">
          <cell r="A1120" t="str">
            <v>b-5</v>
          </cell>
          <cell r="B1120">
            <v>723263</v>
          </cell>
          <cell r="C1120" t="str">
            <v>터널예고표지판</v>
          </cell>
          <cell r="D1120" t="str">
            <v>(3400x2250)</v>
          </cell>
          <cell r="E1120">
            <v>2</v>
          </cell>
          <cell r="F1120" t="str">
            <v>ea</v>
          </cell>
          <cell r="G1120">
            <v>3427576</v>
          </cell>
          <cell r="H1120">
            <v>6855152</v>
          </cell>
        </row>
        <row r="1121">
          <cell r="A1121" t="str">
            <v>b-6</v>
          </cell>
          <cell r="B1121">
            <v>723274</v>
          </cell>
          <cell r="C1121" t="str">
            <v>군계표지판</v>
          </cell>
          <cell r="D1121" t="str">
            <v>(3000x2000)</v>
          </cell>
          <cell r="E1121">
            <v>1</v>
          </cell>
          <cell r="F1121" t="str">
            <v>ea</v>
          </cell>
          <cell r="G1121">
            <v>2678417</v>
          </cell>
          <cell r="H1121">
            <v>2678417</v>
          </cell>
        </row>
        <row r="1122">
          <cell r="A1122" t="str">
            <v>b-7</v>
          </cell>
          <cell r="B1122">
            <v>723285</v>
          </cell>
          <cell r="C1122" t="str">
            <v>면계표지판</v>
          </cell>
          <cell r="D1122" t="str">
            <v>(1400x750)</v>
          </cell>
          <cell r="E1122">
            <v>1</v>
          </cell>
          <cell r="F1122" t="str">
            <v>ea</v>
          </cell>
          <cell r="G1122">
            <v>1027662</v>
          </cell>
          <cell r="H1122">
            <v>1027662</v>
          </cell>
        </row>
        <row r="1123">
          <cell r="A1123" t="str">
            <v>b-8</v>
          </cell>
          <cell r="B1123">
            <v>723296</v>
          </cell>
          <cell r="C1123" t="str">
            <v>노선표지판</v>
          </cell>
          <cell r="D1123" t="str">
            <v>(1200x1100)</v>
          </cell>
          <cell r="E1123">
            <v>1</v>
          </cell>
          <cell r="F1123" t="str">
            <v>ea</v>
          </cell>
          <cell r="G1123">
            <v>824397</v>
          </cell>
          <cell r="H1123">
            <v>824397</v>
          </cell>
        </row>
        <row r="1124">
          <cell r="A1124" t="str">
            <v>b-9</v>
          </cell>
          <cell r="B1124">
            <v>723302</v>
          </cell>
          <cell r="C1124" t="str">
            <v>2방향표지판</v>
          </cell>
          <cell r="D1124" t="str">
            <v>(3000x800)</v>
          </cell>
          <cell r="E1124">
            <v>1</v>
          </cell>
          <cell r="F1124" t="str">
            <v>ea</v>
          </cell>
          <cell r="G1124">
            <v>1218362</v>
          </cell>
          <cell r="H1124">
            <v>1218362</v>
          </cell>
        </row>
        <row r="1125">
          <cell r="A1125" t="str">
            <v>소계</v>
          </cell>
          <cell r="B1125">
            <v>723305</v>
          </cell>
          <cell r="E1125">
            <v>0</v>
          </cell>
          <cell r="H1125">
            <v>0</v>
          </cell>
        </row>
        <row r="1126">
          <cell r="A1126" t="str">
            <v>계</v>
          </cell>
          <cell r="B1126">
            <v>723307</v>
          </cell>
          <cell r="E1126">
            <v>0</v>
          </cell>
          <cell r="H1126">
            <v>0</v>
          </cell>
        </row>
        <row r="1127">
          <cell r="A1127" t="str">
            <v>6.03</v>
          </cell>
          <cell r="B1127">
            <v>723947</v>
          </cell>
          <cell r="C1127" t="str">
            <v>시선유도표지</v>
          </cell>
          <cell r="E1127">
            <v>0</v>
          </cell>
          <cell r="H1127">
            <v>0</v>
          </cell>
        </row>
        <row r="1128">
          <cell r="A1128" t="str">
            <v>a</v>
          </cell>
          <cell r="B1128">
            <v>724011</v>
          </cell>
          <cell r="C1128" t="str">
            <v>데리네이터</v>
          </cell>
          <cell r="E1128">
            <v>0</v>
          </cell>
          <cell r="H1128">
            <v>0</v>
          </cell>
        </row>
        <row r="1129">
          <cell r="A1129" t="str">
            <v>a-1</v>
          </cell>
          <cell r="B1129">
            <v>724075</v>
          </cell>
          <cell r="C1129" t="str">
            <v>데리네이터</v>
          </cell>
          <cell r="D1129" t="str">
            <v>(가드레일용)</v>
          </cell>
          <cell r="E1129">
            <v>526</v>
          </cell>
          <cell r="F1129" t="str">
            <v>ea</v>
          </cell>
          <cell r="G1129">
            <v>8925</v>
          </cell>
          <cell r="H1129">
            <v>4694550</v>
          </cell>
        </row>
        <row r="1130">
          <cell r="A1130" t="str">
            <v>a-2</v>
          </cell>
          <cell r="B1130">
            <v>724203</v>
          </cell>
          <cell r="C1130" t="str">
            <v>데리네이터</v>
          </cell>
          <cell r="D1130" t="str">
            <v>(교 량 용)</v>
          </cell>
          <cell r="E1130">
            <v>62</v>
          </cell>
          <cell r="F1130" t="str">
            <v>ea</v>
          </cell>
          <cell r="G1130">
            <v>6825</v>
          </cell>
          <cell r="H1130">
            <v>423150</v>
          </cell>
        </row>
        <row r="1131">
          <cell r="A1131" t="str">
            <v>a-3</v>
          </cell>
          <cell r="B1131">
            <v>724331</v>
          </cell>
          <cell r="C1131" t="str">
            <v>데리네이터</v>
          </cell>
          <cell r="D1131" t="str">
            <v>(토 공 용)</v>
          </cell>
          <cell r="E1131">
            <v>110</v>
          </cell>
          <cell r="F1131" t="str">
            <v>ea</v>
          </cell>
          <cell r="G1131">
            <v>7875</v>
          </cell>
          <cell r="H1131">
            <v>866250</v>
          </cell>
        </row>
        <row r="1132">
          <cell r="A1132" t="str">
            <v>a-4</v>
          </cell>
          <cell r="B1132">
            <v>724459</v>
          </cell>
          <cell r="C1132" t="str">
            <v>데리네이터</v>
          </cell>
          <cell r="D1132" t="str">
            <v>(옹 벽 용)</v>
          </cell>
          <cell r="E1132">
            <v>193</v>
          </cell>
          <cell r="F1132" t="str">
            <v>ea</v>
          </cell>
          <cell r="G1132">
            <v>6825</v>
          </cell>
          <cell r="H1132">
            <v>1317225</v>
          </cell>
        </row>
        <row r="1133">
          <cell r="A1133" t="str">
            <v>소계</v>
          </cell>
          <cell r="B1133">
            <v>724715</v>
          </cell>
          <cell r="E1133">
            <v>0</v>
          </cell>
          <cell r="H1133">
            <v>0</v>
          </cell>
        </row>
        <row r="1134">
          <cell r="A1134" t="str">
            <v>b</v>
          </cell>
          <cell r="B1134">
            <v>724843</v>
          </cell>
          <cell r="C1134" t="str">
            <v>도로표지병</v>
          </cell>
          <cell r="E1134">
            <v>0</v>
          </cell>
          <cell r="H1134">
            <v>0</v>
          </cell>
        </row>
        <row r="1135">
          <cell r="A1135" t="str">
            <v>b-1</v>
          </cell>
          <cell r="B1135">
            <v>724971</v>
          </cell>
          <cell r="C1135" t="str">
            <v>도로표지병</v>
          </cell>
          <cell r="D1135" t="str">
            <v>(양 면)</v>
          </cell>
          <cell r="E1135">
            <v>663</v>
          </cell>
          <cell r="F1135" t="str">
            <v>ea</v>
          </cell>
          <cell r="G1135">
            <v>16391</v>
          </cell>
          <cell r="H1135">
            <v>10867233</v>
          </cell>
        </row>
        <row r="1136">
          <cell r="A1136" t="str">
            <v>b-2</v>
          </cell>
          <cell r="B1136">
            <v>725227</v>
          </cell>
          <cell r="C1136" t="str">
            <v>도로표지병</v>
          </cell>
          <cell r="D1136" t="str">
            <v>(단 면)</v>
          </cell>
          <cell r="E1136">
            <v>1388</v>
          </cell>
          <cell r="F1136" t="str">
            <v>ea</v>
          </cell>
          <cell r="G1136">
            <v>15891</v>
          </cell>
          <cell r="H1136">
            <v>22056708</v>
          </cell>
        </row>
        <row r="1137">
          <cell r="A1137" t="str">
            <v>소계</v>
          </cell>
          <cell r="B1137">
            <v>725259</v>
          </cell>
          <cell r="E1137">
            <v>0</v>
          </cell>
          <cell r="H1137">
            <v>0</v>
          </cell>
        </row>
        <row r="1138">
          <cell r="A1138" t="str">
            <v>c</v>
          </cell>
          <cell r="B1138">
            <v>725291</v>
          </cell>
          <cell r="C1138" t="str">
            <v>갈매기표지판</v>
          </cell>
          <cell r="D1138" t="str">
            <v>(600x300:단면)</v>
          </cell>
          <cell r="E1138">
            <v>6</v>
          </cell>
          <cell r="F1138" t="str">
            <v>ea</v>
          </cell>
          <cell r="G1138">
            <v>168683</v>
          </cell>
          <cell r="H1138">
            <v>1012098</v>
          </cell>
        </row>
        <row r="1139">
          <cell r="A1139" t="str">
            <v>d</v>
          </cell>
          <cell r="B1139">
            <v>725355</v>
          </cell>
          <cell r="C1139" t="str">
            <v>소분리대반사판</v>
          </cell>
          <cell r="D1139" t="str">
            <v>(부착식)</v>
          </cell>
          <cell r="E1139">
            <v>6</v>
          </cell>
          <cell r="F1139" t="str">
            <v>ea</v>
          </cell>
          <cell r="G1139">
            <v>36750</v>
          </cell>
          <cell r="H1139">
            <v>220500</v>
          </cell>
        </row>
        <row r="1140">
          <cell r="A1140" t="str">
            <v>계</v>
          </cell>
          <cell r="B1140">
            <v>725483</v>
          </cell>
          <cell r="E1140">
            <v>0</v>
          </cell>
          <cell r="H1140">
            <v>0</v>
          </cell>
        </row>
        <row r="1141">
          <cell r="A1141" t="str">
            <v>6.04</v>
          </cell>
          <cell r="B1141">
            <v>725739</v>
          </cell>
          <cell r="C1141" t="str">
            <v>가드레일</v>
          </cell>
          <cell r="E1141">
            <v>0</v>
          </cell>
          <cell r="H1141">
            <v>0</v>
          </cell>
        </row>
        <row r="1142">
          <cell r="A1142" t="str">
            <v>a</v>
          </cell>
          <cell r="B1142">
            <v>725755</v>
          </cell>
          <cell r="C1142" t="str">
            <v>토공용</v>
          </cell>
          <cell r="E1142">
            <v>0</v>
          </cell>
          <cell r="H1142">
            <v>0</v>
          </cell>
        </row>
        <row r="1143">
          <cell r="A1143" t="str">
            <v>a-1</v>
          </cell>
          <cell r="B1143">
            <v>725771</v>
          </cell>
          <cell r="C1143" t="str">
            <v>가드레일</v>
          </cell>
          <cell r="D1143" t="str">
            <v>(표준레일)</v>
          </cell>
          <cell r="E1143">
            <v>4791</v>
          </cell>
          <cell r="F1143" t="str">
            <v>경간</v>
          </cell>
          <cell r="G1143">
            <v>109518</v>
          </cell>
          <cell r="H1143">
            <v>524700738</v>
          </cell>
        </row>
        <row r="1144">
          <cell r="A1144" t="str">
            <v>a-2</v>
          </cell>
          <cell r="B1144">
            <v>725899</v>
          </cell>
          <cell r="C1144" t="str">
            <v>가드레일</v>
          </cell>
          <cell r="D1144" t="str">
            <v>(엔드레일)</v>
          </cell>
          <cell r="E1144">
            <v>92</v>
          </cell>
          <cell r="F1144" t="str">
            <v>ea</v>
          </cell>
          <cell r="G1144">
            <v>47457</v>
          </cell>
          <cell r="H1144">
            <v>4366044</v>
          </cell>
        </row>
        <row r="1145">
          <cell r="A1145" t="str">
            <v>a-3</v>
          </cell>
          <cell r="B1145">
            <v>726155</v>
          </cell>
          <cell r="C1145" t="str">
            <v>가드레일지주</v>
          </cell>
          <cell r="D1145" t="str">
            <v>(토공용)</v>
          </cell>
          <cell r="E1145">
            <v>4848</v>
          </cell>
          <cell r="F1145" t="str">
            <v>ea</v>
          </cell>
          <cell r="G1145">
            <v>41253</v>
          </cell>
          <cell r="H1145">
            <v>199994544</v>
          </cell>
        </row>
        <row r="1146">
          <cell r="A1146" t="str">
            <v>a-4</v>
          </cell>
          <cell r="B1146">
            <v>726187</v>
          </cell>
          <cell r="C1146" t="str">
            <v>가드레일</v>
          </cell>
          <cell r="D1146" t="str">
            <v>(단부콘크리트)</v>
          </cell>
          <cell r="E1146">
            <v>22</v>
          </cell>
          <cell r="F1146" t="str">
            <v>ea</v>
          </cell>
          <cell r="G1146">
            <v>76505</v>
          </cell>
          <cell r="H1146">
            <v>1683110</v>
          </cell>
        </row>
        <row r="1147">
          <cell r="A1147" t="str">
            <v>소계</v>
          </cell>
          <cell r="B1147">
            <v>726219</v>
          </cell>
          <cell r="E1147">
            <v>0</v>
          </cell>
          <cell r="H1147">
            <v>0</v>
          </cell>
        </row>
        <row r="1148">
          <cell r="A1148" t="str">
            <v>b</v>
          </cell>
          <cell r="B1148">
            <v>726251</v>
          </cell>
          <cell r="C1148" t="str">
            <v>중분대용</v>
          </cell>
          <cell r="E1148">
            <v>0</v>
          </cell>
          <cell r="H1148">
            <v>0</v>
          </cell>
        </row>
        <row r="1149">
          <cell r="A1149" t="str">
            <v>b-1</v>
          </cell>
          <cell r="B1149">
            <v>726283</v>
          </cell>
          <cell r="C1149" t="str">
            <v>중분대가드레일</v>
          </cell>
          <cell r="D1149" t="str">
            <v>(표준레일)</v>
          </cell>
          <cell r="E1149">
            <v>4672</v>
          </cell>
          <cell r="F1149" t="str">
            <v>경간</v>
          </cell>
          <cell r="G1149">
            <v>134427</v>
          </cell>
          <cell r="H1149">
            <v>628042944</v>
          </cell>
        </row>
        <row r="1150">
          <cell r="A1150" t="str">
            <v>b-2</v>
          </cell>
          <cell r="B1150">
            <v>726411</v>
          </cell>
          <cell r="C1150" t="str">
            <v>중분대가드레일</v>
          </cell>
          <cell r="D1150" t="str">
            <v>(단부레일)</v>
          </cell>
          <cell r="E1150">
            <v>15</v>
          </cell>
          <cell r="F1150" t="str">
            <v>ea</v>
          </cell>
          <cell r="G1150">
            <v>95912</v>
          </cell>
          <cell r="H1150">
            <v>1438680</v>
          </cell>
        </row>
        <row r="1151">
          <cell r="A1151" t="str">
            <v>b-3</v>
          </cell>
          <cell r="B1151">
            <v>726539</v>
          </cell>
          <cell r="C1151" t="str">
            <v>가드레일지주</v>
          </cell>
          <cell r="D1151" t="str">
            <v>(중분대)</v>
          </cell>
          <cell r="E1151">
            <v>4680</v>
          </cell>
          <cell r="F1151" t="str">
            <v>ea</v>
          </cell>
          <cell r="G1151">
            <v>113539</v>
          </cell>
          <cell r="H1151">
            <v>531362520</v>
          </cell>
        </row>
        <row r="1152">
          <cell r="A1152" t="str">
            <v>소계</v>
          </cell>
          <cell r="B1152">
            <v>726647</v>
          </cell>
          <cell r="E1152">
            <v>0</v>
          </cell>
          <cell r="H1152">
            <v>0</v>
          </cell>
        </row>
        <row r="1153">
          <cell r="A1153" t="str">
            <v>계</v>
          </cell>
          <cell r="B1153">
            <v>726701</v>
          </cell>
          <cell r="E1153">
            <v>0</v>
          </cell>
          <cell r="H1153">
            <v>0</v>
          </cell>
        </row>
        <row r="1154">
          <cell r="A1154" t="str">
            <v>6.05</v>
          </cell>
          <cell r="B1154">
            <v>726755</v>
          </cell>
          <cell r="C1154" t="str">
            <v>차광망</v>
          </cell>
          <cell r="D1154" t="str">
            <v>(H=580,W=4000)</v>
          </cell>
          <cell r="E1154">
            <v>9954</v>
          </cell>
          <cell r="F1154" t="str">
            <v>경간</v>
          </cell>
          <cell r="G1154">
            <v>64050</v>
          </cell>
          <cell r="H1154">
            <v>637553700</v>
          </cell>
        </row>
        <row r="1155">
          <cell r="A1155" t="str">
            <v>6.06</v>
          </cell>
          <cell r="B1155">
            <v>726763</v>
          </cell>
          <cell r="C1155" t="str">
            <v>낙석방지책</v>
          </cell>
          <cell r="E1155">
            <v>0</v>
          </cell>
          <cell r="H1155">
            <v>0</v>
          </cell>
        </row>
        <row r="1156">
          <cell r="A1156" t="str">
            <v>a</v>
          </cell>
          <cell r="B1156">
            <v>726914</v>
          </cell>
          <cell r="C1156" t="str">
            <v>낙석방지책</v>
          </cell>
          <cell r="D1156" t="str">
            <v>(표준부 H=3.0m)</v>
          </cell>
          <cell r="E1156">
            <v>2748</v>
          </cell>
          <cell r="F1156" t="str">
            <v>ｍ</v>
          </cell>
          <cell r="G1156">
            <v>160220</v>
          </cell>
          <cell r="H1156">
            <v>440284560</v>
          </cell>
        </row>
        <row r="1157">
          <cell r="A1157" t="str">
            <v>b</v>
          </cell>
          <cell r="B1157">
            <v>727065</v>
          </cell>
          <cell r="C1157" t="str">
            <v>낙석방지책</v>
          </cell>
          <cell r="D1157" t="str">
            <v>(단  부 H=3.0m)</v>
          </cell>
          <cell r="E1157">
            <v>38</v>
          </cell>
          <cell r="F1157" t="str">
            <v>개소</v>
          </cell>
          <cell r="G1157">
            <v>817312</v>
          </cell>
          <cell r="H1157">
            <v>31057856</v>
          </cell>
        </row>
        <row r="1158">
          <cell r="A1158" t="str">
            <v>계</v>
          </cell>
          <cell r="B1158">
            <v>727216</v>
          </cell>
          <cell r="E1158">
            <v>0</v>
          </cell>
          <cell r="H1158">
            <v>0</v>
          </cell>
        </row>
        <row r="1159">
          <cell r="A1159" t="str">
            <v>6.07</v>
          </cell>
          <cell r="B1159">
            <v>727280</v>
          </cell>
          <cell r="C1159" t="str">
            <v>가드휀스</v>
          </cell>
          <cell r="D1159" t="str">
            <v>(교 량 부)</v>
          </cell>
          <cell r="E1159">
            <v>231</v>
          </cell>
          <cell r="F1159" t="str">
            <v>ｍ</v>
          </cell>
          <cell r="G1159">
            <v>52301</v>
          </cell>
          <cell r="H1159">
            <v>12081531</v>
          </cell>
        </row>
        <row r="1160">
          <cell r="A1160" t="str">
            <v>총계</v>
          </cell>
          <cell r="B1160">
            <v>727312</v>
          </cell>
          <cell r="E1160">
            <v>0</v>
          </cell>
          <cell r="H1160">
            <v>0</v>
          </cell>
        </row>
        <row r="1161">
          <cell r="A1161" t="str">
            <v>7.</v>
          </cell>
          <cell r="B1161">
            <v>727328</v>
          </cell>
          <cell r="C1161" t="str">
            <v>부    대    공</v>
          </cell>
          <cell r="E1161">
            <v>0</v>
          </cell>
          <cell r="H1161">
            <v>0</v>
          </cell>
        </row>
        <row r="1162">
          <cell r="A1162" t="str">
            <v>7.01</v>
          </cell>
          <cell r="B1162">
            <v>727344</v>
          </cell>
          <cell r="C1162" t="str">
            <v>방 음 벽</v>
          </cell>
          <cell r="E1162">
            <v>0</v>
          </cell>
          <cell r="H1162">
            <v>0</v>
          </cell>
        </row>
        <row r="1163">
          <cell r="A1163" t="str">
            <v>a</v>
          </cell>
          <cell r="B1163">
            <v>727408</v>
          </cell>
          <cell r="C1163" t="str">
            <v>방 음 벽</v>
          </cell>
          <cell r="D1163" t="str">
            <v>(토공부 H=2.5m)</v>
          </cell>
          <cell r="E1163">
            <v>500</v>
          </cell>
          <cell r="F1163" t="str">
            <v>ｍ</v>
          </cell>
          <cell r="G1163">
            <v>595060</v>
          </cell>
          <cell r="H1163">
            <v>297530000</v>
          </cell>
        </row>
        <row r="1164">
          <cell r="A1164" t="str">
            <v>b</v>
          </cell>
          <cell r="B1164">
            <v>727728</v>
          </cell>
          <cell r="C1164" t="str">
            <v>방 음 벽</v>
          </cell>
          <cell r="D1164" t="str">
            <v>(토공부 H=3.0m)</v>
          </cell>
          <cell r="E1164">
            <v>350</v>
          </cell>
          <cell r="F1164" t="str">
            <v>ｍ</v>
          </cell>
          <cell r="G1164">
            <v>639560</v>
          </cell>
          <cell r="H1164">
            <v>223846000</v>
          </cell>
        </row>
        <row r="1165">
          <cell r="A1165" t="str">
            <v>계</v>
          </cell>
          <cell r="B1165">
            <v>727792</v>
          </cell>
          <cell r="E1165">
            <v>0</v>
          </cell>
          <cell r="H1165">
            <v>0</v>
          </cell>
        </row>
        <row r="1166">
          <cell r="A1166" t="str">
            <v>7.02</v>
          </cell>
          <cell r="B1166">
            <v>727943</v>
          </cell>
          <cell r="C1166" t="str">
            <v>미끄럼방지포장</v>
          </cell>
          <cell r="E1166">
            <v>367</v>
          </cell>
          <cell r="F1166" t="str">
            <v>㎡</v>
          </cell>
          <cell r="G1166">
            <v>42586</v>
          </cell>
          <cell r="H1166">
            <v>15629062</v>
          </cell>
        </row>
        <row r="1167">
          <cell r="A1167" t="str">
            <v>7.03</v>
          </cell>
          <cell r="B1167">
            <v>727964</v>
          </cell>
          <cell r="C1167" t="str">
            <v>이동식 방진망</v>
          </cell>
          <cell r="D1167" t="str">
            <v>(L=30m)</v>
          </cell>
          <cell r="E1167">
            <v>45</v>
          </cell>
          <cell r="F1167" t="str">
            <v>개소</v>
          </cell>
          <cell r="G1167">
            <v>1445575</v>
          </cell>
          <cell r="H1167">
            <v>65050875</v>
          </cell>
        </row>
        <row r="1168">
          <cell r="A1168" t="str">
            <v>7.04</v>
          </cell>
          <cell r="B1168">
            <v>727968</v>
          </cell>
          <cell r="C1168" t="str">
            <v>절토부점검로</v>
          </cell>
          <cell r="E1168">
            <v>0</v>
          </cell>
          <cell r="H1168">
            <v>0</v>
          </cell>
        </row>
        <row r="1169">
          <cell r="A1169" t="str">
            <v>a</v>
          </cell>
          <cell r="B1169">
            <v>727970</v>
          </cell>
          <cell r="C1169" t="str">
            <v>절토부점검로</v>
          </cell>
          <cell r="D1169" t="str">
            <v>(토사구간 1:1.2)</v>
          </cell>
          <cell r="E1169">
            <v>67</v>
          </cell>
          <cell r="F1169" t="str">
            <v>ｍ</v>
          </cell>
          <cell r="G1169">
            <v>219744</v>
          </cell>
          <cell r="H1169">
            <v>14722848</v>
          </cell>
        </row>
        <row r="1170">
          <cell r="A1170" t="str">
            <v>b</v>
          </cell>
          <cell r="B1170">
            <v>728290</v>
          </cell>
          <cell r="C1170" t="str">
            <v>절토부점검로</v>
          </cell>
          <cell r="D1170" t="str">
            <v>(토사구간 1:1.5)</v>
          </cell>
          <cell r="E1170">
            <v>58</v>
          </cell>
          <cell r="F1170" t="str">
            <v>ｍ</v>
          </cell>
          <cell r="G1170">
            <v>232668</v>
          </cell>
          <cell r="H1170">
            <v>13494744</v>
          </cell>
        </row>
        <row r="1171">
          <cell r="A1171" t="str">
            <v>c</v>
          </cell>
          <cell r="B1171">
            <v>728386</v>
          </cell>
          <cell r="C1171" t="str">
            <v>절토부점검로</v>
          </cell>
          <cell r="D1171" t="str">
            <v>(리핑암구간 1:0.7)</v>
          </cell>
          <cell r="E1171">
            <v>57</v>
          </cell>
          <cell r="F1171" t="str">
            <v>ｍ</v>
          </cell>
          <cell r="G1171">
            <v>171499</v>
          </cell>
          <cell r="H1171">
            <v>9775443</v>
          </cell>
        </row>
        <row r="1172">
          <cell r="A1172" t="str">
            <v>d</v>
          </cell>
          <cell r="B1172">
            <v>728482</v>
          </cell>
          <cell r="C1172" t="str">
            <v>절토부점검로</v>
          </cell>
          <cell r="D1172" t="str">
            <v>(발파암구간 1:0.5)</v>
          </cell>
          <cell r="E1172">
            <v>57</v>
          </cell>
          <cell r="F1172" t="str">
            <v>ｍ</v>
          </cell>
          <cell r="G1172">
            <v>103212</v>
          </cell>
          <cell r="H1172">
            <v>5883084</v>
          </cell>
        </row>
        <row r="1173">
          <cell r="A1173" t="str">
            <v>e</v>
          </cell>
          <cell r="B1173">
            <v>728610</v>
          </cell>
          <cell r="C1173" t="str">
            <v>절토부점검로</v>
          </cell>
          <cell r="D1173" t="str">
            <v>(계단소단부)</v>
          </cell>
          <cell r="E1173">
            <v>18</v>
          </cell>
          <cell r="F1173" t="str">
            <v>개소</v>
          </cell>
          <cell r="G1173">
            <v>134089</v>
          </cell>
          <cell r="H1173">
            <v>2413602</v>
          </cell>
        </row>
        <row r="1174">
          <cell r="A1174" t="str">
            <v>계</v>
          </cell>
          <cell r="B1174">
            <v>728931</v>
          </cell>
          <cell r="E1174">
            <v>0</v>
          </cell>
          <cell r="H1174">
            <v>0</v>
          </cell>
        </row>
        <row r="1175">
          <cell r="A1175" t="str">
            <v>7.05</v>
          </cell>
          <cell r="B1175">
            <v>728947</v>
          </cell>
          <cell r="C1175" t="str">
            <v>차량충돌충격완화장치</v>
          </cell>
          <cell r="E1175">
            <v>0</v>
          </cell>
          <cell r="H1175">
            <v>0</v>
          </cell>
        </row>
        <row r="1176">
          <cell r="A1176" t="str">
            <v>a</v>
          </cell>
          <cell r="B1176">
            <v>728955</v>
          </cell>
          <cell r="C1176" t="str">
            <v>차량충돌충격완화장치</v>
          </cell>
          <cell r="D1176" t="str">
            <v>(출구분기부용)</v>
          </cell>
          <cell r="E1176">
            <v>6</v>
          </cell>
          <cell r="F1176" t="str">
            <v>개소</v>
          </cell>
          <cell r="G1176">
            <v>18000000</v>
          </cell>
          <cell r="H1176">
            <v>108000000</v>
          </cell>
        </row>
        <row r="1177">
          <cell r="A1177" t="str">
            <v>b</v>
          </cell>
          <cell r="B1177">
            <v>728959</v>
          </cell>
          <cell r="C1177" t="str">
            <v>차량충돌충격완화장치</v>
          </cell>
          <cell r="D1177" t="str">
            <v>(중분대용)</v>
          </cell>
          <cell r="E1177">
            <v>1</v>
          </cell>
          <cell r="F1177" t="str">
            <v>개소</v>
          </cell>
          <cell r="G1177">
            <v>13500000</v>
          </cell>
          <cell r="H1177">
            <v>13500000</v>
          </cell>
        </row>
        <row r="1178">
          <cell r="A1178" t="str">
            <v>계</v>
          </cell>
          <cell r="B1178">
            <v>728961</v>
          </cell>
          <cell r="E1178">
            <v>0</v>
          </cell>
          <cell r="H1178">
            <v>0</v>
          </cell>
        </row>
        <row r="1179">
          <cell r="A1179" t="str">
            <v>7.06</v>
          </cell>
          <cell r="B1179">
            <v>729603</v>
          </cell>
          <cell r="C1179" t="str">
            <v>세륜세차시설</v>
          </cell>
          <cell r="E1179">
            <v>4</v>
          </cell>
          <cell r="F1179" t="str">
            <v>개소</v>
          </cell>
          <cell r="G1179">
            <v>57238173</v>
          </cell>
          <cell r="H1179">
            <v>228952692</v>
          </cell>
        </row>
        <row r="1180">
          <cell r="A1180" t="str">
            <v>7.07</v>
          </cell>
          <cell r="B1180">
            <v>729731</v>
          </cell>
          <cell r="C1180" t="str">
            <v>준공표지판</v>
          </cell>
          <cell r="D1180" t="str">
            <v>(화강석)</v>
          </cell>
          <cell r="E1180">
            <v>2</v>
          </cell>
          <cell r="F1180" t="str">
            <v>ea</v>
          </cell>
          <cell r="G1180">
            <v>2620260</v>
          </cell>
          <cell r="H1180">
            <v>5240520</v>
          </cell>
        </row>
        <row r="1181">
          <cell r="A1181" t="str">
            <v>7.08</v>
          </cell>
          <cell r="B1181">
            <v>729891</v>
          </cell>
          <cell r="C1181" t="str">
            <v>도로대장작성</v>
          </cell>
          <cell r="E1181">
            <v>11</v>
          </cell>
          <cell r="F1181" t="str">
            <v>㎞</v>
          </cell>
          <cell r="G1181">
            <v>1095879</v>
          </cell>
          <cell r="H1181">
            <v>12054669</v>
          </cell>
        </row>
        <row r="1182">
          <cell r="A1182" t="str">
            <v>7.09</v>
          </cell>
          <cell r="B1182">
            <v>730695</v>
          </cell>
          <cell r="C1182" t="str">
            <v>시공측량비</v>
          </cell>
          <cell r="E1182">
            <v>11</v>
          </cell>
          <cell r="F1182" t="str">
            <v>㎞</v>
          </cell>
          <cell r="G1182">
            <v>2138513</v>
          </cell>
          <cell r="H1182">
            <v>23523643</v>
          </cell>
        </row>
        <row r="1183">
          <cell r="A1183" t="str">
            <v>7.10</v>
          </cell>
          <cell r="B1183">
            <v>730823</v>
          </cell>
          <cell r="C1183" t="str">
            <v>품질관리차량비</v>
          </cell>
          <cell r="E1183">
            <v>60</v>
          </cell>
          <cell r="F1183" t="str">
            <v>개월</v>
          </cell>
          <cell r="G1183">
            <v>558791</v>
          </cell>
          <cell r="H1183">
            <v>33527460</v>
          </cell>
        </row>
        <row r="1184">
          <cell r="A1184" t="str">
            <v>7.11</v>
          </cell>
          <cell r="B1184">
            <v>730855</v>
          </cell>
          <cell r="C1184" t="str">
            <v>업무지원차량비</v>
          </cell>
          <cell r="E1184">
            <v>60</v>
          </cell>
          <cell r="F1184" t="str">
            <v>개월</v>
          </cell>
          <cell r="G1184">
            <v>605087</v>
          </cell>
          <cell r="H1184">
            <v>36305220</v>
          </cell>
        </row>
        <row r="1185">
          <cell r="A1185" t="str">
            <v>7.12</v>
          </cell>
          <cell r="B1185">
            <v>730919</v>
          </cell>
          <cell r="C1185" t="str">
            <v>가옥철거비</v>
          </cell>
          <cell r="D1185" t="str">
            <v>(콘크리트슬래브)</v>
          </cell>
          <cell r="E1185">
            <v>8</v>
          </cell>
          <cell r="F1185" t="str">
            <v>동</v>
          </cell>
          <cell r="G1185">
            <v>191245</v>
          </cell>
          <cell r="H1185">
            <v>1529960</v>
          </cell>
        </row>
        <row r="1186">
          <cell r="A1186" t="str">
            <v>7.13</v>
          </cell>
          <cell r="B1186">
            <v>730935</v>
          </cell>
          <cell r="C1186" t="str">
            <v>폐기물처리비</v>
          </cell>
          <cell r="E1186">
            <v>1</v>
          </cell>
          <cell r="F1186" t="str">
            <v>P.S.</v>
          </cell>
          <cell r="G1186">
            <v>14588000</v>
          </cell>
          <cell r="H1186">
            <v>14588000</v>
          </cell>
        </row>
        <row r="1187">
          <cell r="A1187" t="str">
            <v>7.14</v>
          </cell>
          <cell r="B1187">
            <v>730951</v>
          </cell>
          <cell r="C1187" t="str">
            <v>접도구역경계표주</v>
          </cell>
          <cell r="D1187" t="str">
            <v>(15x15x75cm)</v>
          </cell>
          <cell r="E1187">
            <v>158</v>
          </cell>
          <cell r="F1187" t="str">
            <v>ea</v>
          </cell>
          <cell r="G1187">
            <v>15860</v>
          </cell>
          <cell r="H1187">
            <v>2505880</v>
          </cell>
        </row>
        <row r="1188">
          <cell r="A1188" t="str">
            <v>7.15</v>
          </cell>
          <cell r="B1188">
            <v>730983</v>
          </cell>
          <cell r="C1188" t="str">
            <v>규준틀설치</v>
          </cell>
          <cell r="E1188">
            <v>1</v>
          </cell>
          <cell r="F1188" t="str">
            <v>식</v>
          </cell>
          <cell r="G1188">
            <v>40445276</v>
          </cell>
          <cell r="H1188">
            <v>40445276</v>
          </cell>
        </row>
        <row r="1189">
          <cell r="A1189" t="str">
            <v>7.16</v>
          </cell>
          <cell r="B1189">
            <v>731385</v>
          </cell>
          <cell r="C1189" t="str">
            <v>가설건물</v>
          </cell>
          <cell r="E1189">
            <v>1</v>
          </cell>
          <cell r="F1189" t="str">
            <v>식</v>
          </cell>
          <cell r="G1189">
            <v>101892520</v>
          </cell>
          <cell r="H1189">
            <v>101892520</v>
          </cell>
        </row>
        <row r="1190">
          <cell r="A1190" t="str">
            <v>7.17</v>
          </cell>
          <cell r="B1190">
            <v>732043</v>
          </cell>
          <cell r="C1190" t="str">
            <v>안전관리비</v>
          </cell>
          <cell r="E1190">
            <v>1</v>
          </cell>
          <cell r="F1190" t="str">
            <v>식</v>
          </cell>
          <cell r="G1190">
            <v>1410623</v>
          </cell>
          <cell r="H1190">
            <v>1410623</v>
          </cell>
        </row>
        <row r="1191">
          <cell r="A1191" t="str">
            <v>7.18</v>
          </cell>
          <cell r="B1191">
            <v>732427</v>
          </cell>
          <cell r="C1191" t="str">
            <v>교통정리비</v>
          </cell>
          <cell r="D1191" t="str">
            <v>(초당교차로)</v>
          </cell>
          <cell r="E1191">
            <v>1</v>
          </cell>
          <cell r="F1191" t="str">
            <v>식</v>
          </cell>
          <cell r="G1191">
            <v>47653128</v>
          </cell>
          <cell r="H1191">
            <v>47653128</v>
          </cell>
        </row>
        <row r="1192">
          <cell r="A1192" t="str">
            <v>7.19</v>
          </cell>
          <cell r="B1192">
            <v>732555</v>
          </cell>
          <cell r="C1192" t="str">
            <v>사후환경영향조사비</v>
          </cell>
          <cell r="E1192">
            <v>1</v>
          </cell>
          <cell r="F1192" t="str">
            <v>P.S.</v>
          </cell>
          <cell r="G1192">
            <v>90000000</v>
          </cell>
          <cell r="H1192">
            <v>90000000</v>
          </cell>
        </row>
        <row r="1193">
          <cell r="A1193" t="str">
            <v>7.20</v>
          </cell>
          <cell r="B1193">
            <v>732667</v>
          </cell>
          <cell r="C1193" t="str">
            <v>시 험 비</v>
          </cell>
          <cell r="E1193">
            <v>1</v>
          </cell>
          <cell r="F1193" t="str">
            <v>식</v>
          </cell>
          <cell r="G1193">
            <v>27013230</v>
          </cell>
          <cell r="H1193">
            <v>27013230</v>
          </cell>
        </row>
        <row r="1194">
          <cell r="A1194" t="str">
            <v>7.21</v>
          </cell>
          <cell r="B1194">
            <v>732683</v>
          </cell>
          <cell r="C1194" t="str">
            <v>크럇샤설치및철거</v>
          </cell>
          <cell r="E1194">
            <v>1</v>
          </cell>
          <cell r="F1194" t="str">
            <v>식</v>
          </cell>
          <cell r="G1194">
            <v>33982311</v>
          </cell>
          <cell r="H1194">
            <v>33982311</v>
          </cell>
        </row>
        <row r="1195">
          <cell r="A1195" t="str">
            <v>7.22</v>
          </cell>
          <cell r="B1195">
            <v>733771</v>
          </cell>
          <cell r="C1195" t="str">
            <v>중기운반비</v>
          </cell>
          <cell r="E1195">
            <v>1</v>
          </cell>
          <cell r="F1195" t="str">
            <v>식</v>
          </cell>
          <cell r="G1195">
            <v>15156191</v>
          </cell>
          <cell r="H1195">
            <v>15156191</v>
          </cell>
        </row>
        <row r="1196">
          <cell r="A1196" t="str">
            <v>7.23</v>
          </cell>
          <cell r="B1196">
            <v>733899</v>
          </cell>
          <cell r="C1196" t="str">
            <v>기존도로유지보수</v>
          </cell>
          <cell r="E1196">
            <v>1</v>
          </cell>
          <cell r="F1196" t="str">
            <v>P.S</v>
          </cell>
          <cell r="G1196">
            <v>627146063</v>
          </cell>
          <cell r="H1196">
            <v>627146063</v>
          </cell>
        </row>
        <row r="1197">
          <cell r="A1197" t="str">
            <v>7.24</v>
          </cell>
          <cell r="B1197">
            <v>733963</v>
          </cell>
          <cell r="C1197" t="str">
            <v>안전점검비</v>
          </cell>
          <cell r="E1197">
            <v>1</v>
          </cell>
          <cell r="F1197" t="str">
            <v>P.S</v>
          </cell>
          <cell r="G1197">
            <v>49800000</v>
          </cell>
          <cell r="H1197">
            <v>49800000</v>
          </cell>
        </row>
        <row r="1198">
          <cell r="A1198" t="str">
            <v>7.25</v>
          </cell>
          <cell r="B1198">
            <v>734475</v>
          </cell>
          <cell r="C1198" t="str">
            <v>식  재  공</v>
          </cell>
          <cell r="E1198">
            <v>1</v>
          </cell>
          <cell r="F1198" t="str">
            <v>식</v>
          </cell>
          <cell r="G1198">
            <v>998790622</v>
          </cell>
          <cell r="H1198">
            <v>998790622</v>
          </cell>
        </row>
        <row r="1199">
          <cell r="A1199" t="str">
            <v>7.26</v>
          </cell>
          <cell r="B1199">
            <v>734987</v>
          </cell>
          <cell r="C1199" t="str">
            <v>자재운반비</v>
          </cell>
          <cell r="E1199">
            <v>0</v>
          </cell>
          <cell r="H1199">
            <v>0</v>
          </cell>
        </row>
        <row r="1200">
          <cell r="A1200" t="str">
            <v>a</v>
          </cell>
          <cell r="B1200">
            <v>735115</v>
          </cell>
          <cell r="C1200" t="str">
            <v>철근운반</v>
          </cell>
          <cell r="E1200">
            <v>6489.3559999999998</v>
          </cell>
          <cell r="F1200" t="str">
            <v>TON</v>
          </cell>
          <cell r="G1200">
            <v>19223</v>
          </cell>
          <cell r="H1200">
            <v>124744890</v>
          </cell>
        </row>
        <row r="1201">
          <cell r="A1201" t="str">
            <v>b</v>
          </cell>
          <cell r="B1201">
            <v>735307</v>
          </cell>
          <cell r="C1201" t="str">
            <v>시멘트운반</v>
          </cell>
          <cell r="D1201" t="str">
            <v>(BULK)</v>
          </cell>
          <cell r="E1201">
            <v>2622</v>
          </cell>
          <cell r="F1201" t="str">
            <v>TON</v>
          </cell>
          <cell r="G1201">
            <v>14827</v>
          </cell>
          <cell r="H1201">
            <v>38876394</v>
          </cell>
        </row>
        <row r="1202">
          <cell r="A1202" t="str">
            <v>c</v>
          </cell>
          <cell r="B1202">
            <v>735371</v>
          </cell>
          <cell r="C1202" t="str">
            <v>아스팔트운반</v>
          </cell>
          <cell r="D1202" t="str">
            <v>(MC-1,RSC-4)</v>
          </cell>
          <cell r="E1202">
            <v>1715</v>
          </cell>
          <cell r="F1202" t="str">
            <v>드럼</v>
          </cell>
          <cell r="G1202">
            <v>1912</v>
          </cell>
          <cell r="H1202">
            <v>3279080</v>
          </cell>
        </row>
        <row r="1203">
          <cell r="A1203" t="str">
            <v>계</v>
          </cell>
          <cell r="B1203">
            <v>735499</v>
          </cell>
          <cell r="E1203">
            <v>0</v>
          </cell>
          <cell r="H1203">
            <v>0</v>
          </cell>
        </row>
        <row r="1204">
          <cell r="A1204" t="str">
            <v>7.27</v>
          </cell>
          <cell r="B1204">
            <v>735627</v>
          </cell>
          <cell r="C1204" t="str">
            <v>고철</v>
          </cell>
          <cell r="E1204">
            <v>189.011</v>
          </cell>
          <cell r="F1204" t="str">
            <v>TON</v>
          </cell>
          <cell r="G1204">
            <v>-112000</v>
          </cell>
          <cell r="H1204">
            <v>-21169232</v>
          </cell>
        </row>
        <row r="1205">
          <cell r="A1205" t="str">
            <v>7.28</v>
          </cell>
          <cell r="B1205">
            <v>736523</v>
          </cell>
          <cell r="C1205" t="str">
            <v>자재대</v>
          </cell>
          <cell r="E1205">
            <v>0</v>
          </cell>
          <cell r="H1205">
            <v>0</v>
          </cell>
        </row>
        <row r="1206">
          <cell r="A1206" t="str">
            <v>a</v>
          </cell>
          <cell r="B1206">
            <v>736683</v>
          </cell>
          <cell r="C1206" t="str">
            <v>시멘트</v>
          </cell>
          <cell r="D1206" t="str">
            <v>(BULK)</v>
          </cell>
          <cell r="E1206">
            <v>2622</v>
          </cell>
          <cell r="F1206" t="str">
            <v>TON</v>
          </cell>
          <cell r="G1206">
            <v>49523</v>
          </cell>
          <cell r="H1206">
            <v>129849306</v>
          </cell>
        </row>
        <row r="1207">
          <cell r="A1207" t="str">
            <v>b</v>
          </cell>
          <cell r="B1207">
            <v>736811</v>
          </cell>
          <cell r="C1207" t="str">
            <v>아스팔트</v>
          </cell>
          <cell r="E1207">
            <v>0</v>
          </cell>
          <cell r="H1207">
            <v>0</v>
          </cell>
        </row>
        <row r="1208">
          <cell r="A1208" t="str">
            <v>b-1</v>
          </cell>
          <cell r="B1208">
            <v>736891</v>
          </cell>
          <cell r="C1208" t="str">
            <v>아스팔트</v>
          </cell>
          <cell r="D1208" t="str">
            <v>M C - 1</v>
          </cell>
          <cell r="E1208">
            <v>860</v>
          </cell>
          <cell r="F1208" t="str">
            <v>드럼</v>
          </cell>
          <cell r="G1208">
            <v>58000</v>
          </cell>
          <cell r="H1208">
            <v>49880000</v>
          </cell>
        </row>
        <row r="1209">
          <cell r="A1209" t="str">
            <v>b-2</v>
          </cell>
          <cell r="B1209">
            <v>737019</v>
          </cell>
          <cell r="C1209" t="str">
            <v>아스팔트</v>
          </cell>
          <cell r="D1209" t="str">
            <v>RSC - 4</v>
          </cell>
          <cell r="E1209">
            <v>855</v>
          </cell>
          <cell r="F1209" t="str">
            <v>드럼</v>
          </cell>
          <cell r="G1209">
            <v>52000</v>
          </cell>
          <cell r="H1209">
            <v>44460000</v>
          </cell>
        </row>
        <row r="1210">
          <cell r="A1210" t="str">
            <v>계</v>
          </cell>
          <cell r="B1210">
            <v>737083</v>
          </cell>
          <cell r="E1210">
            <v>0</v>
          </cell>
          <cell r="H1210">
            <v>0</v>
          </cell>
        </row>
        <row r="1211">
          <cell r="A1211" t="str">
            <v>c</v>
          </cell>
          <cell r="B1211">
            <v>737371</v>
          </cell>
          <cell r="C1211" t="str">
            <v>철    근</v>
          </cell>
          <cell r="E1211">
            <v>0</v>
          </cell>
          <cell r="H1211">
            <v>0</v>
          </cell>
        </row>
        <row r="1212">
          <cell r="A1212" t="str">
            <v>c-1</v>
          </cell>
          <cell r="B1212">
            <v>737403</v>
          </cell>
          <cell r="C1212" t="str">
            <v>철근 (연강)</v>
          </cell>
          <cell r="E1212">
            <v>0</v>
          </cell>
          <cell r="H1212">
            <v>0</v>
          </cell>
        </row>
        <row r="1213">
          <cell r="A1213" t="str">
            <v>c-1-1</v>
          </cell>
          <cell r="B1213">
            <v>737435</v>
          </cell>
          <cell r="C1213" t="str">
            <v>철근 (연강)</v>
          </cell>
          <cell r="D1213" t="str">
            <v>D = 10 ㎜</v>
          </cell>
          <cell r="E1213">
            <v>19.439</v>
          </cell>
          <cell r="F1213" t="str">
            <v>TON</v>
          </cell>
          <cell r="G1213">
            <v>330100</v>
          </cell>
          <cell r="H1213">
            <v>6416813</v>
          </cell>
        </row>
        <row r="1214">
          <cell r="A1214" t="str">
            <v>c-1-2</v>
          </cell>
          <cell r="B1214">
            <v>737563</v>
          </cell>
          <cell r="C1214" t="str">
            <v>철근 (연강)</v>
          </cell>
          <cell r="D1214" t="str">
            <v>D = 13 ㎜</v>
          </cell>
          <cell r="E1214">
            <v>1011.087</v>
          </cell>
          <cell r="F1214" t="str">
            <v>TON</v>
          </cell>
          <cell r="G1214">
            <v>325100</v>
          </cell>
          <cell r="H1214">
            <v>328704383</v>
          </cell>
        </row>
        <row r="1215">
          <cell r="A1215" t="str">
            <v>c-1-3</v>
          </cell>
          <cell r="B1215">
            <v>737691</v>
          </cell>
          <cell r="C1215" t="str">
            <v>철근 (연강)</v>
          </cell>
          <cell r="D1215" t="str">
            <v>D = 16~32 ㎜</v>
          </cell>
          <cell r="E1215">
            <v>4329.6120000000001</v>
          </cell>
          <cell r="F1215" t="str">
            <v>TON</v>
          </cell>
          <cell r="G1215">
            <v>320100</v>
          </cell>
          <cell r="H1215">
            <v>1385908801</v>
          </cell>
        </row>
        <row r="1216">
          <cell r="A1216" t="str">
            <v>소계</v>
          </cell>
          <cell r="B1216">
            <v>738011</v>
          </cell>
          <cell r="E1216">
            <v>0</v>
          </cell>
          <cell r="H1216">
            <v>0</v>
          </cell>
        </row>
        <row r="1217">
          <cell r="A1217" t="str">
            <v>c-2</v>
          </cell>
          <cell r="B1217">
            <v>738171</v>
          </cell>
          <cell r="C1217" t="str">
            <v>철근 (고강)</v>
          </cell>
          <cell r="E1217">
            <v>0</v>
          </cell>
          <cell r="H1217">
            <v>0</v>
          </cell>
        </row>
        <row r="1218">
          <cell r="A1218" t="str">
            <v>c-2-1</v>
          </cell>
          <cell r="B1218">
            <v>738331</v>
          </cell>
          <cell r="C1218" t="str">
            <v>철근 (고강)</v>
          </cell>
          <cell r="D1218" t="str">
            <v>H = 13 ㎜</v>
          </cell>
          <cell r="E1218">
            <v>77.58</v>
          </cell>
          <cell r="F1218" t="str">
            <v>TON</v>
          </cell>
          <cell r="G1218">
            <v>334600</v>
          </cell>
          <cell r="H1218">
            <v>25958268</v>
          </cell>
        </row>
        <row r="1219">
          <cell r="A1219" t="str">
            <v>c-2-2</v>
          </cell>
          <cell r="B1219">
            <v>738459</v>
          </cell>
          <cell r="C1219" t="str">
            <v>철근 (고강)</v>
          </cell>
          <cell r="D1219" t="str">
            <v>H = 16~32 ㎜</v>
          </cell>
          <cell r="E1219">
            <v>1051.6379999999999</v>
          </cell>
          <cell r="F1219" t="str">
            <v>TON</v>
          </cell>
          <cell r="G1219">
            <v>330100</v>
          </cell>
          <cell r="H1219">
            <v>347145703</v>
          </cell>
        </row>
        <row r="1220">
          <cell r="A1220" t="str">
            <v>소계</v>
          </cell>
          <cell r="B1220">
            <v>738899</v>
          </cell>
          <cell r="E1220">
            <v>0</v>
          </cell>
          <cell r="H1220">
            <v>0</v>
          </cell>
        </row>
        <row r="1221">
          <cell r="A1221" t="str">
            <v>계</v>
          </cell>
          <cell r="B1221">
            <v>739339</v>
          </cell>
          <cell r="E1221">
            <v>0</v>
          </cell>
          <cell r="H1221">
            <v>0</v>
          </cell>
        </row>
        <row r="1222">
          <cell r="A1222" t="str">
            <v>합계</v>
          </cell>
          <cell r="B1222">
            <v>739611</v>
          </cell>
          <cell r="E1222">
            <v>0</v>
          </cell>
          <cell r="H1222">
            <v>0</v>
          </cell>
        </row>
        <row r="1223">
          <cell r="A1223" t="str">
            <v>총계</v>
          </cell>
          <cell r="B1223">
            <v>739739</v>
          </cell>
          <cell r="E1223">
            <v>0</v>
          </cell>
          <cell r="H1223">
            <v>0</v>
          </cell>
        </row>
        <row r="1224">
          <cell r="A1224" t="str">
            <v>8.</v>
          </cell>
          <cell r="B1224">
            <v>739867</v>
          </cell>
          <cell r="C1224" t="str">
            <v>전  기  공  사</v>
          </cell>
          <cell r="E1224">
            <v>0</v>
          </cell>
          <cell r="H1224">
            <v>0</v>
          </cell>
        </row>
        <row r="1225">
          <cell r="B1225">
            <v>739995</v>
          </cell>
          <cell r="C1225" t="str">
            <v>전  기  공  사</v>
          </cell>
          <cell r="E1225">
            <v>1</v>
          </cell>
          <cell r="F1225" t="str">
            <v>식</v>
          </cell>
          <cell r="G1225">
            <v>914683697</v>
          </cell>
          <cell r="H1225">
            <v>914683697</v>
          </cell>
        </row>
        <row r="1226">
          <cell r="A1226" t="str">
            <v>총계</v>
          </cell>
          <cell r="B1226">
            <v>740123</v>
          </cell>
          <cell r="E1226">
            <v>0</v>
          </cell>
          <cell r="H1226">
            <v>0</v>
          </cell>
        </row>
        <row r="1227">
          <cell r="B1227">
            <v>740251</v>
          </cell>
          <cell r="C1227" t="str">
            <v>간 접 노 무 비</v>
          </cell>
          <cell r="E1227">
            <v>1</v>
          </cell>
          <cell r="F1227" t="str">
            <v>식</v>
          </cell>
          <cell r="G1227">
            <v>5240329199</v>
          </cell>
          <cell r="H1227">
            <v>5240329199</v>
          </cell>
        </row>
        <row r="1228">
          <cell r="B1228">
            <v>740379</v>
          </cell>
          <cell r="C1228" t="str">
            <v>산 재 보 험 료</v>
          </cell>
          <cell r="E1228">
            <v>1</v>
          </cell>
          <cell r="F1228" t="str">
            <v>식</v>
          </cell>
          <cell r="G1228">
            <v>1102557060</v>
          </cell>
          <cell r="H1228">
            <v>1102557060</v>
          </cell>
        </row>
        <row r="1229">
          <cell r="B1229">
            <v>740635</v>
          </cell>
          <cell r="C1229" t="str">
            <v>퇴직 공제 부금</v>
          </cell>
          <cell r="E1229">
            <v>1</v>
          </cell>
          <cell r="F1229" t="str">
            <v>식</v>
          </cell>
          <cell r="G1229">
            <v>811978047</v>
          </cell>
          <cell r="H1229">
            <v>811978047</v>
          </cell>
        </row>
        <row r="1230">
          <cell r="B1230">
            <v>740891</v>
          </cell>
          <cell r="C1230" t="str">
            <v>기  타  경  비</v>
          </cell>
          <cell r="E1230">
            <v>1</v>
          </cell>
          <cell r="F1230" t="str">
            <v>식</v>
          </cell>
          <cell r="G1230">
            <v>5570676189</v>
          </cell>
          <cell r="H1230">
            <v>5570676189</v>
          </cell>
        </row>
        <row r="1231">
          <cell r="B1231">
            <v>740763</v>
          </cell>
          <cell r="C1231" t="str">
            <v>안 전 관 리 비</v>
          </cell>
          <cell r="E1231">
            <v>1</v>
          </cell>
          <cell r="F1231" t="str">
            <v>식</v>
          </cell>
          <cell r="G1231">
            <v>1251281030</v>
          </cell>
          <cell r="H1231">
            <v>1251281030</v>
          </cell>
        </row>
        <row r="1232">
          <cell r="B1232">
            <v>740764</v>
          </cell>
          <cell r="C1232" t="str">
            <v>일 반 관 리 비</v>
          </cell>
          <cell r="E1232">
            <v>1</v>
          </cell>
          <cell r="F1232" t="str">
            <v>식</v>
          </cell>
          <cell r="G1232">
            <v>4576792370</v>
          </cell>
          <cell r="H1232">
            <v>4576792370</v>
          </cell>
        </row>
        <row r="1233">
          <cell r="B1233">
            <v>741019</v>
          </cell>
          <cell r="C1233" t="str">
            <v>이          윤</v>
          </cell>
          <cell r="E1233">
            <v>1</v>
          </cell>
          <cell r="F1233" t="str">
            <v>식</v>
          </cell>
          <cell r="G1233">
            <v>9354430983</v>
          </cell>
          <cell r="H1233">
            <v>9354430983</v>
          </cell>
        </row>
        <row r="1234">
          <cell r="B1234">
            <v>741020</v>
          </cell>
          <cell r="C1234" t="str">
            <v>공  급  가  액</v>
          </cell>
          <cell r="H1234">
            <v>0</v>
          </cell>
        </row>
        <row r="1235">
          <cell r="B1235">
            <v>741022</v>
          </cell>
          <cell r="C1235" t="str">
            <v>부 가 가 치 세</v>
          </cell>
          <cell r="E1235">
            <v>1</v>
          </cell>
          <cell r="F1235" t="str">
            <v>식</v>
          </cell>
          <cell r="G1235">
            <v>10536000000</v>
          </cell>
          <cell r="H1235">
            <v>10536000000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  <cell r="I2">
            <v>0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  <cell r="I3">
            <v>0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  <cell r="I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  <cell r="I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  <cell r="I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  <cell r="I7">
            <v>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  <cell r="I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  <cell r="I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  <cell r="I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  <cell r="I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  <cell r="I12">
            <v>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  <cell r="I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  <cell r="I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  <cell r="I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  <cell r="I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  <cell r="I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  <cell r="I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  <cell r="I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  <cell r="I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  <cell r="I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  <cell r="I22">
            <v>0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  <cell r="I23">
            <v>0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  <cell r="I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  <cell r="I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  <cell r="I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  <cell r="I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  <cell r="I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  <cell r="I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  <cell r="I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  <cell r="I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  <cell r="I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  <cell r="I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  <cell r="I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  <cell r="I35">
            <v>0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  <cell r="I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  <cell r="I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  <cell r="I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  <cell r="I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  <cell r="I40">
            <v>0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  <cell r="I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  <cell r="I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  <cell r="I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  <cell r="I44">
            <v>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  <cell r="I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  <cell r="I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  <cell r="I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  <cell r="I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  <cell r="I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  <cell r="I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  <cell r="I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  <cell r="I52">
            <v>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  <cell r="I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  <cell r="I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  <cell r="I55">
            <v>0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  <cell r="I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  <cell r="I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  <cell r="I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  <cell r="I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  <cell r="I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  <cell r="I61">
            <v>0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  <cell r="I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  <cell r="I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  <cell r="I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  <cell r="I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  <cell r="I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  <cell r="I67">
            <v>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  <cell r="I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  <cell r="I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  <cell r="I70">
            <v>0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  <cell r="I71">
            <v>0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  <cell r="I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  <cell r="I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  <cell r="I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  <cell r="I75">
            <v>0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  <cell r="I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  <cell r="I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  <cell r="I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  <cell r="I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  <cell r="I80">
            <v>0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  <cell r="I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  <cell r="I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  <cell r="I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  <cell r="I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  <cell r="I85">
            <v>0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  <cell r="I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  <cell r="I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  <cell r="I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  <cell r="I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  <cell r="I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  <cell r="I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  <cell r="I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  <cell r="I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  <cell r="I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  <cell r="I95">
            <v>0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  <cell r="I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  <cell r="I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  <cell r="I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  <cell r="I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  <cell r="I100">
            <v>0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  <cell r="I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  <cell r="I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  <cell r="I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  <cell r="I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  <cell r="I105">
            <v>0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  <cell r="I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  <cell r="I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  <cell r="I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  <cell r="I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  <cell r="I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  <cell r="I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  <cell r="I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  <cell r="I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  <cell r="I114">
            <v>0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  <cell r="I115">
            <v>0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  <cell r="I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  <cell r="I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  <cell r="I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  <cell r="I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  <cell r="I120">
            <v>0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  <cell r="I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  <cell r="I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  <cell r="I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  <cell r="I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  <cell r="I125">
            <v>0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  <cell r="I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  <cell r="I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  <cell r="I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  <cell r="I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  <cell r="I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  <cell r="I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  <cell r="I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  <cell r="I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  <cell r="I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  <cell r="I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  <cell r="I136">
            <v>0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  <cell r="I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  <cell r="I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  <cell r="I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  <cell r="I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  <cell r="I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  <cell r="I142">
            <v>0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  <cell r="I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  <cell r="I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  <cell r="I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  <cell r="I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  <cell r="I147">
            <v>0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  <cell r="I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  <cell r="I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  <cell r="I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  <cell r="I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  <cell r="I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  <cell r="I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  <cell r="I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  <cell r="I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  <cell r="I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  <cell r="I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  <cell r="I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  <cell r="I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  <cell r="I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  <cell r="I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  <cell r="I162">
            <v>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  <cell r="I163">
            <v>0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  <cell r="I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  <cell r="I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  <cell r="I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  <cell r="I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  <cell r="I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  <cell r="I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  <cell r="I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  <cell r="I171">
            <v>0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  <cell r="I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  <cell r="I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  <cell r="I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  <cell r="I175">
            <v>0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  <cell r="I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  <cell r="I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  <cell r="I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  <cell r="I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  <cell r="I180">
            <v>0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  <cell r="I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  <cell r="I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  <cell r="I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  <cell r="I184">
            <v>0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  <cell r="I185">
            <v>0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  <cell r="I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  <cell r="I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  <cell r="I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  <cell r="I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  <cell r="I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  <cell r="I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  <cell r="I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  <cell r="I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  <cell r="I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  <cell r="I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  <cell r="I196">
            <v>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  <cell r="I197">
            <v>0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  <cell r="I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  <cell r="I199">
            <v>0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  <cell r="I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  <cell r="I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  <cell r="I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  <cell r="I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  <cell r="I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  <cell r="I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  <cell r="I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  <cell r="I207">
            <v>0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  <cell r="I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  <cell r="I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  <cell r="I210">
            <v>0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  <cell r="I211">
            <v>0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  <cell r="I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  <cell r="I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  <cell r="I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  <cell r="I215">
            <v>0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  <cell r="I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  <cell r="I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  <cell r="I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  <cell r="I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  <cell r="I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  <cell r="I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  <cell r="I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  <cell r="I223">
            <v>0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  <cell r="I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  <cell r="I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  <cell r="I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  <cell r="I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  <cell r="I228">
            <v>0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  <cell r="I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  <cell r="I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  <cell r="I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  <cell r="I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  <cell r="I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  <cell r="I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  <cell r="I235">
            <v>0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  <cell r="I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  <cell r="I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  <cell r="I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  <cell r="I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  <cell r="I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  <cell r="I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  <cell r="I242">
            <v>0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  <cell r="I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  <cell r="I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  <cell r="I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  <cell r="I246">
            <v>0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  <cell r="I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  <cell r="I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  <cell r="I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  <cell r="I250">
            <v>0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  <cell r="I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  <cell r="I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  <cell r="I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  <cell r="I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  <cell r="I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  <cell r="I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  <cell r="I257">
            <v>0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  <cell r="I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  <cell r="I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  <cell r="I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  <cell r="I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  <cell r="I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  <cell r="I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  <cell r="I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  <cell r="I265">
            <v>0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  <cell r="I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  <cell r="I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  <cell r="I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  <cell r="I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  <cell r="I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  <cell r="I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  <cell r="I272">
            <v>0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  <cell r="I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  <cell r="I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  <cell r="I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  <cell r="I276">
            <v>0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  <cell r="I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  <cell r="I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  <cell r="I279">
            <v>0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  <cell r="I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  <cell r="I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  <cell r="I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  <cell r="I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  <cell r="I284">
            <v>0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  <cell r="I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  <cell r="I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  <cell r="I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  <cell r="I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  <cell r="I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  <cell r="I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  <cell r="I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  <cell r="I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  <cell r="I293">
            <v>0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  <cell r="I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  <cell r="I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  <cell r="I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  <cell r="I297">
            <v>0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  <cell r="I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  <cell r="I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  <cell r="I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  <cell r="I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  <cell r="I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  <cell r="I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  <cell r="I304">
            <v>0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  <cell r="I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  <cell r="I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  <cell r="I307">
            <v>0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  <cell r="I308">
            <v>0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  <cell r="I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  <cell r="I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  <cell r="I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  <cell r="I312">
            <v>0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  <cell r="I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  <cell r="I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  <cell r="I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  <cell r="I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  <cell r="I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  <cell r="I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  <cell r="I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  <cell r="I320">
            <v>0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  <cell r="I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  <cell r="I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  <cell r="I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  <cell r="I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  <cell r="I325">
            <v>0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  <cell r="I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  <cell r="I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  <cell r="I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  <cell r="I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  <cell r="I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  <cell r="I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  <cell r="I332">
            <v>0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  <cell r="I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  <cell r="I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  <cell r="I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  <cell r="I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  <cell r="I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  <cell r="I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  <cell r="I339">
            <v>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  <cell r="I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  <cell r="I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  <cell r="I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  <cell r="I343">
            <v>0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  <cell r="I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  <cell r="I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  <cell r="I346">
            <v>0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  <cell r="I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  <cell r="I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  <cell r="I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  <cell r="I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  <cell r="I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  <cell r="I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  <cell r="I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  <cell r="I354">
            <v>0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  <cell r="I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  <cell r="I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  <cell r="I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  <cell r="I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  <cell r="I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  <cell r="I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  <cell r="I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  <cell r="I362">
            <v>0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  <cell r="I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  <cell r="I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  <cell r="I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  <cell r="I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  <cell r="I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  <cell r="I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  <cell r="I369">
            <v>0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  <cell r="I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  <cell r="I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  <cell r="I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  <cell r="I373">
            <v>0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  <cell r="I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  <cell r="I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  <cell r="I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  <cell r="I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  <cell r="I378">
            <v>0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  <cell r="I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  <cell r="I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  <cell r="I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  <cell r="I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  <cell r="I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  <cell r="I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  <cell r="I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  <cell r="I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  <cell r="I387">
            <v>0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  <cell r="I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  <cell r="I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  <cell r="I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  <cell r="I391">
            <v>0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  <cell r="I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  <cell r="I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  <cell r="I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  <cell r="I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  <cell r="I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  <cell r="I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  <cell r="I398">
            <v>0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  <cell r="I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  <cell r="I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  <cell r="I401">
            <v>0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  <cell r="I402">
            <v>0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  <cell r="I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  <cell r="I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  <cell r="I405">
            <v>0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  <cell r="I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  <cell r="I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  <cell r="I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  <cell r="I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  <cell r="I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  <cell r="I411">
            <v>0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  <cell r="I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  <cell r="I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  <cell r="I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  <cell r="I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  <cell r="I416">
            <v>0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  <cell r="I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  <cell r="I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  <cell r="I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  <cell r="I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  <cell r="I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  <cell r="I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  <cell r="I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  <cell r="I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  <cell r="I425">
            <v>0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  <cell r="I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  <cell r="I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  <cell r="I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  <cell r="I429">
            <v>0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  <cell r="I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  <cell r="I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  <cell r="I432">
            <v>0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  <cell r="I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  <cell r="I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  <cell r="I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  <cell r="I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  <cell r="I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  <cell r="I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  <cell r="I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  <cell r="I440">
            <v>0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  <cell r="I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  <cell r="I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  <cell r="I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  <cell r="I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  <cell r="I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  <cell r="I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  <cell r="I447">
            <v>0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  <cell r="I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  <cell r="I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  <cell r="I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  <cell r="I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  <cell r="I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  <cell r="I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  <cell r="I454">
            <v>0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  <cell r="I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  <cell r="I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  <cell r="I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  <cell r="I458">
            <v>0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  <cell r="I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  <cell r="I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  <cell r="I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  <cell r="I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  <cell r="I463">
            <v>0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  <cell r="I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  <cell r="I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  <cell r="I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  <cell r="I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  <cell r="I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  <cell r="I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  <cell r="I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  <cell r="I471">
            <v>0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  <cell r="I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  <cell r="I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  <cell r="I474">
            <v>0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  <cell r="I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  <cell r="I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  <cell r="I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  <cell r="I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  <cell r="I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  <cell r="I480">
            <v>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  <cell r="I481">
            <v>0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  <cell r="I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  <cell r="I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  <cell r="I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  <cell r="I485">
            <v>0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  <cell r="I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  <cell r="I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  <cell r="I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  <cell r="I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  <cell r="I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  <cell r="I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  <cell r="I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  <cell r="I493">
            <v>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  <cell r="I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  <cell r="I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  <cell r="I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  <cell r="I497">
            <v>0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  <cell r="I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  <cell r="I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  <cell r="I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  <cell r="I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  <cell r="I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  <cell r="I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  <cell r="I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  <cell r="I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  <cell r="I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  <cell r="I507">
            <v>0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  <cell r="I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  <cell r="I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  <cell r="I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  <cell r="I511">
            <v>0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  <cell r="I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  <cell r="I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  <cell r="I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  <cell r="I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  <cell r="I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  <cell r="I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  <cell r="I518">
            <v>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  <cell r="I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  <cell r="I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  <cell r="I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  <cell r="I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  <cell r="I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  <cell r="I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  <cell r="I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  <cell r="I526">
            <v>0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  <cell r="I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  <cell r="I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  <cell r="I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  <cell r="I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  <cell r="I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  <cell r="I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  <cell r="I533">
            <v>0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  <cell r="I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  <cell r="I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  <cell r="I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  <cell r="I537">
            <v>0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  <cell r="I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  <cell r="I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  <cell r="I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  <cell r="I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  <cell r="I542">
            <v>0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  <cell r="I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  <cell r="I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  <cell r="I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  <cell r="I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  <cell r="I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  <cell r="I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  <cell r="I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  <cell r="I550">
            <v>0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  <cell r="I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  <cell r="I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  <cell r="I553">
            <v>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  <cell r="I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  <cell r="I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  <cell r="I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  <cell r="I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  <cell r="I558">
            <v>0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  <cell r="I559">
            <v>0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  <cell r="I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  <cell r="I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  <cell r="I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  <cell r="I563">
            <v>0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  <cell r="I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  <cell r="I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  <cell r="I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  <cell r="I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  <cell r="I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  <cell r="I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  <cell r="I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  <cell r="I571">
            <v>0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  <cell r="I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  <cell r="I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  <cell r="I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  <cell r="I575">
            <v>0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  <cell r="I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  <cell r="I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  <cell r="I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  <cell r="I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  <cell r="I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  <cell r="I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  <cell r="I582">
            <v>0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  <cell r="I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  <cell r="I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  <cell r="I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  <cell r="I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  <cell r="I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  <cell r="I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  <cell r="I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  <cell r="I590">
            <v>0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  <cell r="I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  <cell r="I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  <cell r="I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  <cell r="I594">
            <v>0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  <cell r="I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  <cell r="I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  <cell r="I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  <cell r="I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  <cell r="I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  <cell r="I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  <cell r="I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  <cell r="I602">
            <v>0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  <cell r="I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  <cell r="I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  <cell r="I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  <cell r="I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  <cell r="I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  <cell r="I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  <cell r="I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  <cell r="I610">
            <v>0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  <cell r="I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  <cell r="I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  <cell r="I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  <cell r="I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  <cell r="I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  <cell r="I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  <cell r="I617">
            <v>0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  <cell r="I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  <cell r="I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  <cell r="I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  <cell r="I621">
            <v>0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  <cell r="I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  <cell r="I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  <cell r="I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  <cell r="I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  <cell r="I626">
            <v>0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  <cell r="I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  <cell r="I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  <cell r="I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  <cell r="I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  <cell r="I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  <cell r="I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  <cell r="I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  <cell r="I634">
            <v>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  <cell r="I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  <cell r="I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  <cell r="I637">
            <v>0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  <cell r="I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  <cell r="I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  <cell r="I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  <cell r="I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  <cell r="I642">
            <v>0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  <cell r="I643">
            <v>0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  <cell r="I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  <cell r="I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  <cell r="I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  <cell r="I647">
            <v>0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  <cell r="I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  <cell r="I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  <cell r="I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  <cell r="I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  <cell r="I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  <cell r="I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  <cell r="I654">
            <v>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  <cell r="I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  <cell r="I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  <cell r="I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  <cell r="I658">
            <v>0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  <cell r="I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  <cell r="I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  <cell r="I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  <cell r="I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  <cell r="I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  <cell r="I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  <cell r="I665">
            <v>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  <cell r="I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  <cell r="I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  <cell r="I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  <cell r="I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  <cell r="I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  <cell r="I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  <cell r="I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  <cell r="I673">
            <v>0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  <cell r="I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  <cell r="I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  <cell r="I676">
            <v>0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  <cell r="I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  <cell r="I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  <cell r="I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  <cell r="I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  <cell r="I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  <cell r="I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  <cell r="I683">
            <v>0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  <cell r="I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  <cell r="I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  <cell r="I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  <cell r="I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  <cell r="I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  <cell r="I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  <cell r="I690">
            <v>0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  <cell r="I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  <cell r="I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  <cell r="I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  <cell r="I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  <cell r="I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  <cell r="I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  <cell r="I697">
            <v>0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  <cell r="I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  <cell r="I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  <cell r="I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  <cell r="I701">
            <v>0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  <cell r="I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  <cell r="I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  <cell r="I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  <cell r="I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  <cell r="I706">
            <v>0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  <cell r="I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  <cell r="I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  <cell r="I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  <cell r="I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  <cell r="I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  <cell r="I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  <cell r="I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  <cell r="I714">
            <v>0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  <cell r="I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  <cell r="I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  <cell r="I717">
            <v>0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  <cell r="I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  <cell r="I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  <cell r="I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  <cell r="I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  <cell r="I722">
            <v>0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  <cell r="I723">
            <v>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  <cell r="I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  <cell r="I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  <cell r="I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  <cell r="I727">
            <v>0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  <cell r="I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  <cell r="I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  <cell r="I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  <cell r="I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  <cell r="I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  <cell r="I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  <cell r="I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  <cell r="I735">
            <v>0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  <cell r="I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  <cell r="I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  <cell r="I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  <cell r="I739">
            <v>0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  <cell r="I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  <cell r="I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  <cell r="I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  <cell r="I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  <cell r="I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  <cell r="I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  <cell r="I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  <cell r="I747">
            <v>0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  <cell r="I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  <cell r="I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  <cell r="I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  <cell r="I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  <cell r="I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  <cell r="I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  <cell r="I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  <cell r="I755">
            <v>0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  <cell r="I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  <cell r="I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  <cell r="I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  <cell r="I759">
            <v>0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  <cell r="I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  <cell r="I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  <cell r="I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  <cell r="I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  <cell r="I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  <cell r="I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  <cell r="I766">
            <v>0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  <cell r="I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  <cell r="I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  <cell r="I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  <cell r="I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  <cell r="I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  <cell r="I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  <cell r="I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  <cell r="I774">
            <v>0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  <cell r="I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  <cell r="I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  <cell r="I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  <cell r="I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  <cell r="I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  <cell r="I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  <cell r="I781">
            <v>0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  <cell r="I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  <cell r="I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  <cell r="I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  <cell r="I785">
            <v>0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  <cell r="I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  <cell r="I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  <cell r="I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  <cell r="I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  <cell r="I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  <cell r="I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  <cell r="I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  <cell r="I793">
            <v>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  <cell r="I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  <cell r="I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  <cell r="I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  <cell r="I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  <cell r="I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  <cell r="I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  <cell r="I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  <cell r="I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  <cell r="I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  <cell r="I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  <cell r="I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  <cell r="I805">
            <v>0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  <cell r="I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  <cell r="I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  <cell r="I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  <cell r="I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  <cell r="I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  <cell r="I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  <cell r="I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  <cell r="I813">
            <v>0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  <cell r="I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  <cell r="I815">
            <v>0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  <cell r="I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  <cell r="I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  <cell r="I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  <cell r="I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  <cell r="I820">
            <v>0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  <cell r="I821">
            <v>0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  <cell r="I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  <cell r="I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  <cell r="I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  <cell r="I825">
            <v>0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  <cell r="I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  <cell r="I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  <cell r="I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  <cell r="I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  <cell r="I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  <cell r="I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  <cell r="I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  <cell r="I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  <cell r="I834">
            <v>0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  <cell r="I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  <cell r="I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  <cell r="I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  <cell r="I838">
            <v>0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  <cell r="I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  <cell r="I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  <cell r="I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  <cell r="I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  <cell r="I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  <cell r="I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  <cell r="I845">
            <v>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  <cell r="I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  <cell r="I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  <cell r="I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  <cell r="I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  <cell r="I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  <cell r="I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  <cell r="I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  <cell r="I853">
            <v>0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  <cell r="I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  <cell r="I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  <cell r="I856">
            <v>0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  <cell r="I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  <cell r="I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  <cell r="I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  <cell r="I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  <cell r="I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  <cell r="I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  <cell r="I863">
            <v>0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  <cell r="I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  <cell r="I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  <cell r="I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  <cell r="I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  <cell r="I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  <cell r="I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  <cell r="I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  <cell r="I871">
            <v>0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  <cell r="I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  <cell r="I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  <cell r="I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  <cell r="I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  <cell r="I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  <cell r="I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  <cell r="I878">
            <v>0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  <cell r="I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  <cell r="I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  <cell r="I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  <cell r="I882">
            <v>0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  <cell r="I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  <cell r="I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  <cell r="I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  <cell r="I886">
            <v>0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  <cell r="I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  <cell r="I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  <cell r="I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  <cell r="I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  <cell r="I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  <cell r="I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  <cell r="I893">
            <v>0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  <cell r="I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  <cell r="I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  <cell r="I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  <cell r="I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  <cell r="I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  <cell r="I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  <cell r="I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  <cell r="I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  <cell r="I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  <cell r="I903">
            <v>0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  <cell r="I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  <cell r="I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  <cell r="I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  <cell r="I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  <cell r="I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  <cell r="I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  <cell r="I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  <cell r="I911">
            <v>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  <cell r="I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  <cell r="I913">
            <v>0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  <cell r="I914">
            <v>0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  <cell r="I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  <cell r="I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  <cell r="I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  <cell r="I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  <cell r="I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  <cell r="I920">
            <v>0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  <cell r="I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  <cell r="I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  <cell r="I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  <cell r="I924">
            <v>0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  <cell r="I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  <cell r="I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  <cell r="I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  <cell r="I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  <cell r="I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  <cell r="I930">
            <v>0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  <cell r="I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  <cell r="I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  <cell r="I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  <cell r="I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  <cell r="I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  <cell r="I936">
            <v>0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  <cell r="I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  <cell r="I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  <cell r="I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  <cell r="I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  <cell r="I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  <cell r="I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  <cell r="I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  <cell r="I944">
            <v>0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  <cell r="I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  <cell r="I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  <cell r="I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  <cell r="I948">
            <v>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  <cell r="I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  <cell r="I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  <cell r="I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  <cell r="I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  <cell r="I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  <cell r="I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  <cell r="I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  <cell r="I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  <cell r="I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  <cell r="I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  <cell r="I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  <cell r="I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  <cell r="I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  <cell r="I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  <cell r="I963">
            <v>0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  <cell r="I964">
            <v>0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  <cell r="I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  <cell r="I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  <cell r="I967">
            <v>0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  <cell r="I968">
            <v>0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  <cell r="I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  <cell r="I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  <cell r="I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  <cell r="I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  <cell r="I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  <cell r="I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  <cell r="I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  <cell r="I976">
            <v>0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  <cell r="I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  <cell r="I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  <cell r="I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  <cell r="I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  <cell r="I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  <cell r="I982">
            <v>0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  <cell r="I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  <cell r="I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  <cell r="I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  <cell r="I986">
            <v>0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  <cell r="I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  <cell r="I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  <cell r="I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  <cell r="I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  <cell r="I991">
            <v>0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  <cell r="I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  <cell r="I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  <cell r="I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  <cell r="I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  <cell r="I996">
            <v>0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  <cell r="I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  <cell r="I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  <cell r="I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  <cell r="I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  <cell r="I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  <cell r="I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  <cell r="I1003">
            <v>0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  <cell r="I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  <cell r="I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  <cell r="I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  <cell r="I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  <cell r="I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  <cell r="I1009">
            <v>0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  <cell r="I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  <cell r="I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  <cell r="I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  <cell r="I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  <cell r="I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  <cell r="I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  <cell r="I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  <cell r="I1017">
            <v>0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  <cell r="I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  <cell r="I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  <cell r="I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  <cell r="I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  <cell r="I1022">
            <v>0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  <cell r="I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  <cell r="I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  <cell r="I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  <cell r="I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  <cell r="I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  <cell r="I1028">
            <v>0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  <cell r="I1029">
            <v>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  <cell r="I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  <cell r="I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  <cell r="I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  <cell r="I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  <cell r="I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  <cell r="I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  <cell r="I1036">
            <v>0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  <cell r="I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  <cell r="I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  <cell r="I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  <cell r="I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  <cell r="I1041">
            <v>0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  <cell r="I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  <cell r="I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  <cell r="I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  <cell r="I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  <cell r="I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  <cell r="I1047">
            <v>0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  <cell r="I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  <cell r="I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  <cell r="I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  <cell r="I1051">
            <v>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  <cell r="I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  <cell r="I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  <cell r="I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  <cell r="I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  <cell r="I1056">
            <v>0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  <cell r="I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  <cell r="I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  <cell r="I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  <cell r="I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  <cell r="I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  <cell r="I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  <cell r="I1063">
            <v>0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  <cell r="I1064">
            <v>0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  <cell r="I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  <cell r="I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  <cell r="I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  <cell r="I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  <cell r="I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  <cell r="I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  <cell r="I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  <cell r="I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  <cell r="I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  <cell r="I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  <cell r="I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  <cell r="I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  <cell r="I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  <cell r="I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  <cell r="I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  <cell r="I1080">
            <v>0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  <cell r="I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  <cell r="I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  <cell r="I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  <cell r="I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  <cell r="I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  <cell r="I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  <cell r="I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  <cell r="I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  <cell r="I1089">
            <v>0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  <cell r="I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  <cell r="I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  <cell r="I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  <cell r="I1093">
            <v>0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  <cell r="I1094">
            <v>0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  <cell r="I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  <cell r="I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  <cell r="I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  <cell r="I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  <cell r="I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  <cell r="I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  <cell r="I1101">
            <v>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  <cell r="I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  <cell r="I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  <cell r="I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  <cell r="I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  <cell r="I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  <cell r="I1107">
            <v>0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  <cell r="I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  <cell r="I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  <cell r="I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  <cell r="I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  <cell r="I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  <cell r="I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  <cell r="I1114">
            <v>0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  <cell r="I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  <cell r="I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  <cell r="I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  <cell r="I1118">
            <v>0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  <cell r="I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  <cell r="I1120">
            <v>0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  <cell r="I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  <cell r="I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  <cell r="I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  <cell r="I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  <cell r="I1125">
            <v>0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  <cell r="I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  <cell r="I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  <cell r="I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  <cell r="I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  <cell r="I1130">
            <v>0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  <cell r="I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  <cell r="I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  <cell r="I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  <cell r="I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  <cell r="I1135">
            <v>0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  <cell r="I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  <cell r="I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  <cell r="I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  <cell r="I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  <cell r="I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  <cell r="I1141">
            <v>0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  <cell r="I1142">
            <v>0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  <cell r="I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  <cell r="I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  <cell r="I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  <cell r="I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  <cell r="I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  <cell r="I1148">
            <v>0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  <cell r="I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  <cell r="I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  <cell r="I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  <cell r="I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  <cell r="I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  <cell r="I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  <cell r="I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  <cell r="I1156">
            <v>0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  <cell r="I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  <cell r="I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  <cell r="I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  <cell r="I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  <cell r="I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  <cell r="I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  <cell r="I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  <cell r="I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  <cell r="I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  <cell r="I1166">
            <v>0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  <cell r="I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  <cell r="I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  <cell r="I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  <cell r="I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  <cell r="I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  <cell r="I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  <cell r="I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  <cell r="I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  <cell r="I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  <cell r="I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  <cell r="I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  <cell r="I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  <cell r="I1179">
            <v>0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  <cell r="I1180">
            <v>0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  <cell r="I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  <cell r="I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  <cell r="I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  <cell r="I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  <cell r="I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  <cell r="I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  <cell r="I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  <cell r="I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  <cell r="I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  <cell r="I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  <cell r="I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  <cell r="I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  <cell r="I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  <cell r="I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  <cell r="I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  <cell r="I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  <cell r="I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  <cell r="I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  <cell r="I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  <cell r="I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  <cell r="I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  <cell r="I1202">
            <v>0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  <cell r="I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  <cell r="I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  <cell r="I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  <cell r="I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  <cell r="I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  <cell r="I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  <cell r="I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  <cell r="I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  <cell r="I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  <cell r="I1212">
            <v>0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  <cell r="I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  <cell r="I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  <cell r="I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  <cell r="I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  <cell r="I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  <cell r="I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  <cell r="I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  <cell r="I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  <cell r="I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  <cell r="I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  <cell r="I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  <cell r="I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  <cell r="I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  <cell r="I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  <cell r="I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  <cell r="I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  <cell r="I1229">
            <v>0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  <cell r="I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  <cell r="I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  <cell r="I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  <cell r="I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  <cell r="I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  <cell r="I1235">
            <v>0</v>
          </cell>
        </row>
        <row r="1236">
          <cell r="A1236" t="str">
            <v>M00133</v>
          </cell>
          <cell r="B1236">
            <v>2971</v>
          </cell>
          <cell r="D1236">
            <v>9869782</v>
          </cell>
          <cell r="E1236" t="str">
            <v>레미콘</v>
          </cell>
          <cell r="F1236" t="str">
            <v>40-210-8</v>
          </cell>
          <cell r="G1236" t="str">
            <v>M3</v>
          </cell>
          <cell r="H1236">
            <v>0</v>
          </cell>
          <cell r="I1236">
            <v>0</v>
          </cell>
        </row>
        <row r="1237">
          <cell r="A1237" t="str">
            <v>M01660</v>
          </cell>
          <cell r="B1237">
            <v>2906</v>
          </cell>
          <cell r="D1237">
            <v>9869831</v>
          </cell>
          <cell r="E1237" t="str">
            <v>레미콘</v>
          </cell>
          <cell r="F1237" t="str">
            <v>40-180-8</v>
          </cell>
          <cell r="G1237" t="str">
            <v>M3</v>
          </cell>
          <cell r="H1237">
            <v>0</v>
          </cell>
          <cell r="I1237">
            <v>0</v>
          </cell>
        </row>
        <row r="1238">
          <cell r="A1238" t="str">
            <v>M00109</v>
          </cell>
          <cell r="B1238">
            <v>1923</v>
          </cell>
          <cell r="D1238">
            <v>9869899</v>
          </cell>
          <cell r="E1238" t="str">
            <v>레미콘</v>
          </cell>
          <cell r="F1238" t="str">
            <v>50-150-8</v>
          </cell>
          <cell r="G1238" t="str">
            <v>M3</v>
          </cell>
          <cell r="H1238">
            <v>0</v>
          </cell>
          <cell r="I1238">
            <v>0</v>
          </cell>
        </row>
        <row r="1239">
          <cell r="A1239" t="str">
            <v>E1</v>
          </cell>
          <cell r="B1239">
            <v>0</v>
          </cell>
          <cell r="C1239" t="str">
            <v>소계</v>
          </cell>
          <cell r="D1239">
            <v>9869967</v>
          </cell>
          <cell r="I1239">
            <v>0</v>
          </cell>
        </row>
        <row r="1240">
          <cell r="A1240" t="str">
            <v>T1</v>
          </cell>
          <cell r="B1240">
            <v>1254</v>
          </cell>
          <cell r="C1240" t="str">
            <v>자.</v>
          </cell>
          <cell r="D1240">
            <v>9870015</v>
          </cell>
          <cell r="E1240" t="str">
            <v>철근</v>
          </cell>
          <cell r="H1240">
            <v>0</v>
          </cell>
          <cell r="I1240">
            <v>0</v>
          </cell>
        </row>
        <row r="1241">
          <cell r="A1241" t="str">
            <v>M00058</v>
          </cell>
          <cell r="B1241">
            <v>9.9250000000000007</v>
          </cell>
          <cell r="D1241">
            <v>9870031</v>
          </cell>
          <cell r="E1241" t="str">
            <v>철근</v>
          </cell>
          <cell r="F1241" t="str">
            <v>연강 D10 m/m</v>
          </cell>
          <cell r="G1241" t="str">
            <v>TON</v>
          </cell>
          <cell r="H1241">
            <v>0</v>
          </cell>
          <cell r="I1241">
            <v>0</v>
          </cell>
        </row>
        <row r="1242">
          <cell r="A1242" t="str">
            <v>M00059</v>
          </cell>
          <cell r="B1242">
            <v>582.31899999999996</v>
          </cell>
          <cell r="D1242">
            <v>9870039</v>
          </cell>
          <cell r="E1242" t="str">
            <v>철근</v>
          </cell>
          <cell r="F1242" t="str">
            <v>연강 D13 m/m</v>
          </cell>
          <cell r="G1242" t="str">
            <v>TON</v>
          </cell>
          <cell r="H1242">
            <v>0</v>
          </cell>
          <cell r="I1242">
            <v>0</v>
          </cell>
        </row>
        <row r="1243">
          <cell r="A1243" t="str">
            <v>M00060</v>
          </cell>
          <cell r="B1243">
            <v>1467.49</v>
          </cell>
          <cell r="D1243">
            <v>9870043</v>
          </cell>
          <cell r="E1243" t="str">
            <v>철근</v>
          </cell>
          <cell r="F1243" t="str">
            <v>연강 D16 m/m</v>
          </cell>
          <cell r="G1243" t="str">
            <v>TON</v>
          </cell>
          <cell r="H1243">
            <v>0</v>
          </cell>
          <cell r="I1243">
            <v>0</v>
          </cell>
        </row>
        <row r="1244">
          <cell r="A1244" t="str">
            <v>M00060</v>
          </cell>
          <cell r="B1244">
            <v>998.178</v>
          </cell>
          <cell r="D1244">
            <v>9870101</v>
          </cell>
          <cell r="E1244" t="str">
            <v>철근</v>
          </cell>
          <cell r="F1244" t="str">
            <v>연강 D19 m/m</v>
          </cell>
          <cell r="G1244" t="str">
            <v>TON</v>
          </cell>
          <cell r="H1244">
            <v>0</v>
          </cell>
          <cell r="I1244">
            <v>0</v>
          </cell>
        </row>
        <row r="1245">
          <cell r="A1245" t="str">
            <v>M00060</v>
          </cell>
          <cell r="B1245">
            <v>480.34699999999998</v>
          </cell>
          <cell r="D1245">
            <v>9870130</v>
          </cell>
          <cell r="E1245" t="str">
            <v>철근</v>
          </cell>
          <cell r="F1245" t="str">
            <v>연강 D22 m/m</v>
          </cell>
          <cell r="G1245" t="str">
            <v>TON</v>
          </cell>
          <cell r="H1245">
            <v>0</v>
          </cell>
          <cell r="I1245">
            <v>0</v>
          </cell>
        </row>
        <row r="1246">
          <cell r="A1246" t="str">
            <v>M00060</v>
          </cell>
          <cell r="B1246">
            <v>542.01400000000001</v>
          </cell>
          <cell r="D1246">
            <v>9870145</v>
          </cell>
          <cell r="E1246" t="str">
            <v>철근</v>
          </cell>
          <cell r="F1246" t="str">
            <v>연강 D25 m/m</v>
          </cell>
          <cell r="G1246" t="str">
            <v>TON</v>
          </cell>
          <cell r="H1246">
            <v>0</v>
          </cell>
          <cell r="I1246">
            <v>0</v>
          </cell>
        </row>
        <row r="1247">
          <cell r="A1247" t="str">
            <v>M00060</v>
          </cell>
          <cell r="B1247">
            <v>1029.9480000000001</v>
          </cell>
          <cell r="D1247">
            <v>9870152</v>
          </cell>
          <cell r="E1247" t="str">
            <v>철근</v>
          </cell>
          <cell r="F1247" t="str">
            <v>연강 D29 m/m</v>
          </cell>
          <cell r="G1247" t="str">
            <v>TON</v>
          </cell>
          <cell r="H1247">
            <v>0</v>
          </cell>
          <cell r="I1247">
            <v>0</v>
          </cell>
        </row>
        <row r="1248">
          <cell r="A1248" t="str">
            <v>M00060</v>
          </cell>
          <cell r="B1248">
            <v>223.071</v>
          </cell>
          <cell r="D1248">
            <v>9870156</v>
          </cell>
          <cell r="E1248" t="str">
            <v>철근</v>
          </cell>
          <cell r="F1248" t="str">
            <v>연강 H32 m/m</v>
          </cell>
          <cell r="G1248" t="str">
            <v>TON</v>
          </cell>
          <cell r="H1248">
            <v>0</v>
          </cell>
          <cell r="I1248">
            <v>0</v>
          </cell>
        </row>
        <row r="1249">
          <cell r="A1249" t="str">
            <v>M00062</v>
          </cell>
          <cell r="B1249">
            <v>92.097999999999999</v>
          </cell>
          <cell r="D1249">
            <v>9870159</v>
          </cell>
          <cell r="E1249" t="str">
            <v>철근</v>
          </cell>
          <cell r="F1249" t="str">
            <v>고강 H13 m/m</v>
          </cell>
          <cell r="G1249" t="str">
            <v>TON</v>
          </cell>
          <cell r="H1249">
            <v>0</v>
          </cell>
          <cell r="I1249">
            <v>0</v>
          </cell>
        </row>
        <row r="1250">
          <cell r="A1250" t="str">
            <v>M00063</v>
          </cell>
          <cell r="B1250">
            <v>532.89300000000003</v>
          </cell>
          <cell r="D1250">
            <v>9870167</v>
          </cell>
          <cell r="E1250" t="str">
            <v>철근</v>
          </cell>
          <cell r="F1250" t="str">
            <v>고강 H16 m/m</v>
          </cell>
          <cell r="G1250" t="str">
            <v>TON</v>
          </cell>
          <cell r="H1250">
            <v>0</v>
          </cell>
          <cell r="I1250">
            <v>0</v>
          </cell>
        </row>
        <row r="1251">
          <cell r="A1251" t="str">
            <v>M00063</v>
          </cell>
          <cell r="B1251">
            <v>324.71699999999998</v>
          </cell>
          <cell r="D1251">
            <v>9870203</v>
          </cell>
          <cell r="E1251" t="str">
            <v>철근</v>
          </cell>
          <cell r="F1251" t="str">
            <v>고강 H19 m/m</v>
          </cell>
          <cell r="G1251" t="str">
            <v>TON</v>
          </cell>
          <cell r="H1251">
            <v>0</v>
          </cell>
          <cell r="I1251">
            <v>0</v>
          </cell>
        </row>
        <row r="1252">
          <cell r="A1252" t="str">
            <v>M00063</v>
          </cell>
          <cell r="B1252">
            <v>99.88</v>
          </cell>
          <cell r="D1252">
            <v>9870221</v>
          </cell>
          <cell r="E1252" t="str">
            <v>철근</v>
          </cell>
          <cell r="F1252" t="str">
            <v>고강 H22 m/m</v>
          </cell>
          <cell r="G1252" t="str">
            <v>TON</v>
          </cell>
          <cell r="H1252">
            <v>0</v>
          </cell>
          <cell r="I1252">
            <v>0</v>
          </cell>
        </row>
        <row r="1253">
          <cell r="A1253" t="str">
            <v>M00063</v>
          </cell>
          <cell r="B1253">
            <v>401.50299999999999</v>
          </cell>
          <cell r="D1253">
            <v>9870230</v>
          </cell>
          <cell r="E1253" t="str">
            <v>철근</v>
          </cell>
          <cell r="F1253" t="str">
            <v>고강 H25 m/m</v>
          </cell>
          <cell r="G1253" t="str">
            <v>TON</v>
          </cell>
          <cell r="H1253">
            <v>0</v>
          </cell>
          <cell r="I1253">
            <v>0</v>
          </cell>
        </row>
        <row r="1254">
          <cell r="A1254" t="str">
            <v>M00063</v>
          </cell>
          <cell r="B1254">
            <v>8.6560000000000006</v>
          </cell>
          <cell r="D1254">
            <v>9870235</v>
          </cell>
          <cell r="E1254" t="str">
            <v>철근</v>
          </cell>
          <cell r="F1254" t="str">
            <v>고강 H29 m/m</v>
          </cell>
          <cell r="G1254" t="str">
            <v>TON</v>
          </cell>
          <cell r="H1254">
            <v>0</v>
          </cell>
          <cell r="I1254">
            <v>0</v>
          </cell>
        </row>
        <row r="1255">
          <cell r="A1255" t="str">
            <v>E1</v>
          </cell>
          <cell r="B1255">
            <v>0</v>
          </cell>
          <cell r="C1255" t="str">
            <v>소계</v>
          </cell>
          <cell r="D1255">
            <v>9870239</v>
          </cell>
          <cell r="I1255">
            <v>0</v>
          </cell>
        </row>
        <row r="1256">
          <cell r="A1256" t="str">
            <v>E2</v>
          </cell>
          <cell r="B1256">
            <v>0</v>
          </cell>
          <cell r="C1256" t="str">
            <v>계</v>
          </cell>
          <cell r="D1256">
            <v>9870271</v>
          </cell>
          <cell r="I1256">
            <v>0</v>
          </cell>
        </row>
        <row r="1257">
          <cell r="A1257" t="str">
            <v>E4</v>
          </cell>
          <cell r="B1257">
            <v>0</v>
          </cell>
          <cell r="C1257" t="str">
            <v>총계</v>
          </cell>
          <cell r="D1257">
            <v>9870303</v>
          </cell>
          <cell r="I1257">
            <v>0</v>
          </cell>
        </row>
        <row r="1258">
          <cell r="A1258" t="str">
            <v>K1</v>
          </cell>
          <cell r="B1258">
            <v>1</v>
          </cell>
          <cell r="C1258" t="str">
            <v>나 - 2</v>
          </cell>
          <cell r="D1258">
            <v>9870431</v>
          </cell>
          <cell r="E1258" t="str">
            <v>간접 노무비</v>
          </cell>
          <cell r="G1258" t="str">
            <v>식</v>
          </cell>
          <cell r="H1258">
            <v>0</v>
          </cell>
          <cell r="I1258">
            <v>0</v>
          </cell>
        </row>
        <row r="1259">
          <cell r="A1259" t="str">
            <v>K2</v>
          </cell>
          <cell r="B1259">
            <v>1</v>
          </cell>
          <cell r="C1259" t="str">
            <v>다 - 2</v>
          </cell>
          <cell r="D1259">
            <v>9870559</v>
          </cell>
          <cell r="E1259" t="str">
            <v>산재 보험료</v>
          </cell>
          <cell r="G1259" t="str">
            <v>식</v>
          </cell>
          <cell r="H1259">
            <v>0</v>
          </cell>
          <cell r="I1259">
            <v>0</v>
          </cell>
        </row>
        <row r="1260">
          <cell r="A1260" t="str">
            <v>K3</v>
          </cell>
          <cell r="B1260">
            <v>1</v>
          </cell>
          <cell r="C1260" t="str">
            <v>다 - 3</v>
          </cell>
          <cell r="D1260">
            <v>9870687</v>
          </cell>
          <cell r="E1260" t="str">
            <v>안전 관리비</v>
          </cell>
          <cell r="G1260" t="str">
            <v>식</v>
          </cell>
          <cell r="H1260">
            <v>0</v>
          </cell>
          <cell r="I1260">
            <v>0</v>
          </cell>
        </row>
        <row r="1261">
          <cell r="A1261" t="str">
            <v>K4</v>
          </cell>
          <cell r="B1261">
            <v>1</v>
          </cell>
          <cell r="C1261" t="str">
            <v>다 - 4</v>
          </cell>
          <cell r="D1261">
            <v>9870815</v>
          </cell>
          <cell r="E1261" t="str">
            <v>기타   경비</v>
          </cell>
          <cell r="G1261" t="str">
            <v>식</v>
          </cell>
          <cell r="H1261">
            <v>0</v>
          </cell>
          <cell r="I1261">
            <v>0</v>
          </cell>
        </row>
        <row r="1262">
          <cell r="A1262" t="str">
            <v>K5</v>
          </cell>
          <cell r="B1262">
            <v>1</v>
          </cell>
          <cell r="C1262" t="str">
            <v>2.</v>
          </cell>
          <cell r="D1262">
            <v>9870943</v>
          </cell>
          <cell r="E1262" t="str">
            <v>일반 관리비</v>
          </cell>
          <cell r="G1262" t="str">
            <v>식</v>
          </cell>
          <cell r="H1262">
            <v>0</v>
          </cell>
          <cell r="I1262">
            <v>0</v>
          </cell>
        </row>
        <row r="1263">
          <cell r="A1263" t="str">
            <v>K6</v>
          </cell>
          <cell r="B1263">
            <v>1</v>
          </cell>
          <cell r="C1263" t="str">
            <v>3.</v>
          </cell>
          <cell r="D1263">
            <v>9871071</v>
          </cell>
          <cell r="E1263" t="str">
            <v>이       윤</v>
          </cell>
          <cell r="G1263" t="str">
            <v>식</v>
          </cell>
          <cell r="H1263">
            <v>0</v>
          </cell>
          <cell r="I1263">
            <v>0</v>
          </cell>
        </row>
        <row r="1264">
          <cell r="A1264" t="str">
            <v>K7</v>
          </cell>
          <cell r="B1264">
            <v>1</v>
          </cell>
          <cell r="C1264" t="str">
            <v>4.</v>
          </cell>
          <cell r="D1264">
            <v>9871199</v>
          </cell>
          <cell r="E1264" t="str">
            <v>부가 가치세</v>
          </cell>
          <cell r="G1264" t="str">
            <v>식</v>
          </cell>
          <cell r="H1264">
            <v>0</v>
          </cell>
          <cell r="I1264">
            <v>0</v>
          </cell>
        </row>
        <row r="1265">
          <cell r="A1265" t="str">
            <v>K8</v>
          </cell>
          <cell r="B1265">
            <v>1</v>
          </cell>
          <cell r="C1265" t="str">
            <v>5.</v>
          </cell>
          <cell r="D1265">
            <v>9871327</v>
          </cell>
          <cell r="E1265" t="str">
            <v>보   상   비</v>
          </cell>
          <cell r="G1265" t="str">
            <v>식</v>
          </cell>
          <cell r="H1265">
            <v>0</v>
          </cell>
          <cell r="I1265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가"/>
      <sheetName val="대비1"/>
      <sheetName val="대비2"/>
      <sheetName val="여과지동"/>
      <sheetName val="기초자료"/>
      <sheetName val="원하대비"/>
      <sheetName val="원도급"/>
      <sheetName val="하도급"/>
      <sheetName val="일위대가"/>
      <sheetName val="시운전연료"/>
      <sheetName val="품셈TABLE"/>
      <sheetName val="실행철강하도"/>
      <sheetName val="호표"/>
      <sheetName val="b_balju"/>
      <sheetName val="플랜트 설치"/>
      <sheetName val="#REF"/>
      <sheetName val="산출내역서집계표"/>
      <sheetName val="터파기및재료"/>
      <sheetName val="bid"/>
      <sheetName val="노원건축부대"/>
      <sheetName val="상승요인분석"/>
      <sheetName val="ABUT수량-A1"/>
      <sheetName val="내역서"/>
      <sheetName val="DATE"/>
    </sheetNames>
    <sheetDataSet>
      <sheetData sheetId="0" refreshError="1"/>
      <sheetData sheetId="1" refreshError="1"/>
      <sheetData sheetId="2"/>
      <sheetData sheetId="3" refreshError="1">
        <row r="25">
          <cell r="D25">
            <v>0.92334290422656751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도급"/>
      <sheetName val="하도급"/>
      <sheetName val="금액"/>
      <sheetName val="원,하갑지"/>
      <sheetName val="원하대비"/>
      <sheetName val="갑지"/>
      <sheetName val="원가계산서"/>
      <sheetName val="내역"/>
      <sheetName val="공량"/>
      <sheetName val="산출"/>
      <sheetName val="단가"/>
      <sheetName val="단가 (2)"/>
      <sheetName val="대비2"/>
      <sheetName val="주공부대입찰(갑)"/>
      <sheetName val="Sheet1"/>
      <sheetName val="목차"/>
      <sheetName val="0Title"/>
      <sheetName val="터파기및재료"/>
      <sheetName val="여과지동"/>
      <sheetName val="기초자료"/>
      <sheetName val="백암비스타내역"/>
      <sheetName val="실행철강하도"/>
      <sheetName val="산출내역서집계표"/>
      <sheetName val="일위대가"/>
      <sheetName val="내역서"/>
      <sheetName val="b_balju"/>
    </sheetNames>
    <sheetDataSet>
      <sheetData sheetId="0" refreshError="1">
        <row r="3">
          <cell r="F3">
            <v>8838710</v>
          </cell>
          <cell r="H3">
            <v>1908654180</v>
          </cell>
        </row>
        <row r="5">
          <cell r="J5">
            <v>3430204</v>
          </cell>
        </row>
        <row r="6">
          <cell r="F6">
            <v>1529876</v>
          </cell>
          <cell r="J6">
            <v>17961598</v>
          </cell>
        </row>
        <row r="7">
          <cell r="F7">
            <v>14363</v>
          </cell>
          <cell r="J7">
            <v>160122</v>
          </cell>
        </row>
      </sheetData>
      <sheetData sheetId="1" refreshError="1">
        <row r="3">
          <cell r="F3">
            <v>8838710</v>
          </cell>
          <cell r="H3">
            <v>1908654180</v>
          </cell>
          <cell r="J3">
            <v>62566543</v>
          </cell>
        </row>
        <row r="4">
          <cell r="F4">
            <v>292507</v>
          </cell>
          <cell r="H4">
            <v>75894240</v>
          </cell>
          <cell r="J4">
            <v>3504724</v>
          </cell>
        </row>
        <row r="5">
          <cell r="F5">
            <v>288629</v>
          </cell>
          <cell r="H5">
            <v>76007529</v>
          </cell>
          <cell r="J5">
            <v>3430204</v>
          </cell>
        </row>
        <row r="6">
          <cell r="F6">
            <v>1529876</v>
          </cell>
          <cell r="H6">
            <v>225687449</v>
          </cell>
          <cell r="J6">
            <v>17961598</v>
          </cell>
        </row>
        <row r="7">
          <cell r="F7">
            <v>14363</v>
          </cell>
          <cell r="H7">
            <v>3115709</v>
          </cell>
          <cell r="J7">
            <v>160122</v>
          </cell>
        </row>
      </sheetData>
      <sheetData sheetId="2" refreshError="1"/>
      <sheetData sheetId="3"/>
      <sheetData sheetId="4" refreshError="1">
        <row r="25">
          <cell r="N25">
            <v>0.88287969985414816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원가"/>
      <sheetName val="자재단가"/>
      <sheetName val="공통(20-91)"/>
      <sheetName val="실행철강하도"/>
      <sheetName val="DANGA"/>
      <sheetName val="일위대가"/>
      <sheetName val="원도급"/>
      <sheetName val="하도급"/>
      <sheetName val="총괄내역서"/>
      <sheetName val="목차"/>
      <sheetName val="내역서"/>
      <sheetName val="노임"/>
      <sheetName val="노임단가"/>
      <sheetName val="수목단가"/>
      <sheetName val="식재수량표"/>
      <sheetName val="실행간접비"/>
      <sheetName val="내역"/>
      <sheetName val="1,2공구원가계산서"/>
      <sheetName val="2공구산출내역"/>
      <sheetName val="1공구산출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</sheetNames>
    <sheetDataSet>
      <sheetData sheetId="0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T4</v>
          </cell>
          <cell r="B2">
            <v>50</v>
          </cell>
          <cell r="C2" t="str">
            <v>1.</v>
          </cell>
          <cell r="D2">
            <v>128</v>
          </cell>
          <cell r="E2" t="str">
            <v>토공</v>
          </cell>
          <cell r="H2">
            <v>0</v>
          </cell>
          <cell r="I2">
            <v>0</v>
          </cell>
        </row>
        <row r="3">
          <cell r="A3" t="str">
            <v>T2</v>
          </cell>
          <cell r="B3">
            <v>8</v>
          </cell>
          <cell r="C3" t="str">
            <v>1.01</v>
          </cell>
          <cell r="D3">
            <v>256</v>
          </cell>
          <cell r="E3" t="str">
            <v>기존구조물철거</v>
          </cell>
          <cell r="H3">
            <v>0</v>
          </cell>
          <cell r="I3">
            <v>0</v>
          </cell>
        </row>
        <row r="4">
          <cell r="A4" t="str">
            <v>D00058</v>
          </cell>
          <cell r="B4">
            <v>347</v>
          </cell>
          <cell r="C4" t="str">
            <v>a</v>
          </cell>
          <cell r="D4">
            <v>384</v>
          </cell>
          <cell r="E4" t="str">
            <v>콘크리트깨기</v>
          </cell>
          <cell r="F4" t="str">
            <v>무근t=30㎝미만</v>
          </cell>
          <cell r="G4" t="str">
            <v>㎥</v>
          </cell>
          <cell r="H4">
            <v>20269</v>
          </cell>
          <cell r="I4">
            <v>0</v>
          </cell>
        </row>
        <row r="5">
          <cell r="A5" t="str">
            <v>D00193</v>
          </cell>
          <cell r="B5">
            <v>217</v>
          </cell>
          <cell r="C5" t="str">
            <v>b</v>
          </cell>
          <cell r="D5">
            <v>428</v>
          </cell>
          <cell r="E5" t="str">
            <v>콘크리트깨기</v>
          </cell>
          <cell r="F5" t="str">
            <v>무근t=30㎝이상</v>
          </cell>
          <cell r="G5" t="str">
            <v>㎥</v>
          </cell>
          <cell r="H5">
            <v>23592</v>
          </cell>
          <cell r="I5">
            <v>0</v>
          </cell>
        </row>
        <row r="6">
          <cell r="A6" t="str">
            <v>D00035</v>
          </cell>
          <cell r="B6">
            <v>318</v>
          </cell>
          <cell r="C6" t="str">
            <v>c</v>
          </cell>
          <cell r="D6">
            <v>495</v>
          </cell>
          <cell r="E6" t="str">
            <v>기존포장깨기</v>
          </cell>
          <cell r="F6" t="str">
            <v>(아스콘)</v>
          </cell>
          <cell r="G6" t="str">
            <v>㎥</v>
          </cell>
          <cell r="H6">
            <v>17330</v>
          </cell>
          <cell r="I6">
            <v>0</v>
          </cell>
        </row>
        <row r="7">
          <cell r="A7" t="str">
            <v>D00697</v>
          </cell>
          <cell r="B7">
            <v>365</v>
          </cell>
          <cell r="C7" t="str">
            <v>d</v>
          </cell>
          <cell r="D7">
            <v>527</v>
          </cell>
          <cell r="E7" t="str">
            <v>석축헐기</v>
          </cell>
          <cell r="F7" t="str">
            <v>찰쌓기50+메쌓기50</v>
          </cell>
          <cell r="G7" t="str">
            <v>㎡</v>
          </cell>
          <cell r="H7">
            <v>15346</v>
          </cell>
          <cell r="I7">
            <v>0</v>
          </cell>
        </row>
        <row r="8">
          <cell r="A8" t="str">
            <v>D00045</v>
          </cell>
          <cell r="B8">
            <v>37</v>
          </cell>
          <cell r="C8" t="str">
            <v>e</v>
          </cell>
          <cell r="D8">
            <v>638</v>
          </cell>
          <cell r="E8" t="str">
            <v>아스콘기계절단</v>
          </cell>
          <cell r="G8" t="str">
            <v>ｍ</v>
          </cell>
          <cell r="H8">
            <v>1383</v>
          </cell>
          <cell r="I8">
            <v>0</v>
          </cell>
        </row>
        <row r="9">
          <cell r="A9" t="str">
            <v>E2</v>
          </cell>
          <cell r="B9">
            <v>0</v>
          </cell>
          <cell r="C9" t="str">
            <v>계</v>
          </cell>
          <cell r="D9">
            <v>1216</v>
          </cell>
          <cell r="H9">
            <v>0</v>
          </cell>
          <cell r="I9">
            <v>0</v>
          </cell>
        </row>
        <row r="10">
          <cell r="A10" t="str">
            <v>D00194</v>
          </cell>
          <cell r="B10">
            <v>94239</v>
          </cell>
          <cell r="C10" t="str">
            <v>1.02</v>
          </cell>
          <cell r="D10">
            <v>1280</v>
          </cell>
          <cell r="E10" t="str">
            <v>표토제거</v>
          </cell>
          <cell r="F10" t="str">
            <v>답외구간</v>
          </cell>
          <cell r="G10" t="str">
            <v>㎡</v>
          </cell>
          <cell r="H10">
            <v>69</v>
          </cell>
          <cell r="I10">
            <v>0</v>
          </cell>
        </row>
        <row r="11">
          <cell r="A11" t="str">
            <v>D00003</v>
          </cell>
          <cell r="B11">
            <v>16673</v>
          </cell>
          <cell r="C11" t="str">
            <v>1.03</v>
          </cell>
          <cell r="D11">
            <v>1592</v>
          </cell>
          <cell r="E11" t="str">
            <v>노반준비공</v>
          </cell>
          <cell r="F11" t="str">
            <v>절토부</v>
          </cell>
          <cell r="G11" t="str">
            <v>㎡</v>
          </cell>
          <cell r="H11">
            <v>49</v>
          </cell>
          <cell r="I11">
            <v>0</v>
          </cell>
        </row>
        <row r="12">
          <cell r="A12" t="str">
            <v>D00001</v>
          </cell>
          <cell r="B12">
            <v>94838</v>
          </cell>
          <cell r="C12" t="str">
            <v>1.04</v>
          </cell>
          <cell r="D12">
            <v>1600</v>
          </cell>
          <cell r="E12" t="str">
            <v>벌개 제근</v>
          </cell>
          <cell r="G12" t="str">
            <v>㎡</v>
          </cell>
          <cell r="H12">
            <v>866</v>
          </cell>
          <cell r="I12">
            <v>0</v>
          </cell>
        </row>
        <row r="13">
          <cell r="A13" t="str">
            <v>T2</v>
          </cell>
          <cell r="B13">
            <v>17</v>
          </cell>
          <cell r="C13" t="str">
            <v>1.05</v>
          </cell>
          <cell r="D13">
            <v>1966</v>
          </cell>
          <cell r="E13" t="str">
            <v>흙깍기공</v>
          </cell>
          <cell r="H13">
            <v>0</v>
          </cell>
          <cell r="I13">
            <v>0</v>
          </cell>
        </row>
        <row r="14">
          <cell r="A14" t="str">
            <v>D00741</v>
          </cell>
          <cell r="B14">
            <v>80424</v>
          </cell>
          <cell r="C14" t="str">
            <v>a</v>
          </cell>
          <cell r="D14">
            <v>1972</v>
          </cell>
          <cell r="E14" t="str">
            <v>토사깍기</v>
          </cell>
          <cell r="G14" t="str">
            <v>㎥</v>
          </cell>
          <cell r="H14">
            <v>471</v>
          </cell>
          <cell r="I14">
            <v>0</v>
          </cell>
        </row>
        <row r="15">
          <cell r="A15" t="str">
            <v>D00463</v>
          </cell>
          <cell r="B15">
            <v>319771</v>
          </cell>
          <cell r="C15" t="str">
            <v>b</v>
          </cell>
          <cell r="D15">
            <v>2176</v>
          </cell>
          <cell r="E15" t="str">
            <v>발파암깍기</v>
          </cell>
          <cell r="F15" t="str">
            <v>(크롤라드릴)</v>
          </cell>
          <cell r="G15" t="str">
            <v>㎥</v>
          </cell>
          <cell r="H15">
            <v>7149</v>
          </cell>
          <cell r="I15">
            <v>0</v>
          </cell>
        </row>
        <row r="16">
          <cell r="A16" t="str">
            <v>D00093</v>
          </cell>
          <cell r="B16">
            <v>8418</v>
          </cell>
          <cell r="C16" t="str">
            <v>c</v>
          </cell>
          <cell r="D16">
            <v>2240</v>
          </cell>
          <cell r="E16" t="str">
            <v>발파암깍기</v>
          </cell>
          <cell r="F16" t="str">
            <v>(편절형)</v>
          </cell>
          <cell r="G16" t="str">
            <v>㎥</v>
          </cell>
          <cell r="H16">
            <v>17818</v>
          </cell>
          <cell r="I16">
            <v>0</v>
          </cell>
        </row>
        <row r="17">
          <cell r="A17" t="str">
            <v>D00743</v>
          </cell>
          <cell r="B17">
            <v>25926</v>
          </cell>
          <cell r="C17" t="str">
            <v>d</v>
          </cell>
          <cell r="D17">
            <v>2304</v>
          </cell>
          <cell r="E17" t="str">
            <v>발파암깍기</v>
          </cell>
          <cell r="F17" t="str">
            <v>(미진동 발파)</v>
          </cell>
          <cell r="G17" t="str">
            <v>㎥</v>
          </cell>
          <cell r="H17">
            <v>26246</v>
          </cell>
          <cell r="I17">
            <v>0</v>
          </cell>
        </row>
        <row r="18">
          <cell r="A18" t="str">
            <v>E2</v>
          </cell>
          <cell r="B18">
            <v>0</v>
          </cell>
          <cell r="C18" t="str">
            <v>계</v>
          </cell>
          <cell r="D18">
            <v>2432</v>
          </cell>
          <cell r="H18">
            <v>0</v>
          </cell>
          <cell r="I18">
            <v>0</v>
          </cell>
        </row>
        <row r="19">
          <cell r="A19" t="str">
            <v>T2</v>
          </cell>
          <cell r="B19">
            <v>25</v>
          </cell>
          <cell r="C19" t="str">
            <v>1.06</v>
          </cell>
          <cell r="D19">
            <v>2496</v>
          </cell>
          <cell r="E19" t="str">
            <v>흙운반공</v>
          </cell>
          <cell r="H19">
            <v>0</v>
          </cell>
          <cell r="I19">
            <v>0</v>
          </cell>
        </row>
        <row r="20">
          <cell r="A20" t="str">
            <v>D00744</v>
          </cell>
          <cell r="B20">
            <v>65581</v>
          </cell>
          <cell r="C20" t="str">
            <v>a</v>
          </cell>
          <cell r="D20">
            <v>2560</v>
          </cell>
          <cell r="E20" t="str">
            <v>토 사</v>
          </cell>
          <cell r="F20" t="str">
            <v>(무  대)</v>
          </cell>
          <cell r="G20" t="str">
            <v>㎥</v>
          </cell>
          <cell r="H20">
            <v>0</v>
          </cell>
          <cell r="I20">
            <v>0</v>
          </cell>
        </row>
        <row r="21">
          <cell r="A21" t="str">
            <v>D00070</v>
          </cell>
          <cell r="B21">
            <v>15591</v>
          </cell>
          <cell r="C21" t="str">
            <v>b</v>
          </cell>
          <cell r="D21">
            <v>2624</v>
          </cell>
          <cell r="E21" t="str">
            <v>발파암운반</v>
          </cell>
          <cell r="F21" t="str">
            <v>(무  대)</v>
          </cell>
          <cell r="G21" t="str">
            <v>㎥</v>
          </cell>
          <cell r="H21">
            <v>472</v>
          </cell>
          <cell r="I21">
            <v>0</v>
          </cell>
        </row>
        <row r="22">
          <cell r="A22" t="str">
            <v>D00036</v>
          </cell>
          <cell r="B22">
            <v>5560</v>
          </cell>
          <cell r="C22" t="str">
            <v>c</v>
          </cell>
          <cell r="D22">
            <v>2752</v>
          </cell>
          <cell r="E22" t="str">
            <v>토사운반</v>
          </cell>
          <cell r="F22" t="str">
            <v>(도  자)</v>
          </cell>
          <cell r="G22" t="str">
            <v>㎥</v>
          </cell>
          <cell r="H22">
            <v>428</v>
          </cell>
          <cell r="I22">
            <v>0</v>
          </cell>
        </row>
        <row r="23">
          <cell r="A23" t="str">
            <v>D00010</v>
          </cell>
          <cell r="B23">
            <v>6072</v>
          </cell>
          <cell r="C23" t="str">
            <v>d</v>
          </cell>
          <cell r="D23">
            <v>2848</v>
          </cell>
          <cell r="E23" t="str">
            <v>발파암운반</v>
          </cell>
          <cell r="F23" t="str">
            <v>(도  자)</v>
          </cell>
          <cell r="G23" t="str">
            <v>㎥</v>
          </cell>
          <cell r="H23">
            <v>1828</v>
          </cell>
          <cell r="I23">
            <v>0</v>
          </cell>
        </row>
        <row r="24">
          <cell r="A24" t="str">
            <v>D00038</v>
          </cell>
          <cell r="B24">
            <v>20217</v>
          </cell>
          <cell r="C24" t="str">
            <v>e</v>
          </cell>
          <cell r="D24">
            <v>2880</v>
          </cell>
          <cell r="E24" t="str">
            <v>토사운반</v>
          </cell>
          <cell r="F24" t="str">
            <v>(덤  프)</v>
          </cell>
          <cell r="G24" t="str">
            <v>㎥</v>
          </cell>
          <cell r="H24">
            <v>1850</v>
          </cell>
          <cell r="I24">
            <v>0</v>
          </cell>
        </row>
        <row r="25">
          <cell r="A25" t="str">
            <v>D00037</v>
          </cell>
          <cell r="B25">
            <v>74766</v>
          </cell>
          <cell r="C25" t="str">
            <v>f</v>
          </cell>
          <cell r="D25">
            <v>2928</v>
          </cell>
          <cell r="E25" t="str">
            <v>발파암운반</v>
          </cell>
          <cell r="F25" t="str">
            <v>(덤  프)</v>
          </cell>
          <cell r="G25" t="str">
            <v>㎥</v>
          </cell>
          <cell r="H25">
            <v>6249</v>
          </cell>
          <cell r="I25">
            <v>0</v>
          </cell>
        </row>
        <row r="26">
          <cell r="A26" t="str">
            <v>E2</v>
          </cell>
          <cell r="B26">
            <v>0</v>
          </cell>
          <cell r="C26" t="str">
            <v>계</v>
          </cell>
          <cell r="D26">
            <v>2936</v>
          </cell>
          <cell r="H26">
            <v>0</v>
          </cell>
          <cell r="I26">
            <v>0</v>
          </cell>
        </row>
        <row r="27">
          <cell r="A27" t="str">
            <v>D00723</v>
          </cell>
          <cell r="B27">
            <v>229640</v>
          </cell>
          <cell r="C27" t="str">
            <v>1.08</v>
          </cell>
          <cell r="D27">
            <v>2944</v>
          </cell>
          <cell r="E27" t="str">
            <v>사토운반</v>
          </cell>
          <cell r="G27" t="str">
            <v>㎥</v>
          </cell>
          <cell r="H27">
            <v>9467</v>
          </cell>
          <cell r="I27">
            <v>0</v>
          </cell>
        </row>
        <row r="28">
          <cell r="A28" t="str">
            <v>T2</v>
          </cell>
          <cell r="B28">
            <v>31</v>
          </cell>
          <cell r="C28" t="str">
            <v>1.09</v>
          </cell>
          <cell r="D28">
            <v>2976</v>
          </cell>
          <cell r="E28" t="str">
            <v>흙쌓기공</v>
          </cell>
          <cell r="H28">
            <v>0</v>
          </cell>
          <cell r="I28">
            <v>0</v>
          </cell>
        </row>
        <row r="29">
          <cell r="A29" t="str">
            <v>D00195</v>
          </cell>
          <cell r="B29">
            <v>134395</v>
          </cell>
          <cell r="C29" t="str">
            <v>a</v>
          </cell>
          <cell r="D29">
            <v>3008</v>
          </cell>
          <cell r="E29" t="str">
            <v>노 체</v>
          </cell>
          <cell r="G29" t="str">
            <v>㎥</v>
          </cell>
          <cell r="H29">
            <v>811</v>
          </cell>
          <cell r="I29">
            <v>0</v>
          </cell>
        </row>
        <row r="30">
          <cell r="A30" t="str">
            <v>D00046</v>
          </cell>
          <cell r="B30">
            <v>31894</v>
          </cell>
          <cell r="C30" t="str">
            <v>b</v>
          </cell>
          <cell r="D30">
            <v>3136</v>
          </cell>
          <cell r="E30" t="str">
            <v>노 상</v>
          </cell>
          <cell r="G30" t="str">
            <v>㎥</v>
          </cell>
          <cell r="H30">
            <v>1080</v>
          </cell>
          <cell r="I30">
            <v>0</v>
          </cell>
        </row>
        <row r="31">
          <cell r="A31" t="str">
            <v>D00137</v>
          </cell>
          <cell r="B31">
            <v>5608</v>
          </cell>
          <cell r="C31" t="str">
            <v>c</v>
          </cell>
          <cell r="D31">
            <v>3152</v>
          </cell>
          <cell r="E31" t="str">
            <v>녹지대</v>
          </cell>
          <cell r="G31" t="str">
            <v>㎥</v>
          </cell>
          <cell r="H31">
            <v>141</v>
          </cell>
          <cell r="I31">
            <v>0</v>
          </cell>
        </row>
        <row r="32">
          <cell r="A32" t="str">
            <v>E2</v>
          </cell>
          <cell r="B32">
            <v>0</v>
          </cell>
          <cell r="C32" t="str">
            <v>계</v>
          </cell>
          <cell r="D32">
            <v>3154</v>
          </cell>
          <cell r="H32">
            <v>0</v>
          </cell>
          <cell r="I32">
            <v>0</v>
          </cell>
        </row>
        <row r="33">
          <cell r="A33" t="str">
            <v>T2</v>
          </cell>
          <cell r="B33">
            <v>35</v>
          </cell>
          <cell r="C33" t="str">
            <v>1.10</v>
          </cell>
          <cell r="D33">
            <v>3282</v>
          </cell>
          <cell r="E33" t="str">
            <v>측구터파기</v>
          </cell>
          <cell r="H33">
            <v>0</v>
          </cell>
          <cell r="I33">
            <v>0</v>
          </cell>
        </row>
        <row r="34">
          <cell r="A34" t="str">
            <v>D00066</v>
          </cell>
          <cell r="B34">
            <v>411</v>
          </cell>
          <cell r="C34" t="str">
            <v>a</v>
          </cell>
          <cell r="D34">
            <v>3602</v>
          </cell>
          <cell r="E34" t="str">
            <v>토사</v>
          </cell>
          <cell r="G34" t="str">
            <v>㎥</v>
          </cell>
          <cell r="H34">
            <v>2127</v>
          </cell>
          <cell r="I34">
            <v>0</v>
          </cell>
        </row>
        <row r="35">
          <cell r="A35" t="str">
            <v>D00731</v>
          </cell>
          <cell r="B35">
            <v>222</v>
          </cell>
          <cell r="C35" t="str">
            <v>b</v>
          </cell>
          <cell r="D35">
            <v>3858</v>
          </cell>
          <cell r="E35" t="str">
            <v>발파암</v>
          </cell>
          <cell r="G35" t="str">
            <v>㎥</v>
          </cell>
          <cell r="H35">
            <v>47881</v>
          </cell>
          <cell r="I35">
            <v>0</v>
          </cell>
        </row>
        <row r="36">
          <cell r="A36" t="str">
            <v>E2</v>
          </cell>
          <cell r="B36">
            <v>0</v>
          </cell>
          <cell r="C36" t="str">
            <v>계</v>
          </cell>
          <cell r="D36">
            <v>3870</v>
          </cell>
          <cell r="H36">
            <v>0</v>
          </cell>
          <cell r="I36">
            <v>0</v>
          </cell>
        </row>
        <row r="37">
          <cell r="A37" t="str">
            <v>T2</v>
          </cell>
          <cell r="B37">
            <v>39</v>
          </cell>
          <cell r="C37" t="str">
            <v>1.11</v>
          </cell>
          <cell r="D37">
            <v>3882</v>
          </cell>
          <cell r="E37" t="str">
            <v>구조물터파기</v>
          </cell>
          <cell r="H37">
            <v>0</v>
          </cell>
          <cell r="I37">
            <v>0</v>
          </cell>
        </row>
        <row r="38">
          <cell r="A38" t="str">
            <v>D00717</v>
          </cell>
          <cell r="B38">
            <v>35838</v>
          </cell>
          <cell r="C38" t="str">
            <v>a</v>
          </cell>
          <cell r="D38">
            <v>3906</v>
          </cell>
          <cell r="E38" t="str">
            <v>육상토사</v>
          </cell>
          <cell r="F38" t="str">
            <v>육상(0-2 M)</v>
          </cell>
          <cell r="G38" t="str">
            <v>㎥</v>
          </cell>
          <cell r="H38">
            <v>2172</v>
          </cell>
          <cell r="I38">
            <v>0</v>
          </cell>
        </row>
        <row r="39">
          <cell r="A39" t="str">
            <v>D00720</v>
          </cell>
          <cell r="B39">
            <v>26362</v>
          </cell>
          <cell r="C39" t="str">
            <v>b</v>
          </cell>
          <cell r="D39">
            <v>3942</v>
          </cell>
          <cell r="E39" t="str">
            <v>육상발파암</v>
          </cell>
          <cell r="F39" t="str">
            <v>육상 ( 0-2ｍ)</v>
          </cell>
          <cell r="G39" t="str">
            <v>㎥</v>
          </cell>
          <cell r="H39">
            <v>65560</v>
          </cell>
          <cell r="I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3945</v>
          </cell>
          <cell r="H40">
            <v>0</v>
          </cell>
          <cell r="I40">
            <v>0</v>
          </cell>
        </row>
        <row r="41">
          <cell r="A41" t="str">
            <v>D00076</v>
          </cell>
          <cell r="B41">
            <v>29514</v>
          </cell>
          <cell r="C41" t="str">
            <v>1.12</v>
          </cell>
          <cell r="D41">
            <v>3948</v>
          </cell>
          <cell r="E41" t="str">
            <v>되메우기및다짐</v>
          </cell>
          <cell r="F41" t="str">
            <v>기계</v>
          </cell>
          <cell r="G41" t="str">
            <v>㎥</v>
          </cell>
          <cell r="H41">
            <v>796</v>
          </cell>
          <cell r="I41">
            <v>0</v>
          </cell>
        </row>
        <row r="42">
          <cell r="A42" t="str">
            <v>T2</v>
          </cell>
          <cell r="B42">
            <v>47</v>
          </cell>
          <cell r="C42" t="str">
            <v>1.13</v>
          </cell>
          <cell r="D42">
            <v>3950</v>
          </cell>
          <cell r="E42" t="str">
            <v>법면보호공</v>
          </cell>
          <cell r="H42">
            <v>0</v>
          </cell>
          <cell r="I42">
            <v>0</v>
          </cell>
        </row>
        <row r="43">
          <cell r="A43" t="str">
            <v>D00258</v>
          </cell>
          <cell r="B43">
            <v>17281</v>
          </cell>
          <cell r="C43" t="str">
            <v>a</v>
          </cell>
          <cell r="D43">
            <v>3956</v>
          </cell>
          <cell r="E43" t="str">
            <v>성토부보호공</v>
          </cell>
          <cell r="F43" t="str">
            <v>녹지떼</v>
          </cell>
          <cell r="G43" t="str">
            <v>㎡</v>
          </cell>
          <cell r="H43">
            <v>3638</v>
          </cell>
          <cell r="I43">
            <v>0</v>
          </cell>
        </row>
        <row r="44">
          <cell r="A44" t="str">
            <v>D00006</v>
          </cell>
          <cell r="B44">
            <v>20430</v>
          </cell>
          <cell r="C44" t="str">
            <v>b</v>
          </cell>
          <cell r="D44">
            <v>3995</v>
          </cell>
          <cell r="F44" t="str">
            <v>줄떼</v>
          </cell>
          <cell r="G44" t="str">
            <v>㎡</v>
          </cell>
          <cell r="H44">
            <v>3941</v>
          </cell>
          <cell r="I44">
            <v>0</v>
          </cell>
        </row>
        <row r="45">
          <cell r="A45" t="str">
            <v>D00256</v>
          </cell>
          <cell r="B45">
            <v>14017</v>
          </cell>
          <cell r="C45" t="str">
            <v>c</v>
          </cell>
          <cell r="D45">
            <v>4123</v>
          </cell>
          <cell r="F45" t="str">
            <v>평떼</v>
          </cell>
          <cell r="G45" t="str">
            <v>㎡</v>
          </cell>
          <cell r="H45">
            <v>8347</v>
          </cell>
          <cell r="I45">
            <v>0</v>
          </cell>
        </row>
        <row r="46">
          <cell r="A46" t="str">
            <v>D00788</v>
          </cell>
          <cell r="B46">
            <v>29197</v>
          </cell>
          <cell r="C46" t="str">
            <v>d</v>
          </cell>
          <cell r="D46">
            <v>4246</v>
          </cell>
          <cell r="E46" t="str">
            <v>녹생토암절면보호공</v>
          </cell>
          <cell r="F46" t="str">
            <v>T= 10M/M 이상</v>
          </cell>
          <cell r="G46" t="str">
            <v>M2</v>
          </cell>
          <cell r="H46">
            <v>29357</v>
          </cell>
          <cell r="I46">
            <v>0</v>
          </cell>
        </row>
        <row r="47">
          <cell r="A47" t="str">
            <v>D00160</v>
          </cell>
          <cell r="B47">
            <v>34835</v>
          </cell>
          <cell r="C47" t="str">
            <v>e</v>
          </cell>
          <cell r="D47">
            <v>4368</v>
          </cell>
          <cell r="E47" t="str">
            <v>법면고르기</v>
          </cell>
          <cell r="F47" t="str">
            <v>(발파암)</v>
          </cell>
          <cell r="G47" t="str">
            <v>㎡</v>
          </cell>
          <cell r="H47">
            <v>6047</v>
          </cell>
          <cell r="I47">
            <v>0</v>
          </cell>
        </row>
        <row r="48">
          <cell r="A48" t="str">
            <v>E2</v>
          </cell>
          <cell r="B48">
            <v>0</v>
          </cell>
          <cell r="C48" t="str">
            <v>계</v>
          </cell>
          <cell r="D48">
            <v>4377</v>
          </cell>
          <cell r="H48">
            <v>0</v>
          </cell>
          <cell r="I48">
            <v>0</v>
          </cell>
        </row>
        <row r="49">
          <cell r="A49" t="str">
            <v>D01040</v>
          </cell>
          <cell r="B49">
            <v>6395</v>
          </cell>
          <cell r="C49" t="str">
            <v>1.13</v>
          </cell>
          <cell r="D49">
            <v>4777</v>
          </cell>
          <cell r="E49" t="str">
            <v>층따기</v>
          </cell>
          <cell r="F49" t="str">
            <v>(기계)</v>
          </cell>
          <cell r="G49" t="str">
            <v>㎥</v>
          </cell>
          <cell r="H49">
            <v>627</v>
          </cell>
          <cell r="I49">
            <v>0</v>
          </cell>
        </row>
        <row r="50">
          <cell r="A50" t="str">
            <v>D00151</v>
          </cell>
          <cell r="B50">
            <v>1</v>
          </cell>
          <cell r="C50" t="str">
            <v>1.15</v>
          </cell>
          <cell r="D50">
            <v>5176</v>
          </cell>
          <cell r="E50" t="str">
            <v>규준틀 설치</v>
          </cell>
          <cell r="G50" t="str">
            <v>L.S.</v>
          </cell>
          <cell r="H50">
            <v>12147000</v>
          </cell>
          <cell r="I50">
            <v>0</v>
          </cell>
        </row>
        <row r="51">
          <cell r="A51" t="str">
            <v>E4</v>
          </cell>
          <cell r="B51">
            <v>0</v>
          </cell>
          <cell r="C51" t="str">
            <v>총계</v>
          </cell>
          <cell r="D51">
            <v>5974</v>
          </cell>
          <cell r="H51">
            <v>0</v>
          </cell>
          <cell r="I51">
            <v>0</v>
          </cell>
        </row>
        <row r="52">
          <cell r="A52" t="str">
            <v>T4</v>
          </cell>
          <cell r="B52">
            <v>196</v>
          </cell>
          <cell r="C52" t="str">
            <v>2.</v>
          </cell>
          <cell r="D52">
            <v>6150</v>
          </cell>
          <cell r="E52" t="str">
            <v>배수공</v>
          </cell>
          <cell r="H52">
            <v>0</v>
          </cell>
          <cell r="I52">
            <v>0</v>
          </cell>
        </row>
        <row r="53">
          <cell r="A53" t="str">
            <v>T2</v>
          </cell>
          <cell r="B53">
            <v>55</v>
          </cell>
          <cell r="C53" t="str">
            <v>2.01</v>
          </cell>
          <cell r="D53">
            <v>6814</v>
          </cell>
          <cell r="E53" t="str">
            <v>구조물터파기</v>
          </cell>
          <cell r="H53">
            <v>0</v>
          </cell>
          <cell r="I53">
            <v>0</v>
          </cell>
        </row>
        <row r="54">
          <cell r="A54" t="str">
            <v>D00717</v>
          </cell>
          <cell r="B54">
            <v>17103</v>
          </cell>
          <cell r="C54" t="str">
            <v>a</v>
          </cell>
          <cell r="D54">
            <v>6838</v>
          </cell>
          <cell r="E54" t="str">
            <v>육상토사</v>
          </cell>
          <cell r="F54" t="str">
            <v>육상(0-2 M)</v>
          </cell>
          <cell r="G54" t="str">
            <v>㎥</v>
          </cell>
          <cell r="H54">
            <v>2172</v>
          </cell>
          <cell r="I54">
            <v>0</v>
          </cell>
        </row>
        <row r="55">
          <cell r="A55" t="str">
            <v>D00720</v>
          </cell>
          <cell r="B55">
            <v>24037</v>
          </cell>
          <cell r="C55" t="str">
            <v>b</v>
          </cell>
          <cell r="D55">
            <v>6874</v>
          </cell>
          <cell r="E55" t="str">
            <v>육상발파암</v>
          </cell>
          <cell r="F55" t="str">
            <v>육상 ( 0-2ｍ)</v>
          </cell>
          <cell r="G55" t="str">
            <v>㎥</v>
          </cell>
          <cell r="H55">
            <v>65560</v>
          </cell>
          <cell r="I55">
            <v>0</v>
          </cell>
        </row>
        <row r="56">
          <cell r="A56" t="str">
            <v>E2</v>
          </cell>
          <cell r="B56">
            <v>0</v>
          </cell>
          <cell r="C56" t="str">
            <v>계</v>
          </cell>
          <cell r="D56">
            <v>6877</v>
          </cell>
          <cell r="H56">
            <v>0</v>
          </cell>
          <cell r="I56">
            <v>0</v>
          </cell>
        </row>
        <row r="57">
          <cell r="A57" t="str">
            <v>D00076</v>
          </cell>
          <cell r="B57">
            <v>31415</v>
          </cell>
          <cell r="C57" t="str">
            <v>2.02</v>
          </cell>
          <cell r="D57">
            <v>6880</v>
          </cell>
          <cell r="E57" t="str">
            <v>되메우기및다짐</v>
          </cell>
          <cell r="F57" t="str">
            <v>기계</v>
          </cell>
          <cell r="G57" t="str">
            <v>㎥</v>
          </cell>
          <cell r="H57">
            <v>796</v>
          </cell>
          <cell r="I57">
            <v>0</v>
          </cell>
        </row>
        <row r="58">
          <cell r="A58" t="str">
            <v>T2</v>
          </cell>
          <cell r="B58">
            <v>62</v>
          </cell>
          <cell r="C58" t="str">
            <v>2.03</v>
          </cell>
          <cell r="D58">
            <v>7041</v>
          </cell>
          <cell r="E58" t="str">
            <v>L형측구</v>
          </cell>
          <cell r="H58">
            <v>0</v>
          </cell>
          <cell r="I58">
            <v>0</v>
          </cell>
        </row>
        <row r="59">
          <cell r="A59" t="str">
            <v>D00872</v>
          </cell>
          <cell r="B59">
            <v>3825</v>
          </cell>
          <cell r="C59" t="str">
            <v>a</v>
          </cell>
          <cell r="D59">
            <v>7055</v>
          </cell>
          <cell r="E59" t="str">
            <v>TYPE-1</v>
          </cell>
          <cell r="F59" t="str">
            <v>H=0.43M</v>
          </cell>
          <cell r="G59" t="str">
            <v>M</v>
          </cell>
          <cell r="H59">
            <v>19464</v>
          </cell>
          <cell r="I59">
            <v>0</v>
          </cell>
        </row>
        <row r="60">
          <cell r="A60" t="str">
            <v>D00873</v>
          </cell>
          <cell r="B60">
            <v>928</v>
          </cell>
          <cell r="C60" t="str">
            <v>b</v>
          </cell>
          <cell r="D60">
            <v>7068</v>
          </cell>
          <cell r="E60" t="str">
            <v>TYPE-2</v>
          </cell>
          <cell r="F60" t="str">
            <v>H=0.45M</v>
          </cell>
          <cell r="G60" t="str">
            <v>M</v>
          </cell>
          <cell r="H60">
            <v>32497</v>
          </cell>
          <cell r="I60">
            <v>0</v>
          </cell>
        </row>
        <row r="61">
          <cell r="A61" t="str">
            <v>D00874</v>
          </cell>
          <cell r="B61">
            <v>1268</v>
          </cell>
          <cell r="C61" t="str">
            <v>c</v>
          </cell>
          <cell r="D61">
            <v>7094</v>
          </cell>
          <cell r="E61" t="str">
            <v>TYPE-3</v>
          </cell>
          <cell r="F61" t="str">
            <v>H=1.20M</v>
          </cell>
          <cell r="G61" t="str">
            <v>M</v>
          </cell>
          <cell r="H61">
            <v>70837</v>
          </cell>
          <cell r="I61">
            <v>0</v>
          </cell>
        </row>
        <row r="62">
          <cell r="A62" t="str">
            <v>D00875</v>
          </cell>
          <cell r="B62">
            <v>260</v>
          </cell>
          <cell r="C62" t="str">
            <v>d</v>
          </cell>
          <cell r="D62">
            <v>7337</v>
          </cell>
          <cell r="E62" t="str">
            <v>TYPE-4</v>
          </cell>
          <cell r="F62" t="str">
            <v>H=2.30M</v>
          </cell>
          <cell r="G62" t="str">
            <v>M</v>
          </cell>
          <cell r="H62">
            <v>175901</v>
          </cell>
          <cell r="I62">
            <v>0</v>
          </cell>
        </row>
        <row r="63">
          <cell r="A63" t="str">
            <v>E2</v>
          </cell>
          <cell r="B63">
            <v>0</v>
          </cell>
          <cell r="C63" t="str">
            <v>계</v>
          </cell>
          <cell r="D63">
            <v>7401</v>
          </cell>
          <cell r="H63">
            <v>0</v>
          </cell>
          <cell r="I63">
            <v>0</v>
          </cell>
        </row>
        <row r="64">
          <cell r="A64" t="str">
            <v>D00884</v>
          </cell>
          <cell r="B64">
            <v>2170</v>
          </cell>
          <cell r="C64" t="str">
            <v>2.04</v>
          </cell>
          <cell r="D64">
            <v>7465</v>
          </cell>
          <cell r="E64" t="str">
            <v>산마루측구</v>
          </cell>
          <cell r="F64" t="str">
            <v>H=0.60M</v>
          </cell>
          <cell r="G64" t="str">
            <v>M</v>
          </cell>
          <cell r="H64">
            <v>52003</v>
          </cell>
          <cell r="I64">
            <v>0</v>
          </cell>
        </row>
        <row r="65">
          <cell r="A65" t="str">
            <v>D00877</v>
          </cell>
          <cell r="B65">
            <v>419</v>
          </cell>
          <cell r="C65" t="str">
            <v>2.05</v>
          </cell>
          <cell r="D65">
            <v>7722</v>
          </cell>
          <cell r="E65" t="str">
            <v>V형측구</v>
          </cell>
          <cell r="F65" t="str">
            <v>H=0.60M</v>
          </cell>
          <cell r="G65" t="str">
            <v>M</v>
          </cell>
          <cell r="H65">
            <v>53175</v>
          </cell>
          <cell r="I65">
            <v>0</v>
          </cell>
        </row>
        <row r="66">
          <cell r="A66" t="str">
            <v>T2</v>
          </cell>
          <cell r="B66">
            <v>69</v>
          </cell>
          <cell r="C66" t="str">
            <v>2.06</v>
          </cell>
          <cell r="D66">
            <v>7978</v>
          </cell>
          <cell r="E66" t="str">
            <v>맹암거</v>
          </cell>
          <cell r="H66">
            <v>0</v>
          </cell>
          <cell r="I66">
            <v>0</v>
          </cell>
        </row>
        <row r="67">
          <cell r="A67" t="str">
            <v>D00184</v>
          </cell>
          <cell r="B67">
            <v>3960</v>
          </cell>
          <cell r="C67" t="str">
            <v>a</v>
          </cell>
          <cell r="D67">
            <v>8233</v>
          </cell>
          <cell r="E67" t="str">
            <v>맹암거</v>
          </cell>
          <cell r="F67" t="str">
            <v>TYPE-2</v>
          </cell>
          <cell r="G67" t="str">
            <v>ｍ</v>
          </cell>
          <cell r="H67">
            <v>6190</v>
          </cell>
          <cell r="I67">
            <v>0</v>
          </cell>
        </row>
        <row r="68">
          <cell r="A68" t="str">
            <v>D01041</v>
          </cell>
          <cell r="B68">
            <v>760</v>
          </cell>
          <cell r="C68" t="str">
            <v>b</v>
          </cell>
          <cell r="D68">
            <v>8609</v>
          </cell>
          <cell r="E68" t="str">
            <v>맹암거</v>
          </cell>
          <cell r="F68" t="str">
            <v>TYPE-4</v>
          </cell>
          <cell r="G68" t="str">
            <v>ｍ</v>
          </cell>
          <cell r="H68">
            <v>2092</v>
          </cell>
          <cell r="I68">
            <v>0</v>
          </cell>
        </row>
        <row r="69">
          <cell r="A69" t="str">
            <v>D01055</v>
          </cell>
          <cell r="B69">
            <v>200</v>
          </cell>
          <cell r="C69" t="str">
            <v>c</v>
          </cell>
          <cell r="D69">
            <v>8703</v>
          </cell>
          <cell r="E69" t="str">
            <v>용수다발관</v>
          </cell>
          <cell r="G69" t="str">
            <v>㎡</v>
          </cell>
          <cell r="H69">
            <v>11594</v>
          </cell>
          <cell r="I69">
            <v>0</v>
          </cell>
        </row>
        <row r="70">
          <cell r="A70" t="str">
            <v>E2</v>
          </cell>
          <cell r="B70">
            <v>0</v>
          </cell>
          <cell r="C70" t="str">
            <v>계</v>
          </cell>
          <cell r="D70">
            <v>8797</v>
          </cell>
          <cell r="H70">
            <v>0</v>
          </cell>
          <cell r="I70">
            <v>0</v>
          </cell>
        </row>
        <row r="71">
          <cell r="A71" t="str">
            <v>D00882</v>
          </cell>
          <cell r="B71">
            <v>1125</v>
          </cell>
          <cell r="C71" t="str">
            <v>2.07</v>
          </cell>
          <cell r="D71">
            <v>8985</v>
          </cell>
          <cell r="E71" t="str">
            <v>U형퓰륨관</v>
          </cell>
          <cell r="F71" t="str">
            <v>D=450 M/M</v>
          </cell>
          <cell r="G71" t="str">
            <v>M</v>
          </cell>
          <cell r="H71">
            <v>26723</v>
          </cell>
          <cell r="I71">
            <v>0</v>
          </cell>
        </row>
        <row r="72">
          <cell r="A72" t="str">
            <v>T2</v>
          </cell>
          <cell r="B72">
            <v>75</v>
          </cell>
          <cell r="C72" t="str">
            <v>2.08</v>
          </cell>
          <cell r="D72">
            <v>9385</v>
          </cell>
          <cell r="E72" t="str">
            <v>횡배수관 부설및보강</v>
          </cell>
          <cell r="H72">
            <v>0</v>
          </cell>
          <cell r="I72">
            <v>0</v>
          </cell>
        </row>
        <row r="73">
          <cell r="A73" t="str">
            <v>D00279</v>
          </cell>
          <cell r="B73">
            <v>12</v>
          </cell>
          <cell r="C73" t="str">
            <v>a</v>
          </cell>
          <cell r="D73">
            <v>9434</v>
          </cell>
          <cell r="E73" t="str">
            <v>횡배수관 부설</v>
          </cell>
          <cell r="F73" t="str">
            <v>Φ300㎜</v>
          </cell>
          <cell r="G73" t="str">
            <v>ｍ</v>
          </cell>
          <cell r="H73">
            <v>32369</v>
          </cell>
          <cell r="I73">
            <v>0</v>
          </cell>
        </row>
        <row r="74">
          <cell r="A74" t="str">
            <v>D00889</v>
          </cell>
          <cell r="B74">
            <v>100</v>
          </cell>
          <cell r="C74" t="str">
            <v>b</v>
          </cell>
          <cell r="D74">
            <v>9458</v>
          </cell>
          <cell r="E74" t="str">
            <v>횡배수관부설</v>
          </cell>
          <cell r="F74" t="str">
            <v>Φ600㎜</v>
          </cell>
          <cell r="G74" t="str">
            <v>ｍ</v>
          </cell>
          <cell r="H74">
            <v>61854</v>
          </cell>
          <cell r="I74">
            <v>0</v>
          </cell>
        </row>
        <row r="75">
          <cell r="A75" t="str">
            <v>D00156</v>
          </cell>
          <cell r="B75">
            <v>40</v>
          </cell>
          <cell r="C75" t="str">
            <v>c</v>
          </cell>
          <cell r="D75">
            <v>9482</v>
          </cell>
          <cell r="E75" t="str">
            <v>횡배수관부설</v>
          </cell>
          <cell r="F75" t="str">
            <v>Φ800㎜</v>
          </cell>
          <cell r="G75" t="str">
            <v>ｍ</v>
          </cell>
          <cell r="H75">
            <v>86661</v>
          </cell>
          <cell r="I75">
            <v>0</v>
          </cell>
        </row>
        <row r="76">
          <cell r="A76" t="str">
            <v>E2</v>
          </cell>
          <cell r="B76">
            <v>0</v>
          </cell>
          <cell r="C76" t="str">
            <v>계</v>
          </cell>
          <cell r="D76">
            <v>10557</v>
          </cell>
          <cell r="H76">
            <v>0</v>
          </cell>
          <cell r="I76">
            <v>0</v>
          </cell>
        </row>
        <row r="77">
          <cell r="A77" t="str">
            <v>T2</v>
          </cell>
          <cell r="B77">
            <v>79</v>
          </cell>
          <cell r="C77" t="str">
            <v>2.09</v>
          </cell>
          <cell r="D77">
            <v>11783</v>
          </cell>
          <cell r="E77" t="str">
            <v>우수관부설</v>
          </cell>
          <cell r="H77">
            <v>0</v>
          </cell>
          <cell r="I77">
            <v>0</v>
          </cell>
        </row>
        <row r="78">
          <cell r="A78" t="str">
            <v>D00272</v>
          </cell>
          <cell r="B78">
            <v>4981</v>
          </cell>
          <cell r="C78" t="str">
            <v>a</v>
          </cell>
          <cell r="D78">
            <v>12396</v>
          </cell>
          <cell r="E78" t="str">
            <v>우수관부설</v>
          </cell>
          <cell r="F78" t="str">
            <v>Φ600M/M</v>
          </cell>
          <cell r="G78" t="str">
            <v>M</v>
          </cell>
          <cell r="H78">
            <v>59503</v>
          </cell>
          <cell r="I78">
            <v>0</v>
          </cell>
        </row>
        <row r="79">
          <cell r="A79" t="str">
            <v>D00620</v>
          </cell>
          <cell r="B79">
            <v>151</v>
          </cell>
          <cell r="C79" t="str">
            <v>b</v>
          </cell>
          <cell r="D79">
            <v>12702</v>
          </cell>
          <cell r="E79" t="str">
            <v>접속흄관설치</v>
          </cell>
          <cell r="F79" t="str">
            <v>Φ600M/M</v>
          </cell>
          <cell r="G79" t="str">
            <v>M</v>
          </cell>
          <cell r="H79">
            <v>59503</v>
          </cell>
          <cell r="I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12855</v>
          </cell>
          <cell r="H80">
            <v>0</v>
          </cell>
          <cell r="I80">
            <v>0</v>
          </cell>
        </row>
        <row r="81">
          <cell r="A81" t="str">
            <v>T2</v>
          </cell>
          <cell r="B81">
            <v>86</v>
          </cell>
          <cell r="C81" t="str">
            <v>2.10</v>
          </cell>
          <cell r="D81">
            <v>13008</v>
          </cell>
          <cell r="E81" t="str">
            <v>종배수관</v>
          </cell>
          <cell r="H81">
            <v>0</v>
          </cell>
          <cell r="I81">
            <v>0</v>
          </cell>
        </row>
        <row r="82">
          <cell r="A82" t="str">
            <v>D00067</v>
          </cell>
          <cell r="B82">
            <v>117</v>
          </cell>
          <cell r="C82" t="str">
            <v>a</v>
          </cell>
          <cell r="D82">
            <v>13642</v>
          </cell>
          <cell r="E82" t="str">
            <v>종배수관 부설</v>
          </cell>
          <cell r="F82" t="str">
            <v>Φ600mm</v>
          </cell>
          <cell r="G82" t="str">
            <v>ｍ</v>
          </cell>
          <cell r="H82">
            <v>35916</v>
          </cell>
          <cell r="I82">
            <v>0</v>
          </cell>
        </row>
        <row r="83">
          <cell r="A83" t="str">
            <v>T1</v>
          </cell>
          <cell r="B83">
            <v>85</v>
          </cell>
          <cell r="C83" t="str">
            <v>b</v>
          </cell>
          <cell r="D83">
            <v>13846</v>
          </cell>
          <cell r="E83" t="str">
            <v>면벽</v>
          </cell>
          <cell r="H83">
            <v>0</v>
          </cell>
          <cell r="I83">
            <v>0</v>
          </cell>
        </row>
        <row r="84">
          <cell r="A84" t="str">
            <v>D00152</v>
          </cell>
          <cell r="B84">
            <v>1</v>
          </cell>
          <cell r="C84" t="str">
            <v>b-1</v>
          </cell>
          <cell r="D84">
            <v>14050</v>
          </cell>
          <cell r="E84" t="str">
            <v>콘크리트타설</v>
          </cell>
          <cell r="F84" t="str">
            <v>무근40-180-8</v>
          </cell>
          <cell r="G84" t="str">
            <v>㎥</v>
          </cell>
          <cell r="H84">
            <v>18940</v>
          </cell>
          <cell r="I84">
            <v>0</v>
          </cell>
        </row>
        <row r="85">
          <cell r="A85" t="str">
            <v>D00031</v>
          </cell>
          <cell r="B85">
            <v>8</v>
          </cell>
          <cell r="C85" t="str">
            <v>b-2</v>
          </cell>
          <cell r="D85">
            <v>14106</v>
          </cell>
          <cell r="E85" t="str">
            <v>거푸집</v>
          </cell>
          <cell r="F85" t="str">
            <v>합판 3회 0-7 M</v>
          </cell>
          <cell r="G85" t="str">
            <v>㎡</v>
          </cell>
          <cell r="H85">
            <v>17788</v>
          </cell>
          <cell r="I85">
            <v>0</v>
          </cell>
        </row>
        <row r="86">
          <cell r="A86" t="str">
            <v>E1</v>
          </cell>
          <cell r="B86">
            <v>0</v>
          </cell>
          <cell r="C86" t="str">
            <v>소계</v>
          </cell>
          <cell r="D86">
            <v>14134</v>
          </cell>
          <cell r="H86">
            <v>0</v>
          </cell>
          <cell r="I86">
            <v>0</v>
          </cell>
        </row>
        <row r="87">
          <cell r="A87" t="str">
            <v>E2</v>
          </cell>
          <cell r="B87">
            <v>0</v>
          </cell>
          <cell r="C87" t="str">
            <v>계</v>
          </cell>
          <cell r="D87">
            <v>14141</v>
          </cell>
          <cell r="H87">
            <v>0</v>
          </cell>
          <cell r="I87">
            <v>0</v>
          </cell>
        </row>
        <row r="88">
          <cell r="A88" t="str">
            <v>T2</v>
          </cell>
          <cell r="B88">
            <v>92</v>
          </cell>
          <cell r="C88" t="str">
            <v>2.11</v>
          </cell>
          <cell r="D88">
            <v>14269</v>
          </cell>
          <cell r="E88" t="str">
            <v>우수받이공</v>
          </cell>
          <cell r="H88">
            <v>0</v>
          </cell>
          <cell r="I88">
            <v>0</v>
          </cell>
        </row>
        <row r="89">
          <cell r="A89" t="str">
            <v>D00152</v>
          </cell>
          <cell r="B89">
            <v>69</v>
          </cell>
          <cell r="C89" t="str">
            <v>a</v>
          </cell>
          <cell r="D89">
            <v>16254</v>
          </cell>
          <cell r="E89" t="str">
            <v>콘크리트타설</v>
          </cell>
          <cell r="F89" t="str">
            <v>무근40-180-8</v>
          </cell>
          <cell r="G89" t="str">
            <v>㎥</v>
          </cell>
          <cell r="H89">
            <v>18940</v>
          </cell>
          <cell r="I89">
            <v>0</v>
          </cell>
        </row>
        <row r="90">
          <cell r="A90" t="str">
            <v>D00032</v>
          </cell>
          <cell r="B90">
            <v>922</v>
          </cell>
          <cell r="C90" t="str">
            <v>b</v>
          </cell>
          <cell r="D90">
            <v>17247</v>
          </cell>
          <cell r="E90" t="str">
            <v>거푸집</v>
          </cell>
          <cell r="F90" t="str">
            <v>합판 4회</v>
          </cell>
          <cell r="G90" t="str">
            <v>㎡</v>
          </cell>
          <cell r="H90">
            <v>15219</v>
          </cell>
          <cell r="I90">
            <v>0</v>
          </cell>
        </row>
        <row r="91">
          <cell r="A91" t="str">
            <v>D00216</v>
          </cell>
          <cell r="B91">
            <v>201</v>
          </cell>
          <cell r="C91" t="str">
            <v>c</v>
          </cell>
          <cell r="D91">
            <v>17743</v>
          </cell>
          <cell r="E91" t="str">
            <v>스틸그레이팅</v>
          </cell>
          <cell r="F91" t="str">
            <v>382x582x75㎜</v>
          </cell>
          <cell r="G91" t="str">
            <v>EA</v>
          </cell>
          <cell r="H91">
            <v>55650</v>
          </cell>
          <cell r="I91">
            <v>0</v>
          </cell>
        </row>
        <row r="92">
          <cell r="A92" t="str">
            <v>D00714</v>
          </cell>
          <cell r="B92">
            <v>528</v>
          </cell>
          <cell r="C92" t="str">
            <v>d</v>
          </cell>
          <cell r="D92">
            <v>17747</v>
          </cell>
          <cell r="E92" t="str">
            <v>연결관</v>
          </cell>
          <cell r="F92" t="str">
            <v>Φ300㎜</v>
          </cell>
          <cell r="G92" t="str">
            <v>ｍ</v>
          </cell>
          <cell r="H92">
            <v>16701</v>
          </cell>
          <cell r="I92">
            <v>0</v>
          </cell>
        </row>
        <row r="93">
          <cell r="A93" t="str">
            <v>E2</v>
          </cell>
          <cell r="B93">
            <v>0</v>
          </cell>
          <cell r="C93" t="str">
            <v>계</v>
          </cell>
          <cell r="D93">
            <v>17811</v>
          </cell>
          <cell r="H93">
            <v>0</v>
          </cell>
          <cell r="I93">
            <v>0</v>
          </cell>
        </row>
        <row r="94">
          <cell r="A94" t="str">
            <v>T2</v>
          </cell>
          <cell r="B94">
            <v>108</v>
          </cell>
          <cell r="C94" t="str">
            <v>2.12</v>
          </cell>
          <cell r="D94">
            <v>17875</v>
          </cell>
          <cell r="E94" t="str">
            <v>집수정</v>
          </cell>
          <cell r="H94">
            <v>0</v>
          </cell>
          <cell r="I94">
            <v>0</v>
          </cell>
        </row>
        <row r="95">
          <cell r="A95" t="str">
            <v>T1</v>
          </cell>
          <cell r="B95">
            <v>97</v>
          </cell>
          <cell r="C95" t="str">
            <v>a</v>
          </cell>
          <cell r="D95">
            <v>17913</v>
          </cell>
          <cell r="E95" t="str">
            <v>콘크리트타설</v>
          </cell>
          <cell r="H95">
            <v>0</v>
          </cell>
          <cell r="I95">
            <v>0</v>
          </cell>
        </row>
        <row r="96">
          <cell r="A96" t="str">
            <v>D00015</v>
          </cell>
          <cell r="B96">
            <v>3</v>
          </cell>
          <cell r="C96" t="str">
            <v>-1</v>
          </cell>
          <cell r="D96">
            <v>17951</v>
          </cell>
          <cell r="E96" t="str">
            <v>콘크리트타설</v>
          </cell>
          <cell r="F96" t="str">
            <v>철근25-240-8</v>
          </cell>
          <cell r="G96" t="str">
            <v>㎥</v>
          </cell>
          <cell r="H96">
            <v>20902</v>
          </cell>
          <cell r="I96">
            <v>0</v>
          </cell>
        </row>
        <row r="97">
          <cell r="A97" t="str">
            <v>D00059</v>
          </cell>
          <cell r="B97">
            <v>86</v>
          </cell>
          <cell r="C97" t="str">
            <v>-2</v>
          </cell>
          <cell r="D97">
            <v>18027</v>
          </cell>
          <cell r="E97" t="str">
            <v>콘크리트타설</v>
          </cell>
          <cell r="F97" t="str">
            <v>무근40-180-8</v>
          </cell>
          <cell r="G97" t="str">
            <v>㎥</v>
          </cell>
          <cell r="H97">
            <v>29586</v>
          </cell>
          <cell r="I97">
            <v>0</v>
          </cell>
        </row>
        <row r="98">
          <cell r="A98" t="str">
            <v>E1</v>
          </cell>
          <cell r="B98">
            <v>0</v>
          </cell>
          <cell r="C98" t="str">
            <v>소계</v>
          </cell>
          <cell r="D98">
            <v>18046</v>
          </cell>
          <cell r="H98">
            <v>0</v>
          </cell>
          <cell r="I98">
            <v>0</v>
          </cell>
        </row>
        <row r="99">
          <cell r="A99" t="str">
            <v>T1</v>
          </cell>
          <cell r="B99">
            <v>101</v>
          </cell>
          <cell r="C99" t="str">
            <v>b</v>
          </cell>
          <cell r="D99">
            <v>18056</v>
          </cell>
          <cell r="E99" t="str">
            <v>거푸집</v>
          </cell>
          <cell r="H99">
            <v>0</v>
          </cell>
          <cell r="I99">
            <v>0</v>
          </cell>
        </row>
        <row r="100">
          <cell r="A100" t="str">
            <v>D00096</v>
          </cell>
          <cell r="B100">
            <v>4</v>
          </cell>
          <cell r="C100" t="str">
            <v>-1</v>
          </cell>
          <cell r="D100">
            <v>18065</v>
          </cell>
          <cell r="E100" t="str">
            <v>거푸집</v>
          </cell>
          <cell r="F100" t="str">
            <v>합판 1회</v>
          </cell>
          <cell r="G100" t="str">
            <v>㎡</v>
          </cell>
          <cell r="H100">
            <v>38021</v>
          </cell>
          <cell r="I100">
            <v>0</v>
          </cell>
        </row>
        <row r="101">
          <cell r="A101" t="str">
            <v>D00031</v>
          </cell>
          <cell r="B101">
            <v>816</v>
          </cell>
          <cell r="C101" t="str">
            <v>-2</v>
          </cell>
          <cell r="D101">
            <v>18103</v>
          </cell>
          <cell r="F101" t="str">
            <v>합판 3회 0-7 M</v>
          </cell>
          <cell r="G101" t="str">
            <v>㎡</v>
          </cell>
          <cell r="H101">
            <v>17788</v>
          </cell>
          <cell r="I101">
            <v>0</v>
          </cell>
        </row>
        <row r="102">
          <cell r="A102" t="str">
            <v>E1</v>
          </cell>
          <cell r="B102">
            <v>0</v>
          </cell>
          <cell r="C102" t="str">
            <v>소계</v>
          </cell>
          <cell r="D102">
            <v>18132</v>
          </cell>
          <cell r="H102">
            <v>0</v>
          </cell>
          <cell r="I102">
            <v>0</v>
          </cell>
        </row>
        <row r="103">
          <cell r="A103" t="str">
            <v>T1</v>
          </cell>
          <cell r="B103">
            <v>105</v>
          </cell>
          <cell r="C103" t="str">
            <v>c</v>
          </cell>
          <cell r="D103">
            <v>18146</v>
          </cell>
          <cell r="E103" t="str">
            <v>스틸그레이팅</v>
          </cell>
          <cell r="H103">
            <v>0</v>
          </cell>
          <cell r="I103">
            <v>0</v>
          </cell>
        </row>
        <row r="104">
          <cell r="A104" t="str">
            <v>D00170</v>
          </cell>
          <cell r="B104">
            <v>30</v>
          </cell>
          <cell r="C104" t="str">
            <v>-1</v>
          </cell>
          <cell r="D104">
            <v>18160</v>
          </cell>
          <cell r="E104" t="str">
            <v>스틸그레이팅</v>
          </cell>
          <cell r="F104" t="str">
            <v>1100x900x75㎜</v>
          </cell>
          <cell r="G104" t="str">
            <v>EA</v>
          </cell>
          <cell r="H104">
            <v>183855</v>
          </cell>
          <cell r="I104">
            <v>0</v>
          </cell>
        </row>
        <row r="105">
          <cell r="A105" t="str">
            <v>D00108</v>
          </cell>
          <cell r="B105">
            <v>8</v>
          </cell>
          <cell r="C105" t="str">
            <v>-2</v>
          </cell>
          <cell r="D105">
            <v>18170</v>
          </cell>
          <cell r="F105" t="str">
            <v>1100x1600x75㎜</v>
          </cell>
          <cell r="G105" t="str">
            <v>EA</v>
          </cell>
          <cell r="H105">
            <v>306915</v>
          </cell>
          <cell r="I105">
            <v>0</v>
          </cell>
        </row>
        <row r="106">
          <cell r="A106" t="str">
            <v>E1</v>
          </cell>
          <cell r="B106">
            <v>0</v>
          </cell>
          <cell r="C106" t="str">
            <v>소계</v>
          </cell>
          <cell r="D106">
            <v>18172</v>
          </cell>
          <cell r="H106">
            <v>0</v>
          </cell>
          <cell r="I106">
            <v>0</v>
          </cell>
        </row>
        <row r="107">
          <cell r="A107" t="str">
            <v>D00063</v>
          </cell>
          <cell r="B107">
            <v>0.56999999999999995</v>
          </cell>
          <cell r="C107" t="str">
            <v>d</v>
          </cell>
          <cell r="D107">
            <v>18173</v>
          </cell>
          <cell r="E107" t="str">
            <v>철근가공조립</v>
          </cell>
          <cell r="F107" t="str">
            <v>간단</v>
          </cell>
          <cell r="G107" t="str">
            <v>TON</v>
          </cell>
          <cell r="H107">
            <v>251719</v>
          </cell>
          <cell r="I107">
            <v>0</v>
          </cell>
        </row>
        <row r="108">
          <cell r="A108" t="str">
            <v>D00913</v>
          </cell>
          <cell r="B108">
            <v>69</v>
          </cell>
          <cell r="C108" t="str">
            <v>e</v>
          </cell>
          <cell r="D108">
            <v>18174</v>
          </cell>
          <cell r="E108" t="str">
            <v>사다리설치</v>
          </cell>
          <cell r="F108" t="str">
            <v>Φ22</v>
          </cell>
          <cell r="G108" t="str">
            <v>M</v>
          </cell>
          <cell r="H108">
            <v>1522</v>
          </cell>
          <cell r="I108">
            <v>0</v>
          </cell>
        </row>
        <row r="109">
          <cell r="A109" t="str">
            <v>E2</v>
          </cell>
          <cell r="B109">
            <v>0</v>
          </cell>
          <cell r="C109" t="str">
            <v>계</v>
          </cell>
          <cell r="D109">
            <v>18175</v>
          </cell>
          <cell r="H109">
            <v>0</v>
          </cell>
          <cell r="I109">
            <v>0</v>
          </cell>
        </row>
        <row r="110">
          <cell r="A110" t="str">
            <v>T2</v>
          </cell>
          <cell r="B110">
            <v>113</v>
          </cell>
          <cell r="C110" t="str">
            <v>2.13</v>
          </cell>
          <cell r="D110">
            <v>18303</v>
          </cell>
          <cell r="E110" t="str">
            <v>도 수 로</v>
          </cell>
          <cell r="H110">
            <v>0</v>
          </cell>
          <cell r="I110">
            <v>0</v>
          </cell>
        </row>
        <row r="111">
          <cell r="A111" t="str">
            <v>D00032</v>
          </cell>
          <cell r="B111">
            <v>2567</v>
          </cell>
          <cell r="C111" t="str">
            <v>a</v>
          </cell>
          <cell r="D111">
            <v>19103</v>
          </cell>
          <cell r="E111" t="str">
            <v>거푸집</v>
          </cell>
          <cell r="F111" t="str">
            <v>합판 4회</v>
          </cell>
          <cell r="G111" t="str">
            <v>㎡</v>
          </cell>
          <cell r="H111">
            <v>15219</v>
          </cell>
          <cell r="I111">
            <v>0</v>
          </cell>
        </row>
        <row r="112">
          <cell r="A112" t="str">
            <v>D00063</v>
          </cell>
          <cell r="B112">
            <v>18.484000000000002</v>
          </cell>
          <cell r="C112" t="str">
            <v>b</v>
          </cell>
          <cell r="D112">
            <v>19167</v>
          </cell>
          <cell r="E112" t="str">
            <v>철근가공조립</v>
          </cell>
          <cell r="F112" t="str">
            <v>간단</v>
          </cell>
          <cell r="G112" t="str">
            <v>TON</v>
          </cell>
          <cell r="H112">
            <v>251719</v>
          </cell>
          <cell r="I112">
            <v>0</v>
          </cell>
        </row>
        <row r="113">
          <cell r="A113" t="str">
            <v>D00152</v>
          </cell>
          <cell r="B113">
            <v>404</v>
          </cell>
          <cell r="C113" t="str">
            <v>c</v>
          </cell>
          <cell r="D113">
            <v>19231</v>
          </cell>
          <cell r="E113" t="str">
            <v>콘크리트타설</v>
          </cell>
          <cell r="F113" t="str">
            <v>무근40-180-8</v>
          </cell>
          <cell r="G113" t="str">
            <v>㎥</v>
          </cell>
          <cell r="H113">
            <v>18940</v>
          </cell>
          <cell r="I113">
            <v>0</v>
          </cell>
        </row>
        <row r="114">
          <cell r="A114" t="str">
            <v>E2</v>
          </cell>
          <cell r="B114">
            <v>0</v>
          </cell>
          <cell r="C114" t="str">
            <v>계</v>
          </cell>
          <cell r="D114">
            <v>19253</v>
          </cell>
          <cell r="H114">
            <v>0</v>
          </cell>
          <cell r="I114">
            <v>0</v>
          </cell>
        </row>
        <row r="115">
          <cell r="A115" t="str">
            <v>T2</v>
          </cell>
          <cell r="B115">
            <v>117</v>
          </cell>
          <cell r="C115" t="str">
            <v>2.14</v>
          </cell>
          <cell r="D115">
            <v>19274</v>
          </cell>
          <cell r="E115" t="str">
            <v>수로보호공</v>
          </cell>
          <cell r="H115">
            <v>0</v>
          </cell>
          <cell r="I115">
            <v>0</v>
          </cell>
        </row>
        <row r="116">
          <cell r="A116" t="str">
            <v>D00152</v>
          </cell>
          <cell r="B116">
            <v>23</v>
          </cell>
          <cell r="C116" t="str">
            <v>a</v>
          </cell>
          <cell r="D116">
            <v>19281</v>
          </cell>
          <cell r="E116" t="str">
            <v>콘크리트타설</v>
          </cell>
          <cell r="F116" t="str">
            <v>무근40-180-8</v>
          </cell>
          <cell r="G116" t="str">
            <v>㎥</v>
          </cell>
          <cell r="H116">
            <v>18940</v>
          </cell>
          <cell r="I116">
            <v>0</v>
          </cell>
        </row>
        <row r="117">
          <cell r="A117" t="str">
            <v>D00032</v>
          </cell>
          <cell r="B117">
            <v>17</v>
          </cell>
          <cell r="C117" t="str">
            <v>b</v>
          </cell>
          <cell r="D117">
            <v>19285</v>
          </cell>
          <cell r="E117" t="str">
            <v>거푸집</v>
          </cell>
          <cell r="F117" t="str">
            <v>합판 4회</v>
          </cell>
          <cell r="G117" t="str">
            <v>㎡</v>
          </cell>
          <cell r="H117">
            <v>15219</v>
          </cell>
          <cell r="I117">
            <v>0</v>
          </cell>
        </row>
        <row r="118">
          <cell r="A118" t="str">
            <v>E2</v>
          </cell>
          <cell r="B118">
            <v>0</v>
          </cell>
          <cell r="C118" t="str">
            <v>계</v>
          </cell>
          <cell r="D118">
            <v>19287</v>
          </cell>
          <cell r="H118">
            <v>0</v>
          </cell>
          <cell r="I118">
            <v>0</v>
          </cell>
        </row>
        <row r="119">
          <cell r="A119" t="str">
            <v>T2</v>
          </cell>
          <cell r="B119">
            <v>131</v>
          </cell>
          <cell r="C119" t="str">
            <v>2.15</v>
          </cell>
          <cell r="D119">
            <v>19288</v>
          </cell>
          <cell r="E119" t="str">
            <v>맨홀공</v>
          </cell>
          <cell r="H119">
            <v>0</v>
          </cell>
          <cell r="I119">
            <v>0</v>
          </cell>
        </row>
        <row r="120">
          <cell r="A120" t="str">
            <v>T1</v>
          </cell>
          <cell r="B120">
            <v>122</v>
          </cell>
          <cell r="C120" t="str">
            <v>a</v>
          </cell>
          <cell r="D120">
            <v>19352</v>
          </cell>
          <cell r="E120" t="str">
            <v>콘크리트타설</v>
          </cell>
          <cell r="H120">
            <v>0</v>
          </cell>
          <cell r="I120">
            <v>0</v>
          </cell>
        </row>
        <row r="121">
          <cell r="A121" t="str">
            <v>D00023</v>
          </cell>
          <cell r="B121">
            <v>16</v>
          </cell>
          <cell r="C121" t="str">
            <v>-1</v>
          </cell>
          <cell r="D121">
            <v>19416</v>
          </cell>
          <cell r="E121" t="str">
            <v>콘크리트타설</v>
          </cell>
          <cell r="F121" t="str">
            <v>철근25-210-8</v>
          </cell>
          <cell r="G121" t="str">
            <v>㎥</v>
          </cell>
          <cell r="H121">
            <v>20902</v>
          </cell>
          <cell r="I121">
            <v>0</v>
          </cell>
        </row>
        <row r="122">
          <cell r="A122" t="str">
            <v>D00152</v>
          </cell>
          <cell r="B122">
            <v>189</v>
          </cell>
          <cell r="C122" t="str">
            <v>-2</v>
          </cell>
          <cell r="D122">
            <v>19440</v>
          </cell>
          <cell r="F122" t="str">
            <v>무근40-180-8</v>
          </cell>
          <cell r="G122" t="str">
            <v>㎥</v>
          </cell>
          <cell r="H122">
            <v>18940</v>
          </cell>
          <cell r="I122">
            <v>0</v>
          </cell>
        </row>
        <row r="123">
          <cell r="A123" t="str">
            <v>E1</v>
          </cell>
          <cell r="B123">
            <v>0</v>
          </cell>
          <cell r="C123" t="str">
            <v>소계</v>
          </cell>
          <cell r="D123">
            <v>19472</v>
          </cell>
          <cell r="H123">
            <v>0</v>
          </cell>
          <cell r="I123">
            <v>0</v>
          </cell>
        </row>
        <row r="124">
          <cell r="A124" t="str">
            <v>T1</v>
          </cell>
          <cell r="B124">
            <v>126</v>
          </cell>
          <cell r="C124" t="str">
            <v>b</v>
          </cell>
          <cell r="D124">
            <v>19488</v>
          </cell>
          <cell r="E124" t="str">
            <v>거푸집</v>
          </cell>
          <cell r="H124">
            <v>0</v>
          </cell>
          <cell r="I124">
            <v>0</v>
          </cell>
        </row>
        <row r="125">
          <cell r="A125" t="str">
            <v>D00032</v>
          </cell>
          <cell r="B125">
            <v>71</v>
          </cell>
          <cell r="C125" t="str">
            <v>-1</v>
          </cell>
          <cell r="D125">
            <v>19504</v>
          </cell>
          <cell r="E125" t="str">
            <v>거푸집</v>
          </cell>
          <cell r="F125" t="str">
            <v>합판 4회</v>
          </cell>
          <cell r="G125" t="str">
            <v>㎡</v>
          </cell>
          <cell r="H125">
            <v>15219</v>
          </cell>
          <cell r="I125">
            <v>0</v>
          </cell>
        </row>
        <row r="126">
          <cell r="A126" t="str">
            <v>D00062</v>
          </cell>
          <cell r="B126">
            <v>1568</v>
          </cell>
          <cell r="C126" t="str">
            <v>-2</v>
          </cell>
          <cell r="D126">
            <v>19632</v>
          </cell>
          <cell r="E126" t="str">
            <v>거푸집</v>
          </cell>
          <cell r="F126" t="str">
            <v>원형 3회</v>
          </cell>
          <cell r="G126" t="str">
            <v>㎡</v>
          </cell>
          <cell r="H126">
            <v>37940</v>
          </cell>
          <cell r="I126">
            <v>0</v>
          </cell>
        </row>
        <row r="127">
          <cell r="A127" t="str">
            <v>E1</v>
          </cell>
          <cell r="B127">
            <v>0</v>
          </cell>
          <cell r="C127" t="str">
            <v>소계</v>
          </cell>
          <cell r="D127">
            <v>19680</v>
          </cell>
          <cell r="H127">
            <v>0</v>
          </cell>
          <cell r="I127">
            <v>0</v>
          </cell>
        </row>
        <row r="128">
          <cell r="A128" t="str">
            <v>D00913</v>
          </cell>
          <cell r="B128">
            <v>440</v>
          </cell>
          <cell r="C128" t="str">
            <v>c</v>
          </cell>
          <cell r="D128">
            <v>19728</v>
          </cell>
          <cell r="E128" t="str">
            <v>사다리설치</v>
          </cell>
          <cell r="F128" t="str">
            <v>Φ22</v>
          </cell>
          <cell r="G128" t="str">
            <v>M</v>
          </cell>
          <cell r="H128">
            <v>1522</v>
          </cell>
          <cell r="I128">
            <v>0</v>
          </cell>
        </row>
        <row r="129">
          <cell r="A129" t="str">
            <v>D00063</v>
          </cell>
          <cell r="B129">
            <v>3.1240000000000001</v>
          </cell>
          <cell r="C129" t="str">
            <v>d</v>
          </cell>
          <cell r="D129">
            <v>19776</v>
          </cell>
          <cell r="E129" t="str">
            <v>철근가공조립</v>
          </cell>
          <cell r="F129" t="str">
            <v>간단</v>
          </cell>
          <cell r="G129" t="str">
            <v>TON</v>
          </cell>
          <cell r="H129">
            <v>251719</v>
          </cell>
          <cell r="I129">
            <v>0</v>
          </cell>
        </row>
        <row r="130">
          <cell r="A130" t="str">
            <v>D00897</v>
          </cell>
          <cell r="B130">
            <v>16</v>
          </cell>
          <cell r="C130" t="str">
            <v>e</v>
          </cell>
          <cell r="D130">
            <v>19800</v>
          </cell>
          <cell r="E130" t="str">
            <v>잡석깔기</v>
          </cell>
          <cell r="G130" t="str">
            <v>㎥</v>
          </cell>
          <cell r="H130">
            <v>24580</v>
          </cell>
          <cell r="I130">
            <v>0</v>
          </cell>
        </row>
        <row r="131">
          <cell r="A131" t="str">
            <v>D00273</v>
          </cell>
          <cell r="B131">
            <v>106</v>
          </cell>
          <cell r="C131" t="str">
            <v>f</v>
          </cell>
          <cell r="D131">
            <v>19812</v>
          </cell>
          <cell r="E131" t="str">
            <v>맨홀 뚜껑</v>
          </cell>
          <cell r="F131" t="str">
            <v>D= 648 M/M</v>
          </cell>
          <cell r="G131" t="str">
            <v>EA</v>
          </cell>
          <cell r="H131">
            <v>57750</v>
          </cell>
          <cell r="I131">
            <v>0</v>
          </cell>
        </row>
        <row r="132">
          <cell r="A132" t="str">
            <v>E2</v>
          </cell>
          <cell r="B132">
            <v>0</v>
          </cell>
          <cell r="C132" t="str">
            <v>계</v>
          </cell>
          <cell r="D132">
            <v>19818</v>
          </cell>
          <cell r="H132">
            <v>0</v>
          </cell>
          <cell r="I132">
            <v>0</v>
          </cell>
        </row>
        <row r="133">
          <cell r="A133" t="str">
            <v>T2</v>
          </cell>
          <cell r="B133">
            <v>149</v>
          </cell>
          <cell r="C133" t="str">
            <v>2.16</v>
          </cell>
          <cell r="D133">
            <v>20112</v>
          </cell>
          <cell r="E133" t="str">
            <v>통로암거</v>
          </cell>
          <cell r="H133">
            <v>0</v>
          </cell>
          <cell r="I133">
            <v>0</v>
          </cell>
        </row>
        <row r="134">
          <cell r="A134" t="str">
            <v>T1</v>
          </cell>
          <cell r="B134">
            <v>137</v>
          </cell>
          <cell r="C134" t="str">
            <v>a</v>
          </cell>
          <cell r="D134">
            <v>20256</v>
          </cell>
          <cell r="E134" t="str">
            <v>거푸집</v>
          </cell>
          <cell r="H134">
            <v>0</v>
          </cell>
          <cell r="I134">
            <v>0</v>
          </cell>
        </row>
        <row r="135">
          <cell r="A135" t="str">
            <v>D00169</v>
          </cell>
          <cell r="B135">
            <v>12</v>
          </cell>
          <cell r="C135" t="str">
            <v>-1</v>
          </cell>
          <cell r="D135">
            <v>20400</v>
          </cell>
          <cell r="E135" t="str">
            <v>거푸집</v>
          </cell>
          <cell r="F135" t="str">
            <v>폼타이 3회</v>
          </cell>
          <cell r="G135" t="str">
            <v>㎡</v>
          </cell>
          <cell r="H135">
            <v>17843</v>
          </cell>
          <cell r="I135">
            <v>0</v>
          </cell>
        </row>
        <row r="136">
          <cell r="A136" t="str">
            <v>D00032</v>
          </cell>
          <cell r="B136">
            <v>17</v>
          </cell>
          <cell r="C136" t="str">
            <v>-2</v>
          </cell>
          <cell r="D136">
            <v>20432</v>
          </cell>
          <cell r="E136" t="str">
            <v>거푸집</v>
          </cell>
          <cell r="F136" t="str">
            <v>합판 4회</v>
          </cell>
          <cell r="G136" t="str">
            <v>㎡</v>
          </cell>
          <cell r="H136">
            <v>15219</v>
          </cell>
          <cell r="I136">
            <v>0</v>
          </cell>
        </row>
        <row r="137">
          <cell r="A137" t="str">
            <v>D00157</v>
          </cell>
          <cell r="B137">
            <v>169</v>
          </cell>
          <cell r="C137" t="str">
            <v>-3</v>
          </cell>
          <cell r="D137">
            <v>20448</v>
          </cell>
          <cell r="E137" t="str">
            <v>문양거푸집</v>
          </cell>
          <cell r="G137" t="str">
            <v>㎡</v>
          </cell>
          <cell r="H137">
            <v>23429</v>
          </cell>
          <cell r="I137">
            <v>0</v>
          </cell>
        </row>
        <row r="138">
          <cell r="A138" t="str">
            <v>E1</v>
          </cell>
          <cell r="B138">
            <v>0</v>
          </cell>
          <cell r="C138" t="str">
            <v>소계</v>
          </cell>
          <cell r="D138">
            <v>20452</v>
          </cell>
          <cell r="H138">
            <v>0</v>
          </cell>
          <cell r="I138">
            <v>0</v>
          </cell>
        </row>
        <row r="139">
          <cell r="A139" t="str">
            <v>T1</v>
          </cell>
          <cell r="B139">
            <v>142</v>
          </cell>
          <cell r="C139" t="str">
            <v>b</v>
          </cell>
          <cell r="D139">
            <v>20454</v>
          </cell>
          <cell r="E139" t="str">
            <v>콘크리트타설</v>
          </cell>
          <cell r="H139">
            <v>0</v>
          </cell>
          <cell r="I139">
            <v>0</v>
          </cell>
        </row>
        <row r="140">
          <cell r="A140" t="str">
            <v>D00144</v>
          </cell>
          <cell r="B140">
            <v>135</v>
          </cell>
          <cell r="C140" t="str">
            <v>-1</v>
          </cell>
          <cell r="D140">
            <v>20456</v>
          </cell>
          <cell r="E140" t="str">
            <v>콘크리트타설</v>
          </cell>
          <cell r="F140" t="str">
            <v>철근25-240-12 펌프카</v>
          </cell>
          <cell r="G140" t="str">
            <v>㎥</v>
          </cell>
          <cell r="H140">
            <v>9867</v>
          </cell>
          <cell r="I140">
            <v>0</v>
          </cell>
        </row>
        <row r="141">
          <cell r="A141" t="str">
            <v>D00145</v>
          </cell>
          <cell r="B141">
            <v>14</v>
          </cell>
          <cell r="C141" t="str">
            <v>-2</v>
          </cell>
          <cell r="D141">
            <v>20512</v>
          </cell>
          <cell r="F141" t="str">
            <v>25-210-12펌프카</v>
          </cell>
          <cell r="G141" t="str">
            <v>㎥</v>
          </cell>
          <cell r="H141">
            <v>9867</v>
          </cell>
          <cell r="I141">
            <v>0</v>
          </cell>
        </row>
        <row r="142">
          <cell r="A142" t="str">
            <v>D00181</v>
          </cell>
          <cell r="B142">
            <v>11</v>
          </cell>
          <cell r="C142" t="str">
            <v>-3</v>
          </cell>
          <cell r="D142">
            <v>20656</v>
          </cell>
          <cell r="F142" t="str">
            <v>무근40-160-8</v>
          </cell>
          <cell r="G142" t="str">
            <v>㎥</v>
          </cell>
          <cell r="H142">
            <v>18747</v>
          </cell>
          <cell r="I142">
            <v>0</v>
          </cell>
        </row>
        <row r="143">
          <cell r="A143" t="str">
            <v>E1</v>
          </cell>
          <cell r="B143">
            <v>0</v>
          </cell>
          <cell r="C143" t="str">
            <v>소계</v>
          </cell>
          <cell r="D143">
            <v>20752</v>
          </cell>
          <cell r="H143">
            <v>0</v>
          </cell>
          <cell r="I143">
            <v>0</v>
          </cell>
        </row>
        <row r="144">
          <cell r="A144" t="str">
            <v>D00065</v>
          </cell>
          <cell r="B144">
            <v>26.885999999999999</v>
          </cell>
          <cell r="C144" t="str">
            <v>c</v>
          </cell>
          <cell r="D144">
            <v>20848</v>
          </cell>
          <cell r="E144" t="str">
            <v>철근가공조립</v>
          </cell>
          <cell r="F144" t="str">
            <v>복잡</v>
          </cell>
          <cell r="G144" t="str">
            <v>TON</v>
          </cell>
          <cell r="H144">
            <v>435034</v>
          </cell>
          <cell r="I144">
            <v>0</v>
          </cell>
        </row>
        <row r="145">
          <cell r="A145" t="str">
            <v>D00136</v>
          </cell>
          <cell r="B145">
            <v>104</v>
          </cell>
          <cell r="C145" t="str">
            <v>d</v>
          </cell>
          <cell r="D145">
            <v>20864</v>
          </cell>
          <cell r="E145" t="str">
            <v>비계</v>
          </cell>
          <cell r="F145" t="str">
            <v>강관</v>
          </cell>
          <cell r="G145" t="str">
            <v>㎡</v>
          </cell>
          <cell r="H145">
            <v>8431</v>
          </cell>
          <cell r="I145">
            <v>0</v>
          </cell>
        </row>
        <row r="146">
          <cell r="A146" t="str">
            <v>D00073</v>
          </cell>
          <cell r="B146">
            <v>277</v>
          </cell>
          <cell r="C146" t="str">
            <v>e</v>
          </cell>
          <cell r="D146">
            <v>20880</v>
          </cell>
          <cell r="E146" t="str">
            <v>동바리</v>
          </cell>
          <cell r="F146" t="str">
            <v>강관</v>
          </cell>
          <cell r="G146" t="str">
            <v>공/㎥</v>
          </cell>
          <cell r="H146">
            <v>6472</v>
          </cell>
          <cell r="I146">
            <v>0</v>
          </cell>
        </row>
        <row r="147">
          <cell r="A147" t="str">
            <v>D00147</v>
          </cell>
          <cell r="B147">
            <v>199</v>
          </cell>
          <cell r="C147" t="str">
            <v>f</v>
          </cell>
          <cell r="D147">
            <v>20904</v>
          </cell>
          <cell r="E147" t="str">
            <v>뒷채움</v>
          </cell>
          <cell r="G147" t="str">
            <v>㎥</v>
          </cell>
          <cell r="H147">
            <v>27477</v>
          </cell>
          <cell r="I147">
            <v>0</v>
          </cell>
        </row>
        <row r="148">
          <cell r="A148" t="str">
            <v>D00068</v>
          </cell>
          <cell r="B148">
            <v>184</v>
          </cell>
          <cell r="C148" t="str">
            <v>g</v>
          </cell>
          <cell r="D148">
            <v>21032</v>
          </cell>
          <cell r="E148" t="str">
            <v>아스팔트 코팅</v>
          </cell>
          <cell r="F148" t="str">
            <v>2회</v>
          </cell>
          <cell r="G148" t="str">
            <v>㎡</v>
          </cell>
          <cell r="H148">
            <v>4719</v>
          </cell>
          <cell r="I148">
            <v>0</v>
          </cell>
        </row>
        <row r="149">
          <cell r="A149" t="str">
            <v>D00250</v>
          </cell>
          <cell r="B149">
            <v>392</v>
          </cell>
          <cell r="C149" t="str">
            <v>h</v>
          </cell>
          <cell r="D149">
            <v>21504</v>
          </cell>
          <cell r="E149" t="str">
            <v>스페이서</v>
          </cell>
          <cell r="F149" t="str">
            <v>(수직+수평)</v>
          </cell>
          <cell r="G149" t="str">
            <v>㎡</v>
          </cell>
          <cell r="H149">
            <v>441</v>
          </cell>
          <cell r="I149">
            <v>0</v>
          </cell>
        </row>
        <row r="150">
          <cell r="A150" t="str">
            <v>E2</v>
          </cell>
          <cell r="B150">
            <v>0</v>
          </cell>
          <cell r="C150" t="str">
            <v>계</v>
          </cell>
          <cell r="D150">
            <v>21584</v>
          </cell>
          <cell r="H150">
            <v>0</v>
          </cell>
          <cell r="I150">
            <v>0</v>
          </cell>
        </row>
        <row r="151">
          <cell r="A151" t="str">
            <v>T2</v>
          </cell>
          <cell r="B151">
            <v>168</v>
          </cell>
          <cell r="C151" t="str">
            <v>2.17</v>
          </cell>
          <cell r="D151">
            <v>21616</v>
          </cell>
          <cell r="E151" t="str">
            <v>수로암거</v>
          </cell>
          <cell r="H151">
            <v>0</v>
          </cell>
          <cell r="I151">
            <v>0</v>
          </cell>
        </row>
        <row r="152">
          <cell r="A152" t="str">
            <v>T1</v>
          </cell>
          <cell r="B152">
            <v>154</v>
          </cell>
          <cell r="C152" t="str">
            <v>a</v>
          </cell>
          <cell r="D152">
            <v>21648</v>
          </cell>
          <cell r="E152" t="str">
            <v>거푸집</v>
          </cell>
          <cell r="H152">
            <v>0</v>
          </cell>
          <cell r="I152">
            <v>0</v>
          </cell>
        </row>
        <row r="153">
          <cell r="A153" t="str">
            <v>D00169</v>
          </cell>
          <cell r="B153">
            <v>2093</v>
          </cell>
          <cell r="C153" t="str">
            <v>-1</v>
          </cell>
          <cell r="D153">
            <v>21680</v>
          </cell>
          <cell r="E153" t="str">
            <v>거푸집</v>
          </cell>
          <cell r="F153" t="str">
            <v>폼타이 3회</v>
          </cell>
          <cell r="G153" t="str">
            <v>㎡</v>
          </cell>
          <cell r="H153">
            <v>17843</v>
          </cell>
          <cell r="I153">
            <v>0</v>
          </cell>
        </row>
        <row r="154">
          <cell r="A154" t="str">
            <v>D00032</v>
          </cell>
          <cell r="B154">
            <v>107</v>
          </cell>
          <cell r="C154" t="str">
            <v>-2</v>
          </cell>
          <cell r="D154">
            <v>21712</v>
          </cell>
          <cell r="E154" t="str">
            <v>거푸집</v>
          </cell>
          <cell r="F154" t="str">
            <v>합판 4회</v>
          </cell>
          <cell r="G154" t="str">
            <v>㎡</v>
          </cell>
          <cell r="H154">
            <v>15219</v>
          </cell>
          <cell r="I154">
            <v>0</v>
          </cell>
        </row>
        <row r="155">
          <cell r="A155" t="str">
            <v>E1</v>
          </cell>
          <cell r="B155">
            <v>0</v>
          </cell>
          <cell r="C155" t="str">
            <v>소계</v>
          </cell>
          <cell r="D155">
            <v>21738</v>
          </cell>
          <cell r="H155">
            <v>0</v>
          </cell>
          <cell r="I155">
            <v>0</v>
          </cell>
        </row>
        <row r="156">
          <cell r="A156" t="str">
            <v>T1</v>
          </cell>
          <cell r="B156">
            <v>158</v>
          </cell>
          <cell r="C156" t="str">
            <v>b</v>
          </cell>
          <cell r="D156">
            <v>21764</v>
          </cell>
          <cell r="E156" t="str">
            <v>콘크리트타설</v>
          </cell>
          <cell r="H156">
            <v>0</v>
          </cell>
          <cell r="I156">
            <v>0</v>
          </cell>
        </row>
        <row r="157">
          <cell r="A157" t="str">
            <v>D00023</v>
          </cell>
          <cell r="B157">
            <v>501</v>
          </cell>
          <cell r="C157" t="str">
            <v>-1</v>
          </cell>
          <cell r="D157">
            <v>21816</v>
          </cell>
          <cell r="E157" t="str">
            <v>콘크리트타설</v>
          </cell>
          <cell r="F157" t="str">
            <v>철근25-210-8</v>
          </cell>
          <cell r="G157" t="str">
            <v>㎥</v>
          </cell>
          <cell r="H157">
            <v>20902</v>
          </cell>
          <cell r="I157">
            <v>0</v>
          </cell>
        </row>
        <row r="158">
          <cell r="A158" t="str">
            <v>D00181</v>
          </cell>
          <cell r="B158">
            <v>72</v>
          </cell>
          <cell r="C158" t="str">
            <v>-2</v>
          </cell>
          <cell r="D158">
            <v>21936</v>
          </cell>
          <cell r="F158" t="str">
            <v>무근40-160-8</v>
          </cell>
          <cell r="G158" t="str">
            <v>㎥</v>
          </cell>
          <cell r="H158">
            <v>18747</v>
          </cell>
          <cell r="I158">
            <v>0</v>
          </cell>
        </row>
        <row r="159">
          <cell r="A159" t="str">
            <v>E1</v>
          </cell>
          <cell r="B159">
            <v>0</v>
          </cell>
          <cell r="C159" t="str">
            <v>소계</v>
          </cell>
          <cell r="D159">
            <v>22032</v>
          </cell>
          <cell r="H159">
            <v>0</v>
          </cell>
          <cell r="I159">
            <v>0</v>
          </cell>
        </row>
        <row r="160">
          <cell r="A160" t="str">
            <v>D00065</v>
          </cell>
          <cell r="B160">
            <v>48.573999999999998</v>
          </cell>
          <cell r="C160" t="str">
            <v>c</v>
          </cell>
          <cell r="D160">
            <v>22128</v>
          </cell>
          <cell r="E160" t="str">
            <v>철근가공조립</v>
          </cell>
          <cell r="F160" t="str">
            <v>복잡</v>
          </cell>
          <cell r="G160" t="str">
            <v>TON</v>
          </cell>
          <cell r="H160">
            <v>435034</v>
          </cell>
          <cell r="I160">
            <v>0</v>
          </cell>
        </row>
        <row r="161">
          <cell r="A161" t="str">
            <v>D00073</v>
          </cell>
          <cell r="B161">
            <v>590</v>
          </cell>
          <cell r="C161" t="str">
            <v>d</v>
          </cell>
          <cell r="D161">
            <v>22176</v>
          </cell>
          <cell r="E161" t="str">
            <v>동바리</v>
          </cell>
          <cell r="F161" t="str">
            <v>강관</v>
          </cell>
          <cell r="G161" t="str">
            <v>공/㎥</v>
          </cell>
          <cell r="H161">
            <v>6472</v>
          </cell>
          <cell r="I161">
            <v>0</v>
          </cell>
        </row>
        <row r="162">
          <cell r="A162" t="str">
            <v>D00136</v>
          </cell>
          <cell r="B162">
            <v>229</v>
          </cell>
          <cell r="C162" t="str">
            <v>e</v>
          </cell>
          <cell r="D162">
            <v>22180</v>
          </cell>
          <cell r="E162" t="str">
            <v>비계</v>
          </cell>
          <cell r="F162" t="str">
            <v>강관</v>
          </cell>
          <cell r="G162" t="str">
            <v>㎡</v>
          </cell>
          <cell r="H162">
            <v>8431</v>
          </cell>
          <cell r="I162">
            <v>0</v>
          </cell>
        </row>
        <row r="163">
          <cell r="A163" t="str">
            <v>D00147</v>
          </cell>
          <cell r="B163">
            <v>508</v>
          </cell>
          <cell r="C163" t="str">
            <v>f</v>
          </cell>
          <cell r="D163">
            <v>22184</v>
          </cell>
          <cell r="E163" t="str">
            <v>뒷채움</v>
          </cell>
          <cell r="G163" t="str">
            <v>㎥</v>
          </cell>
          <cell r="H163">
            <v>27477</v>
          </cell>
          <cell r="I163">
            <v>0</v>
          </cell>
        </row>
        <row r="164">
          <cell r="A164" t="str">
            <v>D00897</v>
          </cell>
          <cell r="B164">
            <v>19</v>
          </cell>
          <cell r="C164" t="str">
            <v>g</v>
          </cell>
          <cell r="D164">
            <v>22232</v>
          </cell>
          <cell r="E164" t="str">
            <v>잡석깔기</v>
          </cell>
          <cell r="G164" t="str">
            <v>㎥</v>
          </cell>
          <cell r="H164">
            <v>24580</v>
          </cell>
          <cell r="I164">
            <v>0</v>
          </cell>
        </row>
        <row r="165">
          <cell r="A165" t="str">
            <v>D00095</v>
          </cell>
          <cell r="B165">
            <v>9</v>
          </cell>
          <cell r="C165" t="str">
            <v>h</v>
          </cell>
          <cell r="D165">
            <v>22256</v>
          </cell>
          <cell r="E165" t="str">
            <v>PVC PIPE</v>
          </cell>
          <cell r="F165" t="str">
            <v>φ100㎜</v>
          </cell>
          <cell r="G165" t="str">
            <v>ｍ</v>
          </cell>
          <cell r="H165">
            <v>5538</v>
          </cell>
          <cell r="I165">
            <v>0</v>
          </cell>
        </row>
        <row r="166">
          <cell r="A166" t="str">
            <v>D00134</v>
          </cell>
          <cell r="B166">
            <v>78</v>
          </cell>
          <cell r="C166" t="str">
            <v>i</v>
          </cell>
          <cell r="D166">
            <v>22280</v>
          </cell>
          <cell r="E166" t="str">
            <v>시공이음</v>
          </cell>
          <cell r="F166" t="str">
            <v>암거</v>
          </cell>
          <cell r="G166" t="str">
            <v>ｍ</v>
          </cell>
          <cell r="H166">
            <v>21249</v>
          </cell>
          <cell r="I166">
            <v>0</v>
          </cell>
        </row>
        <row r="167">
          <cell r="A167" t="str">
            <v>D00244</v>
          </cell>
          <cell r="B167">
            <v>8</v>
          </cell>
          <cell r="C167" t="str">
            <v>j</v>
          </cell>
          <cell r="D167">
            <v>22760</v>
          </cell>
          <cell r="E167" t="str">
            <v>부직포</v>
          </cell>
          <cell r="G167" t="str">
            <v>㎡</v>
          </cell>
          <cell r="H167">
            <v>856</v>
          </cell>
          <cell r="I167">
            <v>0</v>
          </cell>
        </row>
        <row r="168">
          <cell r="A168" t="str">
            <v>D00250</v>
          </cell>
          <cell r="B168">
            <v>2538</v>
          </cell>
          <cell r="C168" t="str">
            <v>k</v>
          </cell>
          <cell r="D168">
            <v>22784</v>
          </cell>
          <cell r="E168" t="str">
            <v>스페이서</v>
          </cell>
          <cell r="F168" t="str">
            <v>(수직+수평)</v>
          </cell>
          <cell r="G168" t="str">
            <v>㎡</v>
          </cell>
          <cell r="H168">
            <v>441</v>
          </cell>
          <cell r="I168">
            <v>0</v>
          </cell>
        </row>
        <row r="169">
          <cell r="A169" t="str">
            <v>E2</v>
          </cell>
          <cell r="B169">
            <v>0</v>
          </cell>
          <cell r="C169" t="str">
            <v>계</v>
          </cell>
          <cell r="D169">
            <v>22832</v>
          </cell>
          <cell r="H169">
            <v>0</v>
          </cell>
          <cell r="I169">
            <v>0</v>
          </cell>
        </row>
        <row r="170">
          <cell r="A170" t="str">
            <v>T2</v>
          </cell>
          <cell r="B170">
            <v>171</v>
          </cell>
          <cell r="C170" t="str">
            <v>2.18</v>
          </cell>
          <cell r="D170">
            <v>27567</v>
          </cell>
          <cell r="E170" t="str">
            <v>수로복개(P.C BOX)</v>
          </cell>
          <cell r="H170">
            <v>0</v>
          </cell>
          <cell r="I170">
            <v>0</v>
          </cell>
        </row>
        <row r="171">
          <cell r="A171" t="str">
            <v>D01023</v>
          </cell>
          <cell r="B171">
            <v>114.5</v>
          </cell>
          <cell r="C171" t="str">
            <v>a</v>
          </cell>
          <cell r="D171">
            <v>29935</v>
          </cell>
          <cell r="E171" t="str">
            <v>조립식암거 BOX</v>
          </cell>
          <cell r="F171" t="str">
            <v>3.0X2.0</v>
          </cell>
          <cell r="G171" t="str">
            <v>M</v>
          </cell>
          <cell r="H171">
            <v>1562352</v>
          </cell>
          <cell r="I171">
            <v>0</v>
          </cell>
        </row>
        <row r="172">
          <cell r="A172" t="str">
            <v>E2</v>
          </cell>
          <cell r="B172">
            <v>0</v>
          </cell>
          <cell r="C172" t="str">
            <v>계</v>
          </cell>
          <cell r="D172">
            <v>31045</v>
          </cell>
          <cell r="H172">
            <v>0</v>
          </cell>
          <cell r="I172">
            <v>0</v>
          </cell>
        </row>
        <row r="173">
          <cell r="A173" t="str">
            <v>T2</v>
          </cell>
          <cell r="B173">
            <v>180</v>
          </cell>
          <cell r="C173" t="str">
            <v>2.20</v>
          </cell>
          <cell r="D173">
            <v>44150</v>
          </cell>
          <cell r="E173" t="str">
            <v>돌붙임공</v>
          </cell>
          <cell r="H173">
            <v>0</v>
          </cell>
          <cell r="I173">
            <v>0</v>
          </cell>
        </row>
        <row r="174">
          <cell r="A174" t="str">
            <v>D00946</v>
          </cell>
          <cell r="B174">
            <v>1247</v>
          </cell>
          <cell r="C174" t="str">
            <v>a</v>
          </cell>
          <cell r="D174">
            <v>44187</v>
          </cell>
          <cell r="E174" t="str">
            <v>돌붙임</v>
          </cell>
          <cell r="G174" t="str">
            <v>M2</v>
          </cell>
          <cell r="H174">
            <v>19370</v>
          </cell>
          <cell r="I174">
            <v>0</v>
          </cell>
        </row>
        <row r="175">
          <cell r="A175" t="str">
            <v>D00947</v>
          </cell>
          <cell r="B175">
            <v>245</v>
          </cell>
          <cell r="C175" t="str">
            <v>b</v>
          </cell>
          <cell r="D175">
            <v>44205</v>
          </cell>
          <cell r="E175" t="str">
            <v>돌붙임기초</v>
          </cell>
          <cell r="G175" t="str">
            <v>m</v>
          </cell>
          <cell r="H175">
            <v>19688</v>
          </cell>
          <cell r="I175">
            <v>0</v>
          </cell>
        </row>
        <row r="176">
          <cell r="A176" t="str">
            <v>D00688</v>
          </cell>
          <cell r="B176">
            <v>8320</v>
          </cell>
          <cell r="C176" t="str">
            <v>c</v>
          </cell>
          <cell r="D176">
            <v>44214</v>
          </cell>
          <cell r="E176" t="str">
            <v>사석운반및투하</v>
          </cell>
          <cell r="F176" t="str">
            <v>80cm</v>
          </cell>
          <cell r="G176" t="str">
            <v>m2</v>
          </cell>
          <cell r="H176">
            <v>1153</v>
          </cell>
          <cell r="I176">
            <v>0</v>
          </cell>
        </row>
        <row r="177">
          <cell r="A177" t="str">
            <v>D00952</v>
          </cell>
          <cell r="B177">
            <v>11264</v>
          </cell>
          <cell r="C177" t="str">
            <v>d</v>
          </cell>
          <cell r="D177">
            <v>44223</v>
          </cell>
          <cell r="E177" t="str">
            <v>사석운반및투하</v>
          </cell>
          <cell r="G177" t="str">
            <v>m3</v>
          </cell>
          <cell r="H177">
            <v>4366</v>
          </cell>
          <cell r="I177">
            <v>0</v>
          </cell>
        </row>
        <row r="178">
          <cell r="A178" t="str">
            <v>D00948</v>
          </cell>
          <cell r="B178">
            <v>8320</v>
          </cell>
          <cell r="C178" t="str">
            <v>e</v>
          </cell>
          <cell r="D178">
            <v>44287</v>
          </cell>
          <cell r="E178" t="str">
            <v>속고르기</v>
          </cell>
          <cell r="G178" t="str">
            <v>M2</v>
          </cell>
          <cell r="H178">
            <v>17609</v>
          </cell>
          <cell r="I178">
            <v>0</v>
          </cell>
        </row>
        <row r="179">
          <cell r="A179" t="str">
            <v>D00034</v>
          </cell>
          <cell r="B179">
            <v>8320</v>
          </cell>
          <cell r="C179" t="str">
            <v>f</v>
          </cell>
          <cell r="D179">
            <v>44351</v>
          </cell>
          <cell r="E179" t="str">
            <v>피복석고르기</v>
          </cell>
          <cell r="G179" t="str">
            <v>m2</v>
          </cell>
          <cell r="H179">
            <v>18585</v>
          </cell>
          <cell r="I179">
            <v>0</v>
          </cell>
        </row>
        <row r="180">
          <cell r="A180" t="str">
            <v>D00244</v>
          </cell>
          <cell r="B180">
            <v>7774</v>
          </cell>
          <cell r="C180" t="str">
            <v>g</v>
          </cell>
          <cell r="D180">
            <v>44383</v>
          </cell>
          <cell r="E180" t="str">
            <v>부직포</v>
          </cell>
          <cell r="G180" t="str">
            <v>㎡</v>
          </cell>
          <cell r="H180">
            <v>856</v>
          </cell>
          <cell r="I180">
            <v>0</v>
          </cell>
        </row>
        <row r="181">
          <cell r="A181" t="str">
            <v>E2</v>
          </cell>
          <cell r="B181">
            <v>0</v>
          </cell>
          <cell r="C181" t="str">
            <v>계</v>
          </cell>
          <cell r="D181">
            <v>44415</v>
          </cell>
          <cell r="H181">
            <v>0</v>
          </cell>
          <cell r="I181">
            <v>0</v>
          </cell>
        </row>
        <row r="182">
          <cell r="A182" t="str">
            <v>T2</v>
          </cell>
          <cell r="B182">
            <v>184</v>
          </cell>
          <cell r="C182" t="str">
            <v>2.21</v>
          </cell>
          <cell r="D182">
            <v>44447</v>
          </cell>
          <cell r="E182" t="str">
            <v>석축공</v>
          </cell>
          <cell r="H182">
            <v>0</v>
          </cell>
          <cell r="I182">
            <v>0</v>
          </cell>
        </row>
        <row r="183">
          <cell r="A183" t="str">
            <v>D00397</v>
          </cell>
          <cell r="B183">
            <v>187</v>
          </cell>
          <cell r="C183" t="str">
            <v>a</v>
          </cell>
          <cell r="D183">
            <v>44674</v>
          </cell>
          <cell r="E183" t="str">
            <v>석축</v>
          </cell>
          <cell r="F183" t="str">
            <v>찰쌓기(3-6ｍ)</v>
          </cell>
          <cell r="G183" t="str">
            <v>㎡</v>
          </cell>
          <cell r="H183">
            <v>41299</v>
          </cell>
          <cell r="I183">
            <v>0</v>
          </cell>
        </row>
        <row r="184">
          <cell r="A184" t="str">
            <v>D00398</v>
          </cell>
          <cell r="B184">
            <v>40</v>
          </cell>
          <cell r="C184" t="str">
            <v>b</v>
          </cell>
          <cell r="D184">
            <v>44802</v>
          </cell>
          <cell r="E184" t="str">
            <v>석축기초</v>
          </cell>
          <cell r="G184" t="str">
            <v>ｍ</v>
          </cell>
          <cell r="H184">
            <v>20793</v>
          </cell>
          <cell r="I184">
            <v>0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45059</v>
          </cell>
          <cell r="H185">
            <v>0</v>
          </cell>
          <cell r="I185">
            <v>0</v>
          </cell>
        </row>
        <row r="186">
          <cell r="A186" t="str">
            <v>T2</v>
          </cell>
          <cell r="B186">
            <v>190</v>
          </cell>
          <cell r="C186" t="str">
            <v>2.22</v>
          </cell>
          <cell r="D186">
            <v>45075</v>
          </cell>
          <cell r="E186" t="str">
            <v>계단공</v>
          </cell>
          <cell r="H186">
            <v>0</v>
          </cell>
          <cell r="I186">
            <v>0</v>
          </cell>
        </row>
        <row r="187">
          <cell r="A187" t="str">
            <v>D00023</v>
          </cell>
          <cell r="B187">
            <v>25</v>
          </cell>
          <cell r="C187" t="str">
            <v>a</v>
          </cell>
          <cell r="D187">
            <v>45083</v>
          </cell>
          <cell r="E187" t="str">
            <v>콘크리트타설</v>
          </cell>
          <cell r="F187" t="str">
            <v>철근25-210-8</v>
          </cell>
          <cell r="G187" t="str">
            <v>㎥</v>
          </cell>
          <cell r="H187">
            <v>20902</v>
          </cell>
          <cell r="I187">
            <v>0</v>
          </cell>
        </row>
        <row r="188">
          <cell r="A188" t="str">
            <v>D00032</v>
          </cell>
          <cell r="B188">
            <v>296</v>
          </cell>
          <cell r="C188" t="str">
            <v>b</v>
          </cell>
          <cell r="D188">
            <v>45087</v>
          </cell>
          <cell r="E188" t="str">
            <v>거푸집</v>
          </cell>
          <cell r="F188" t="str">
            <v>합판 4회</v>
          </cell>
          <cell r="G188" t="str">
            <v>㎡</v>
          </cell>
          <cell r="H188">
            <v>15219</v>
          </cell>
          <cell r="I188">
            <v>0</v>
          </cell>
        </row>
        <row r="189">
          <cell r="A189" t="str">
            <v>D00063</v>
          </cell>
          <cell r="B189">
            <v>1.369</v>
          </cell>
          <cell r="C189" t="str">
            <v>c</v>
          </cell>
          <cell r="D189">
            <v>45089</v>
          </cell>
          <cell r="E189" t="str">
            <v>철근가공조립</v>
          </cell>
          <cell r="F189" t="str">
            <v>간단</v>
          </cell>
          <cell r="G189" t="str">
            <v>TON</v>
          </cell>
          <cell r="H189">
            <v>251719</v>
          </cell>
          <cell r="I189">
            <v>0</v>
          </cell>
        </row>
        <row r="190">
          <cell r="A190" t="str">
            <v>D00792</v>
          </cell>
          <cell r="B190">
            <v>126</v>
          </cell>
          <cell r="C190" t="str">
            <v>d</v>
          </cell>
          <cell r="D190">
            <v>45090</v>
          </cell>
          <cell r="E190" t="str">
            <v>핸드레일</v>
          </cell>
          <cell r="G190" t="str">
            <v>M</v>
          </cell>
          <cell r="H190">
            <v>257500</v>
          </cell>
          <cell r="I190">
            <v>0</v>
          </cell>
        </row>
        <row r="191">
          <cell r="A191" t="str">
            <v>E2</v>
          </cell>
          <cell r="B191">
            <v>0</v>
          </cell>
          <cell r="C191" t="str">
            <v>계</v>
          </cell>
          <cell r="D191">
            <v>45091</v>
          </cell>
          <cell r="H191">
            <v>0</v>
          </cell>
          <cell r="I191">
            <v>0</v>
          </cell>
        </row>
        <row r="192">
          <cell r="A192" t="str">
            <v>T2</v>
          </cell>
          <cell r="B192">
            <v>195</v>
          </cell>
          <cell r="C192" t="str">
            <v>2.23</v>
          </cell>
          <cell r="D192">
            <v>45155</v>
          </cell>
          <cell r="E192" t="str">
            <v>RAMP-B 가시설공</v>
          </cell>
          <cell r="H192">
            <v>0</v>
          </cell>
          <cell r="I192">
            <v>0</v>
          </cell>
        </row>
        <row r="193">
          <cell r="A193" t="str">
            <v>D01050</v>
          </cell>
          <cell r="B193">
            <v>20.238</v>
          </cell>
          <cell r="C193" t="str">
            <v>a</v>
          </cell>
          <cell r="D193">
            <v>45187</v>
          </cell>
          <cell r="E193" t="str">
            <v>H-PILE설치</v>
          </cell>
          <cell r="F193" t="str">
            <v>(천공후 항타)</v>
          </cell>
          <cell r="G193" t="str">
            <v>TON</v>
          </cell>
          <cell r="H193">
            <v>728213</v>
          </cell>
          <cell r="I193">
            <v>0</v>
          </cell>
        </row>
        <row r="194">
          <cell r="A194" t="str">
            <v>D01052</v>
          </cell>
          <cell r="B194">
            <v>105</v>
          </cell>
          <cell r="C194" t="str">
            <v>b</v>
          </cell>
          <cell r="D194">
            <v>45203</v>
          </cell>
          <cell r="E194" t="str">
            <v>토류판설치</v>
          </cell>
          <cell r="G194" t="str">
            <v>㎡</v>
          </cell>
          <cell r="H194">
            <v>42506</v>
          </cell>
          <cell r="I194">
            <v>0</v>
          </cell>
        </row>
        <row r="195">
          <cell r="A195" t="str">
            <v>D01051</v>
          </cell>
          <cell r="B195">
            <v>21</v>
          </cell>
          <cell r="C195" t="str">
            <v>c</v>
          </cell>
          <cell r="D195">
            <v>45211</v>
          </cell>
          <cell r="E195" t="str">
            <v>영구앵카설치</v>
          </cell>
          <cell r="G195" t="str">
            <v>공</v>
          </cell>
          <cell r="H195">
            <v>1115546</v>
          </cell>
          <cell r="I195">
            <v>0</v>
          </cell>
        </row>
        <row r="196">
          <cell r="A196" t="str">
            <v>E2</v>
          </cell>
          <cell r="B196">
            <v>0</v>
          </cell>
          <cell r="C196" t="str">
            <v>계</v>
          </cell>
          <cell r="D196">
            <v>45215</v>
          </cell>
          <cell r="H196">
            <v>0</v>
          </cell>
          <cell r="I196">
            <v>0</v>
          </cell>
        </row>
        <row r="197">
          <cell r="A197" t="str">
            <v>E4</v>
          </cell>
          <cell r="B197">
            <v>0</v>
          </cell>
          <cell r="C197" t="str">
            <v>총계</v>
          </cell>
          <cell r="D197">
            <v>45219</v>
          </cell>
          <cell r="H197">
            <v>0</v>
          </cell>
          <cell r="I197">
            <v>0</v>
          </cell>
        </row>
        <row r="198">
          <cell r="A198" t="str">
            <v>T4</v>
          </cell>
          <cell r="B198">
            <v>636</v>
          </cell>
          <cell r="C198" t="str">
            <v>3.</v>
          </cell>
          <cell r="D198">
            <v>102810</v>
          </cell>
          <cell r="E198" t="str">
            <v>구조물공</v>
          </cell>
          <cell r="H198">
            <v>0</v>
          </cell>
          <cell r="I198">
            <v>0</v>
          </cell>
        </row>
        <row r="199">
          <cell r="A199" t="str">
            <v>T3</v>
          </cell>
          <cell r="B199">
            <v>246</v>
          </cell>
          <cell r="C199" t="str">
            <v>3.01</v>
          </cell>
          <cell r="D199">
            <v>108210</v>
          </cell>
          <cell r="E199" t="str">
            <v>창우1교</v>
          </cell>
          <cell r="F199" t="str">
            <v>라멘교</v>
          </cell>
          <cell r="H199">
            <v>0</v>
          </cell>
          <cell r="I199">
            <v>0</v>
          </cell>
        </row>
        <row r="200">
          <cell r="A200" t="str">
            <v>D00110</v>
          </cell>
          <cell r="B200">
            <v>866</v>
          </cell>
          <cell r="C200" t="str">
            <v>3.01.1</v>
          </cell>
          <cell r="D200">
            <v>110910</v>
          </cell>
          <cell r="E200" t="str">
            <v>구조물터파기</v>
          </cell>
          <cell r="F200" t="str">
            <v>육상토사;0-4ｍ</v>
          </cell>
          <cell r="G200" t="str">
            <v>㎥</v>
          </cell>
          <cell r="H200">
            <v>2711</v>
          </cell>
          <cell r="I200">
            <v>0</v>
          </cell>
        </row>
        <row r="201">
          <cell r="A201" t="str">
            <v>D00076</v>
          </cell>
          <cell r="B201">
            <v>657</v>
          </cell>
          <cell r="C201" t="str">
            <v>3.01.2</v>
          </cell>
          <cell r="D201">
            <v>112260</v>
          </cell>
          <cell r="E201" t="str">
            <v>되메우기및다짐</v>
          </cell>
          <cell r="F201" t="str">
            <v>기계</v>
          </cell>
          <cell r="G201" t="str">
            <v>㎥</v>
          </cell>
          <cell r="H201">
            <v>796</v>
          </cell>
          <cell r="I201">
            <v>0</v>
          </cell>
        </row>
        <row r="202">
          <cell r="A202" t="str">
            <v>D00147</v>
          </cell>
          <cell r="B202">
            <v>851</v>
          </cell>
          <cell r="C202" t="str">
            <v>3.01.3</v>
          </cell>
          <cell r="D202">
            <v>112935</v>
          </cell>
          <cell r="E202" t="str">
            <v>뒷채움</v>
          </cell>
          <cell r="G202" t="str">
            <v>㎥</v>
          </cell>
          <cell r="H202">
            <v>27477</v>
          </cell>
          <cell r="I202">
            <v>0</v>
          </cell>
        </row>
        <row r="203">
          <cell r="A203" t="str">
            <v>T1</v>
          </cell>
          <cell r="B203">
            <v>206</v>
          </cell>
          <cell r="C203" t="str">
            <v>3.01.4</v>
          </cell>
          <cell r="D203">
            <v>113104</v>
          </cell>
          <cell r="E203" t="str">
            <v>콘크리트타설</v>
          </cell>
          <cell r="H203">
            <v>0</v>
          </cell>
          <cell r="I203">
            <v>0</v>
          </cell>
        </row>
        <row r="204">
          <cell r="A204" t="str">
            <v>D00916</v>
          </cell>
          <cell r="B204">
            <v>623</v>
          </cell>
          <cell r="C204" t="str">
            <v>a</v>
          </cell>
          <cell r="D204">
            <v>113272</v>
          </cell>
          <cell r="E204" t="str">
            <v>콘크리트타설(철근)</v>
          </cell>
          <cell r="F204" t="str">
            <v>25-270-12(섬유보강)</v>
          </cell>
          <cell r="G204" t="str">
            <v>㎥</v>
          </cell>
          <cell r="H204">
            <v>14667</v>
          </cell>
          <cell r="I204">
            <v>0</v>
          </cell>
        </row>
        <row r="205">
          <cell r="A205" t="str">
            <v>D00144</v>
          </cell>
          <cell r="B205">
            <v>78</v>
          </cell>
          <cell r="C205" t="str">
            <v>b</v>
          </cell>
          <cell r="D205">
            <v>113441</v>
          </cell>
          <cell r="E205" t="str">
            <v>콘크리트타설</v>
          </cell>
          <cell r="F205" t="str">
            <v>철근25-240-12 펌프카</v>
          </cell>
          <cell r="G205" t="str">
            <v>㎥</v>
          </cell>
          <cell r="H205">
            <v>9867</v>
          </cell>
          <cell r="I205">
            <v>0</v>
          </cell>
        </row>
        <row r="206">
          <cell r="A206" t="str">
            <v>D00181</v>
          </cell>
          <cell r="B206">
            <v>35</v>
          </cell>
          <cell r="C206" t="str">
            <v>c</v>
          </cell>
          <cell r="D206">
            <v>113525</v>
          </cell>
          <cell r="E206" t="str">
            <v>콘크리트타설.</v>
          </cell>
          <cell r="F206" t="str">
            <v>무근40-160-8</v>
          </cell>
          <cell r="G206" t="str">
            <v>㎥</v>
          </cell>
          <cell r="H206">
            <v>18747</v>
          </cell>
          <cell r="I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113546</v>
          </cell>
          <cell r="H207">
            <v>0</v>
          </cell>
          <cell r="I207">
            <v>0</v>
          </cell>
        </row>
        <row r="208">
          <cell r="A208" t="str">
            <v>T1</v>
          </cell>
          <cell r="B208">
            <v>212</v>
          </cell>
          <cell r="C208" t="str">
            <v>3.01.5</v>
          </cell>
          <cell r="D208">
            <v>113557</v>
          </cell>
          <cell r="E208" t="str">
            <v>거푸집</v>
          </cell>
          <cell r="H208">
            <v>0</v>
          </cell>
          <cell r="I208">
            <v>0</v>
          </cell>
        </row>
        <row r="209">
          <cell r="A209" t="str">
            <v>D00169</v>
          </cell>
          <cell r="B209">
            <v>604</v>
          </cell>
          <cell r="C209" t="str">
            <v>a</v>
          </cell>
          <cell r="D209">
            <v>113567</v>
          </cell>
          <cell r="E209" t="str">
            <v>거푸집</v>
          </cell>
          <cell r="F209" t="str">
            <v>폼타이 3회</v>
          </cell>
          <cell r="G209" t="str">
            <v>㎡</v>
          </cell>
          <cell r="H209">
            <v>17843</v>
          </cell>
          <cell r="I209">
            <v>0</v>
          </cell>
        </row>
        <row r="210">
          <cell r="A210" t="str">
            <v>D00727</v>
          </cell>
          <cell r="B210">
            <v>106</v>
          </cell>
          <cell r="C210" t="str">
            <v>b</v>
          </cell>
          <cell r="D210">
            <v>113588</v>
          </cell>
          <cell r="E210" t="str">
            <v>거푸집</v>
          </cell>
          <cell r="F210" t="str">
            <v>폼타이 4회</v>
          </cell>
          <cell r="G210" t="str">
            <v>㎡</v>
          </cell>
          <cell r="H210">
            <v>15283</v>
          </cell>
          <cell r="I210">
            <v>0</v>
          </cell>
        </row>
        <row r="211">
          <cell r="A211" t="str">
            <v>D00969</v>
          </cell>
          <cell r="B211">
            <v>13</v>
          </cell>
          <cell r="C211" t="str">
            <v>c</v>
          </cell>
          <cell r="D211">
            <v>113599</v>
          </cell>
          <cell r="E211" t="str">
            <v>거푸집</v>
          </cell>
          <cell r="F211" t="str">
            <v>합판 6회</v>
          </cell>
          <cell r="G211" t="str">
            <v>㎡</v>
          </cell>
          <cell r="H211">
            <v>12486</v>
          </cell>
          <cell r="I211">
            <v>0</v>
          </cell>
        </row>
        <row r="212">
          <cell r="A212" t="str">
            <v>D00901</v>
          </cell>
          <cell r="B212">
            <v>358</v>
          </cell>
          <cell r="C212" t="str">
            <v>d</v>
          </cell>
          <cell r="D212">
            <v>113604</v>
          </cell>
          <cell r="E212" t="str">
            <v>무늬거푸집</v>
          </cell>
          <cell r="F212" t="str">
            <v>음각면목사용</v>
          </cell>
          <cell r="G212" t="str">
            <v>M2</v>
          </cell>
          <cell r="H212">
            <v>18470</v>
          </cell>
          <cell r="I212">
            <v>0</v>
          </cell>
        </row>
        <row r="213">
          <cell r="A213" t="str">
            <v>E1</v>
          </cell>
          <cell r="B213">
            <v>0</v>
          </cell>
          <cell r="C213" t="str">
            <v>소계</v>
          </cell>
          <cell r="D213">
            <v>113606</v>
          </cell>
          <cell r="H213">
            <v>0</v>
          </cell>
          <cell r="I213">
            <v>0</v>
          </cell>
        </row>
        <row r="214">
          <cell r="A214" t="str">
            <v>T1</v>
          </cell>
          <cell r="B214">
            <v>217</v>
          </cell>
          <cell r="C214" t="str">
            <v>3.01.6</v>
          </cell>
          <cell r="D214">
            <v>113607</v>
          </cell>
          <cell r="E214" t="str">
            <v>동바리</v>
          </cell>
          <cell r="H214">
            <v>0</v>
          </cell>
          <cell r="I214">
            <v>0</v>
          </cell>
        </row>
        <row r="215">
          <cell r="A215" t="str">
            <v>D00101</v>
          </cell>
          <cell r="B215">
            <v>168</v>
          </cell>
          <cell r="C215" t="str">
            <v>a</v>
          </cell>
          <cell r="D215">
            <v>113735</v>
          </cell>
          <cell r="E215" t="str">
            <v>동바리</v>
          </cell>
          <cell r="F215" t="str">
            <v>목재4회</v>
          </cell>
          <cell r="G215" t="str">
            <v>공/㎥</v>
          </cell>
          <cell r="H215">
            <v>19710</v>
          </cell>
          <cell r="I215">
            <v>0</v>
          </cell>
        </row>
        <row r="216">
          <cell r="A216" t="str">
            <v>D00970</v>
          </cell>
          <cell r="B216">
            <v>679</v>
          </cell>
          <cell r="C216" t="str">
            <v>b</v>
          </cell>
          <cell r="D216">
            <v>113736</v>
          </cell>
          <cell r="E216" t="str">
            <v>동바리 (강관)</v>
          </cell>
          <cell r="F216" t="str">
            <v>교량</v>
          </cell>
          <cell r="G216" t="str">
            <v>㎡</v>
          </cell>
          <cell r="H216">
            <v>16235</v>
          </cell>
          <cell r="I216">
            <v>0</v>
          </cell>
        </row>
        <row r="217">
          <cell r="A217" t="str">
            <v>D00233</v>
          </cell>
          <cell r="B217">
            <v>18</v>
          </cell>
          <cell r="C217" t="str">
            <v>c</v>
          </cell>
          <cell r="D217">
            <v>113737</v>
          </cell>
          <cell r="E217" t="str">
            <v>육교용강재 동바리</v>
          </cell>
          <cell r="F217" t="str">
            <v>(4.0 x 8.0)</v>
          </cell>
          <cell r="G217" t="str">
            <v>M</v>
          </cell>
          <cell r="H217">
            <v>3640607</v>
          </cell>
          <cell r="I217">
            <v>0</v>
          </cell>
        </row>
        <row r="218">
          <cell r="A218" t="str">
            <v>E1</v>
          </cell>
          <cell r="B218">
            <v>0</v>
          </cell>
          <cell r="C218" t="str">
            <v>소계</v>
          </cell>
          <cell r="D218">
            <v>113769</v>
          </cell>
          <cell r="H218">
            <v>0</v>
          </cell>
          <cell r="I218">
            <v>0</v>
          </cell>
        </row>
        <row r="219">
          <cell r="A219" t="str">
            <v>D00136</v>
          </cell>
          <cell r="B219">
            <v>240</v>
          </cell>
          <cell r="C219" t="str">
            <v>3.01.7</v>
          </cell>
          <cell r="D219">
            <v>113801</v>
          </cell>
          <cell r="E219" t="str">
            <v>비계</v>
          </cell>
          <cell r="F219" t="str">
            <v>강관</v>
          </cell>
          <cell r="G219" t="str">
            <v>㎡</v>
          </cell>
          <cell r="H219">
            <v>8431</v>
          </cell>
          <cell r="I219">
            <v>0</v>
          </cell>
        </row>
        <row r="220">
          <cell r="A220" t="str">
            <v>T1</v>
          </cell>
          <cell r="B220">
            <v>222</v>
          </cell>
          <cell r="C220" t="str">
            <v>3.01.8</v>
          </cell>
          <cell r="D220">
            <v>113817</v>
          </cell>
          <cell r="E220" t="str">
            <v>철근가공조립</v>
          </cell>
          <cell r="H220">
            <v>0</v>
          </cell>
          <cell r="I220">
            <v>0</v>
          </cell>
        </row>
        <row r="221">
          <cell r="A221" t="str">
            <v>D00064</v>
          </cell>
          <cell r="B221">
            <v>1.3140000000000001</v>
          </cell>
          <cell r="C221" t="str">
            <v>a</v>
          </cell>
          <cell r="D221">
            <v>113833</v>
          </cell>
          <cell r="E221" t="str">
            <v>철근가공조립</v>
          </cell>
          <cell r="F221" t="str">
            <v>보통</v>
          </cell>
          <cell r="G221" t="str">
            <v>TON</v>
          </cell>
          <cell r="H221">
            <v>346723</v>
          </cell>
          <cell r="I221">
            <v>0</v>
          </cell>
        </row>
        <row r="222">
          <cell r="A222" t="str">
            <v>D00065</v>
          </cell>
          <cell r="B222">
            <v>86.477999999999994</v>
          </cell>
          <cell r="C222" t="str">
            <v>b</v>
          </cell>
          <cell r="D222">
            <v>113849</v>
          </cell>
          <cell r="E222" t="str">
            <v>철근가공조립</v>
          </cell>
          <cell r="F222" t="str">
            <v>복잡</v>
          </cell>
          <cell r="G222" t="str">
            <v>TON</v>
          </cell>
          <cell r="H222">
            <v>435034</v>
          </cell>
          <cell r="I222">
            <v>0</v>
          </cell>
        </row>
        <row r="223">
          <cell r="A223" t="str">
            <v>E1</v>
          </cell>
          <cell r="B223">
            <v>0</v>
          </cell>
          <cell r="C223" t="str">
            <v>소계</v>
          </cell>
          <cell r="D223">
            <v>113853</v>
          </cell>
          <cell r="H223">
            <v>0</v>
          </cell>
          <cell r="I223">
            <v>0</v>
          </cell>
        </row>
        <row r="224">
          <cell r="A224" t="str">
            <v>D00080</v>
          </cell>
          <cell r="B224">
            <v>273</v>
          </cell>
          <cell r="C224" t="str">
            <v>3.01.9</v>
          </cell>
          <cell r="D224">
            <v>113857</v>
          </cell>
          <cell r="E224" t="str">
            <v>슬라브 양생</v>
          </cell>
          <cell r="G224" t="str">
            <v>㎡</v>
          </cell>
          <cell r="H224">
            <v>342</v>
          </cell>
          <cell r="I224">
            <v>0</v>
          </cell>
        </row>
        <row r="225">
          <cell r="A225" t="str">
            <v>D00081</v>
          </cell>
          <cell r="B225">
            <v>273</v>
          </cell>
          <cell r="C225" t="str">
            <v>3.01.10</v>
          </cell>
          <cell r="D225">
            <v>113861</v>
          </cell>
          <cell r="E225" t="str">
            <v>교면방수</v>
          </cell>
          <cell r="F225" t="str">
            <v>도막방수</v>
          </cell>
          <cell r="G225" t="str">
            <v>M2</v>
          </cell>
          <cell r="H225">
            <v>30754</v>
          </cell>
          <cell r="I225">
            <v>0</v>
          </cell>
        </row>
        <row r="226">
          <cell r="A226" t="str">
            <v>D00322</v>
          </cell>
          <cell r="B226">
            <v>273</v>
          </cell>
          <cell r="C226" t="str">
            <v>3.01.11</v>
          </cell>
          <cell r="D226">
            <v>113863</v>
          </cell>
          <cell r="E226" t="str">
            <v>면 고르기</v>
          </cell>
          <cell r="F226" t="str">
            <v>콘크리트면</v>
          </cell>
          <cell r="G226" t="str">
            <v>㎡</v>
          </cell>
          <cell r="H226">
            <v>1303</v>
          </cell>
          <cell r="I226">
            <v>0</v>
          </cell>
        </row>
        <row r="227">
          <cell r="A227" t="str">
            <v>D00250</v>
          </cell>
          <cell r="B227">
            <v>290</v>
          </cell>
          <cell r="C227" t="str">
            <v>3.01.12</v>
          </cell>
          <cell r="D227">
            <v>113864</v>
          </cell>
          <cell r="E227" t="str">
            <v>스페이서</v>
          </cell>
          <cell r="F227" t="str">
            <v>(수직+수평)</v>
          </cell>
          <cell r="G227" t="str">
            <v>㎡</v>
          </cell>
          <cell r="H227">
            <v>441</v>
          </cell>
          <cell r="I227">
            <v>0</v>
          </cell>
        </row>
        <row r="228">
          <cell r="A228" t="str">
            <v>D00175</v>
          </cell>
          <cell r="B228">
            <v>4</v>
          </cell>
          <cell r="C228" t="str">
            <v>3.01.13</v>
          </cell>
          <cell r="D228">
            <v>113865</v>
          </cell>
          <cell r="E228" t="str">
            <v>교명주</v>
          </cell>
          <cell r="F228" t="str">
            <v>600x800x1200x400</v>
          </cell>
          <cell r="G228" t="str">
            <v>EA</v>
          </cell>
          <cell r="H228">
            <v>1148326</v>
          </cell>
          <cell r="I228">
            <v>0</v>
          </cell>
        </row>
        <row r="229">
          <cell r="A229" t="str">
            <v>D00083</v>
          </cell>
          <cell r="B229">
            <v>2</v>
          </cell>
          <cell r="C229" t="str">
            <v>3.01.14</v>
          </cell>
          <cell r="D229">
            <v>113929</v>
          </cell>
          <cell r="E229" t="str">
            <v>설명판</v>
          </cell>
          <cell r="F229" t="str">
            <v>400x510x10㎜</v>
          </cell>
          <cell r="G229" t="str">
            <v>EA</v>
          </cell>
          <cell r="H229">
            <v>39211</v>
          </cell>
          <cell r="I229">
            <v>0</v>
          </cell>
        </row>
        <row r="230">
          <cell r="A230" t="str">
            <v>D00133</v>
          </cell>
          <cell r="B230">
            <v>2</v>
          </cell>
          <cell r="C230" t="str">
            <v>3.01.15</v>
          </cell>
          <cell r="D230">
            <v>113961</v>
          </cell>
          <cell r="E230" t="str">
            <v>교명판</v>
          </cell>
          <cell r="F230" t="str">
            <v>400x250x10㎜</v>
          </cell>
          <cell r="G230" t="str">
            <v>EA</v>
          </cell>
          <cell r="H230">
            <v>44856</v>
          </cell>
          <cell r="I230">
            <v>0</v>
          </cell>
        </row>
        <row r="231">
          <cell r="A231" t="str">
            <v>D00085</v>
          </cell>
          <cell r="B231">
            <v>1</v>
          </cell>
          <cell r="C231" t="str">
            <v>3.01.16</v>
          </cell>
          <cell r="D231">
            <v>113977</v>
          </cell>
          <cell r="E231" t="str">
            <v>T.B.M 설치</v>
          </cell>
          <cell r="G231" t="str">
            <v>EA</v>
          </cell>
          <cell r="H231">
            <v>25200</v>
          </cell>
          <cell r="I231">
            <v>0</v>
          </cell>
        </row>
        <row r="232">
          <cell r="A232" t="str">
            <v>T1</v>
          </cell>
          <cell r="B232">
            <v>234</v>
          </cell>
          <cell r="C232" t="str">
            <v>3.01.17</v>
          </cell>
          <cell r="D232">
            <v>113981</v>
          </cell>
          <cell r="E232" t="str">
            <v>전선관설치</v>
          </cell>
          <cell r="H232">
            <v>0</v>
          </cell>
          <cell r="I232">
            <v>0</v>
          </cell>
        </row>
        <row r="233">
          <cell r="A233" t="str">
            <v>D00996</v>
          </cell>
          <cell r="B233">
            <v>33</v>
          </cell>
          <cell r="C233" t="str">
            <v>a</v>
          </cell>
          <cell r="D233">
            <v>113985</v>
          </cell>
          <cell r="E233" t="str">
            <v>전선관설치</v>
          </cell>
          <cell r="F233" t="str">
            <v>Φ100m/m</v>
          </cell>
          <cell r="G233" t="str">
            <v>M</v>
          </cell>
          <cell r="H233">
            <v>5720</v>
          </cell>
          <cell r="I233">
            <v>0</v>
          </cell>
        </row>
        <row r="234">
          <cell r="A234" t="str">
            <v>D00997</v>
          </cell>
          <cell r="B234">
            <v>33</v>
          </cell>
          <cell r="C234" t="str">
            <v>b</v>
          </cell>
          <cell r="D234">
            <v>113989</v>
          </cell>
          <cell r="E234" t="str">
            <v>전선관설치</v>
          </cell>
          <cell r="F234" t="str">
            <v>Φ150m/m</v>
          </cell>
          <cell r="G234" t="str">
            <v>M</v>
          </cell>
          <cell r="H234">
            <v>10919</v>
          </cell>
          <cell r="I234">
            <v>0</v>
          </cell>
        </row>
        <row r="235">
          <cell r="A235" t="str">
            <v>E1</v>
          </cell>
          <cell r="B235">
            <v>0</v>
          </cell>
          <cell r="C235" t="str">
            <v>소계</v>
          </cell>
          <cell r="D235">
            <v>113990</v>
          </cell>
          <cell r="H235">
            <v>0</v>
          </cell>
          <cell r="I235">
            <v>0</v>
          </cell>
        </row>
        <row r="236">
          <cell r="A236" t="str">
            <v>D01024</v>
          </cell>
          <cell r="B236">
            <v>33</v>
          </cell>
          <cell r="C236" t="str">
            <v>3.01.18</v>
          </cell>
          <cell r="D236">
            <v>114118</v>
          </cell>
          <cell r="E236" t="str">
            <v>NOTCH</v>
          </cell>
          <cell r="G236" t="str">
            <v>M</v>
          </cell>
          <cell r="H236">
            <v>5551</v>
          </cell>
          <cell r="I236">
            <v>0</v>
          </cell>
        </row>
        <row r="237">
          <cell r="A237" t="str">
            <v>D00171</v>
          </cell>
          <cell r="B237">
            <v>33</v>
          </cell>
          <cell r="C237" t="str">
            <v>3.01.19</v>
          </cell>
          <cell r="D237">
            <v>114119</v>
          </cell>
          <cell r="E237" t="str">
            <v>난간(교량)</v>
          </cell>
          <cell r="F237" t="str">
            <v>H=0.36M</v>
          </cell>
          <cell r="G237" t="str">
            <v>ｍ</v>
          </cell>
          <cell r="H237">
            <v>195123</v>
          </cell>
          <cell r="I237">
            <v>0</v>
          </cell>
        </row>
        <row r="238">
          <cell r="A238" t="str">
            <v>D00068</v>
          </cell>
          <cell r="B238">
            <v>313</v>
          </cell>
          <cell r="C238" t="str">
            <v>3.01.20</v>
          </cell>
          <cell r="D238">
            <v>114120</v>
          </cell>
          <cell r="E238" t="str">
            <v>아스팔트 코팅</v>
          </cell>
          <cell r="F238" t="str">
            <v>2회</v>
          </cell>
          <cell r="G238" t="str">
            <v>㎡</v>
          </cell>
          <cell r="H238">
            <v>4719</v>
          </cell>
          <cell r="I238">
            <v>0</v>
          </cell>
        </row>
        <row r="239">
          <cell r="A239" t="str">
            <v>D00074</v>
          </cell>
          <cell r="B239">
            <v>80</v>
          </cell>
          <cell r="C239" t="str">
            <v>3.01.21</v>
          </cell>
          <cell r="D239">
            <v>114121</v>
          </cell>
          <cell r="E239" t="str">
            <v>다웰바설치</v>
          </cell>
          <cell r="F239" t="str">
            <v>D=25 ,L=600 M/M</v>
          </cell>
          <cell r="G239" t="str">
            <v>EA</v>
          </cell>
          <cell r="H239">
            <v>8129</v>
          </cell>
          <cell r="I239">
            <v>0</v>
          </cell>
        </row>
        <row r="240">
          <cell r="A240" t="str">
            <v>D00245</v>
          </cell>
          <cell r="B240">
            <v>16</v>
          </cell>
          <cell r="C240" t="str">
            <v>3.01.22</v>
          </cell>
          <cell r="D240">
            <v>114185</v>
          </cell>
          <cell r="E240" t="str">
            <v>스치로폴</v>
          </cell>
          <cell r="F240" t="str">
            <v>T=20㎜</v>
          </cell>
          <cell r="G240" t="str">
            <v>㎡</v>
          </cell>
          <cell r="H240">
            <v>2280</v>
          </cell>
          <cell r="I240">
            <v>0</v>
          </cell>
        </row>
        <row r="241">
          <cell r="A241" t="str">
            <v>T1</v>
          </cell>
          <cell r="B241">
            <v>245</v>
          </cell>
          <cell r="C241" t="str">
            <v>3.01.23</v>
          </cell>
          <cell r="D241">
            <v>114201</v>
          </cell>
          <cell r="E241" t="str">
            <v>강관 PILE</v>
          </cell>
          <cell r="H241">
            <v>0</v>
          </cell>
          <cell r="I241">
            <v>0</v>
          </cell>
        </row>
        <row r="242">
          <cell r="A242" t="str">
            <v>D00302</v>
          </cell>
          <cell r="B242">
            <v>1911</v>
          </cell>
          <cell r="C242" t="str">
            <v>a</v>
          </cell>
          <cell r="D242">
            <v>114217</v>
          </cell>
          <cell r="E242" t="str">
            <v>강관 PILE 자재비</v>
          </cell>
          <cell r="F242" t="str">
            <v>φ508.8, T= 12㎜</v>
          </cell>
          <cell r="G242" t="str">
            <v>ｍ</v>
          </cell>
          <cell r="H242">
            <v>63821</v>
          </cell>
          <cell r="I242">
            <v>0</v>
          </cell>
        </row>
        <row r="243">
          <cell r="A243" t="str">
            <v>D00813</v>
          </cell>
          <cell r="B243">
            <v>1804</v>
          </cell>
          <cell r="C243" t="str">
            <v>b</v>
          </cell>
          <cell r="D243">
            <v>114233</v>
          </cell>
          <cell r="E243" t="str">
            <v>PILE 항타직항</v>
          </cell>
          <cell r="F243" t="str">
            <v>508.8 ㎜(10M이하)</v>
          </cell>
          <cell r="G243" t="str">
            <v>M</v>
          </cell>
          <cell r="H243">
            <v>6598</v>
          </cell>
          <cell r="I243">
            <v>0</v>
          </cell>
        </row>
        <row r="244">
          <cell r="A244" t="str">
            <v>D01009</v>
          </cell>
          <cell r="B244">
            <v>1804</v>
          </cell>
          <cell r="C244" t="str">
            <v>c</v>
          </cell>
          <cell r="D244">
            <v>114241</v>
          </cell>
          <cell r="E244" t="str">
            <v>강관 PILE 천공</v>
          </cell>
          <cell r="F244" t="str">
            <v>토사</v>
          </cell>
          <cell r="G244" t="str">
            <v>ｍ</v>
          </cell>
          <cell r="H244">
            <v>20629</v>
          </cell>
          <cell r="I244">
            <v>0</v>
          </cell>
        </row>
        <row r="245">
          <cell r="A245" t="str">
            <v>D00312</v>
          </cell>
          <cell r="B245">
            <v>104</v>
          </cell>
          <cell r="C245" t="str">
            <v>d</v>
          </cell>
          <cell r="D245">
            <v>114245</v>
          </cell>
          <cell r="E245" t="str">
            <v>강관 PILE 두부보강</v>
          </cell>
          <cell r="F245" t="str">
            <v>φ508.8, T =12㎜</v>
          </cell>
          <cell r="G245" t="str">
            <v>EA</v>
          </cell>
          <cell r="H245">
            <v>343141</v>
          </cell>
          <cell r="I245">
            <v>0</v>
          </cell>
        </row>
        <row r="246">
          <cell r="A246" t="str">
            <v>E1</v>
          </cell>
          <cell r="B246">
            <v>0</v>
          </cell>
          <cell r="C246" t="str">
            <v>소계</v>
          </cell>
          <cell r="D246">
            <v>114246</v>
          </cell>
          <cell r="H246">
            <v>0</v>
          </cell>
          <cell r="I246">
            <v>0</v>
          </cell>
        </row>
        <row r="247">
          <cell r="A247" t="str">
            <v>E3</v>
          </cell>
          <cell r="B247">
            <v>0</v>
          </cell>
          <cell r="C247" t="str">
            <v>합계</v>
          </cell>
          <cell r="D247">
            <v>114247</v>
          </cell>
          <cell r="H247">
            <v>0</v>
          </cell>
          <cell r="I247">
            <v>0</v>
          </cell>
        </row>
        <row r="248">
          <cell r="A248" t="str">
            <v>T3</v>
          </cell>
          <cell r="B248">
            <v>332</v>
          </cell>
          <cell r="C248" t="str">
            <v>3.02</v>
          </cell>
          <cell r="D248">
            <v>114248</v>
          </cell>
          <cell r="E248" t="str">
            <v>창우2교</v>
          </cell>
          <cell r="F248" t="str">
            <v>STEEL BOX</v>
          </cell>
          <cell r="H248">
            <v>0</v>
          </cell>
          <cell r="I248">
            <v>0</v>
          </cell>
        </row>
        <row r="249">
          <cell r="A249" t="str">
            <v>T1</v>
          </cell>
          <cell r="B249">
            <v>252</v>
          </cell>
          <cell r="C249" t="str">
            <v>3.02.1</v>
          </cell>
          <cell r="D249">
            <v>114249</v>
          </cell>
          <cell r="E249" t="str">
            <v>구조물터파기</v>
          </cell>
          <cell r="H249">
            <v>0</v>
          </cell>
          <cell r="I249">
            <v>0</v>
          </cell>
        </row>
        <row r="250">
          <cell r="A250" t="str">
            <v>D00110</v>
          </cell>
          <cell r="B250">
            <v>1617</v>
          </cell>
          <cell r="C250" t="str">
            <v>a</v>
          </cell>
          <cell r="D250">
            <v>114377</v>
          </cell>
          <cell r="E250" t="str">
            <v>구조물터파기</v>
          </cell>
          <cell r="F250" t="str">
            <v>육상토사;0-4ｍ</v>
          </cell>
          <cell r="G250" t="str">
            <v>㎥</v>
          </cell>
          <cell r="H250">
            <v>2711</v>
          </cell>
          <cell r="I250">
            <v>0</v>
          </cell>
        </row>
        <row r="251">
          <cell r="A251" t="str">
            <v>D00966</v>
          </cell>
          <cell r="B251">
            <v>4778</v>
          </cell>
          <cell r="C251" t="str">
            <v>b</v>
          </cell>
          <cell r="D251">
            <v>114441</v>
          </cell>
          <cell r="E251" t="str">
            <v>구조물터파기</v>
          </cell>
          <cell r="F251" t="str">
            <v>수중토사;0-4ｍ</v>
          </cell>
          <cell r="G251" t="str">
            <v>㎥</v>
          </cell>
          <cell r="H251">
            <v>5036</v>
          </cell>
          <cell r="I251">
            <v>0</v>
          </cell>
        </row>
        <row r="252">
          <cell r="A252" t="str">
            <v>D00811</v>
          </cell>
          <cell r="B252">
            <v>828</v>
          </cell>
          <cell r="C252" t="str">
            <v>c</v>
          </cell>
          <cell r="D252">
            <v>114473</v>
          </cell>
          <cell r="E252" t="str">
            <v>구조물터파기</v>
          </cell>
          <cell r="F252" t="str">
            <v>수중풍화암;0-4ｍ</v>
          </cell>
          <cell r="G252" t="str">
            <v>㎥</v>
          </cell>
          <cell r="H252">
            <v>74713</v>
          </cell>
          <cell r="I252">
            <v>0</v>
          </cell>
        </row>
        <row r="253">
          <cell r="A253" t="str">
            <v>E1</v>
          </cell>
          <cell r="B253">
            <v>0</v>
          </cell>
          <cell r="C253" t="str">
            <v>소계</v>
          </cell>
          <cell r="D253">
            <v>114481</v>
          </cell>
          <cell r="H253">
            <v>0</v>
          </cell>
          <cell r="I253">
            <v>0</v>
          </cell>
        </row>
        <row r="254">
          <cell r="A254" t="str">
            <v>D00076</v>
          </cell>
          <cell r="B254">
            <v>1253</v>
          </cell>
          <cell r="C254" t="str">
            <v>3.02.2</v>
          </cell>
          <cell r="D254">
            <v>114489</v>
          </cell>
          <cell r="E254" t="str">
            <v>되메우기및다짐</v>
          </cell>
          <cell r="F254" t="str">
            <v>기계</v>
          </cell>
          <cell r="G254" t="str">
            <v>㎥</v>
          </cell>
          <cell r="H254">
            <v>796</v>
          </cell>
          <cell r="I254">
            <v>0</v>
          </cell>
        </row>
        <row r="255">
          <cell r="A255" t="str">
            <v>D00147</v>
          </cell>
          <cell r="B255">
            <v>588</v>
          </cell>
          <cell r="C255" t="str">
            <v>3.02.3</v>
          </cell>
          <cell r="D255">
            <v>114497</v>
          </cell>
          <cell r="E255" t="str">
            <v>뒷채움</v>
          </cell>
          <cell r="G255" t="str">
            <v>㎥</v>
          </cell>
          <cell r="H255">
            <v>27477</v>
          </cell>
          <cell r="I255">
            <v>0</v>
          </cell>
        </row>
        <row r="256">
          <cell r="A256" t="str">
            <v>D00979</v>
          </cell>
          <cell r="B256">
            <v>4680</v>
          </cell>
          <cell r="C256" t="str">
            <v>3.02.4</v>
          </cell>
          <cell r="D256">
            <v>114501</v>
          </cell>
          <cell r="E256" t="str">
            <v>사석채움</v>
          </cell>
          <cell r="G256" t="str">
            <v>㎥</v>
          </cell>
          <cell r="H256">
            <v>17761</v>
          </cell>
          <cell r="I256">
            <v>0</v>
          </cell>
        </row>
        <row r="257">
          <cell r="A257" t="str">
            <v>D00102</v>
          </cell>
          <cell r="B257">
            <v>253</v>
          </cell>
          <cell r="C257" t="str">
            <v>3.02.5</v>
          </cell>
          <cell r="D257">
            <v>114503</v>
          </cell>
          <cell r="E257" t="str">
            <v>물푸기공</v>
          </cell>
          <cell r="G257" t="str">
            <v>Hr</v>
          </cell>
          <cell r="H257">
            <v>1650</v>
          </cell>
          <cell r="I257">
            <v>0</v>
          </cell>
        </row>
        <row r="258">
          <cell r="A258" t="str">
            <v>T1</v>
          </cell>
          <cell r="B258">
            <v>261</v>
          </cell>
          <cell r="C258" t="str">
            <v>3.02.6</v>
          </cell>
          <cell r="D258">
            <v>114504</v>
          </cell>
          <cell r="E258" t="str">
            <v>콘크리트타설</v>
          </cell>
          <cell r="H258">
            <v>0</v>
          </cell>
          <cell r="I258">
            <v>0</v>
          </cell>
        </row>
        <row r="259">
          <cell r="A259" t="str">
            <v>D00916</v>
          </cell>
          <cell r="B259">
            <v>650</v>
          </cell>
          <cell r="C259" t="str">
            <v>a</v>
          </cell>
          <cell r="D259">
            <v>114632</v>
          </cell>
          <cell r="E259" t="str">
            <v>콘크리트타설(철근)</v>
          </cell>
          <cell r="F259" t="str">
            <v>25-270-12(섬유보강)</v>
          </cell>
          <cell r="G259" t="str">
            <v>㎥</v>
          </cell>
          <cell r="H259">
            <v>14667</v>
          </cell>
          <cell r="I259">
            <v>0</v>
          </cell>
        </row>
        <row r="260">
          <cell r="A260" t="str">
            <v>D00144</v>
          </cell>
          <cell r="B260">
            <v>2175</v>
          </cell>
          <cell r="C260" t="str">
            <v>b</v>
          </cell>
          <cell r="D260">
            <v>114633</v>
          </cell>
          <cell r="E260" t="str">
            <v>콘크리트타설</v>
          </cell>
          <cell r="F260" t="str">
            <v>철근25-240-12 펌프카</v>
          </cell>
          <cell r="G260" t="str">
            <v>㎥</v>
          </cell>
          <cell r="H260">
            <v>9867</v>
          </cell>
          <cell r="I260">
            <v>0</v>
          </cell>
        </row>
        <row r="261">
          <cell r="A261" t="str">
            <v>D00181</v>
          </cell>
          <cell r="B261">
            <v>75</v>
          </cell>
          <cell r="C261" t="str">
            <v>c</v>
          </cell>
          <cell r="D261">
            <v>114697</v>
          </cell>
          <cell r="E261" t="str">
            <v>콘크리트타설.</v>
          </cell>
          <cell r="F261" t="str">
            <v>무근40-160-8</v>
          </cell>
          <cell r="G261" t="str">
            <v>㎥</v>
          </cell>
          <cell r="H261">
            <v>18747</v>
          </cell>
          <cell r="I261">
            <v>0</v>
          </cell>
        </row>
        <row r="262">
          <cell r="A262" t="str">
            <v>E1</v>
          </cell>
          <cell r="B262">
            <v>0</v>
          </cell>
          <cell r="C262" t="str">
            <v>소계</v>
          </cell>
          <cell r="D262">
            <v>114713</v>
          </cell>
          <cell r="H262">
            <v>0</v>
          </cell>
          <cell r="I262">
            <v>0</v>
          </cell>
        </row>
        <row r="263">
          <cell r="A263" t="str">
            <v>T1</v>
          </cell>
          <cell r="B263">
            <v>270</v>
          </cell>
          <cell r="C263" t="str">
            <v>3.02.7</v>
          </cell>
          <cell r="D263">
            <v>114721</v>
          </cell>
          <cell r="H263">
            <v>0</v>
          </cell>
          <cell r="I263">
            <v>0</v>
          </cell>
        </row>
        <row r="264">
          <cell r="A264" t="str">
            <v>D00169</v>
          </cell>
          <cell r="B264">
            <v>1089</v>
          </cell>
          <cell r="C264" t="str">
            <v>a</v>
          </cell>
          <cell r="D264">
            <v>114729</v>
          </cell>
          <cell r="E264" t="str">
            <v>거푸집</v>
          </cell>
          <cell r="F264" t="str">
            <v>폼타이 3회</v>
          </cell>
          <cell r="G264" t="str">
            <v>㎡</v>
          </cell>
          <cell r="H264">
            <v>17843</v>
          </cell>
          <cell r="I264">
            <v>0</v>
          </cell>
        </row>
        <row r="265">
          <cell r="A265" t="str">
            <v>D00968</v>
          </cell>
          <cell r="B265">
            <v>463</v>
          </cell>
          <cell r="C265" t="str">
            <v>b</v>
          </cell>
          <cell r="D265">
            <v>114745</v>
          </cell>
          <cell r="E265" t="str">
            <v>거푸집</v>
          </cell>
          <cell r="F265" t="str">
            <v>합판 4회</v>
          </cell>
          <cell r="G265" t="str">
            <v>㎡</v>
          </cell>
          <cell r="H265">
            <v>15219</v>
          </cell>
          <cell r="I265">
            <v>0</v>
          </cell>
        </row>
        <row r="266">
          <cell r="A266" t="str">
            <v>D00969</v>
          </cell>
          <cell r="B266">
            <v>26</v>
          </cell>
          <cell r="C266" t="str">
            <v>c</v>
          </cell>
          <cell r="D266">
            <v>114753</v>
          </cell>
          <cell r="E266" t="str">
            <v>거푸집</v>
          </cell>
          <cell r="F266" t="str">
            <v>합판 6회</v>
          </cell>
          <cell r="G266" t="str">
            <v>㎡</v>
          </cell>
          <cell r="H266">
            <v>12486</v>
          </cell>
          <cell r="I266">
            <v>0</v>
          </cell>
        </row>
        <row r="267">
          <cell r="A267" t="str">
            <v>D00062</v>
          </cell>
          <cell r="B267">
            <v>56</v>
          </cell>
          <cell r="C267" t="str">
            <v>d</v>
          </cell>
          <cell r="D267">
            <v>114755</v>
          </cell>
          <cell r="E267" t="str">
            <v>거푸집</v>
          </cell>
          <cell r="F267" t="str">
            <v>원형 3회</v>
          </cell>
          <cell r="G267" t="str">
            <v>㎡</v>
          </cell>
          <cell r="H267">
            <v>37940</v>
          </cell>
          <cell r="I267">
            <v>0</v>
          </cell>
        </row>
        <row r="268">
          <cell r="A268" t="str">
            <v>D01020</v>
          </cell>
          <cell r="B268">
            <v>480</v>
          </cell>
          <cell r="C268" t="str">
            <v>e</v>
          </cell>
          <cell r="D268">
            <v>114757</v>
          </cell>
          <cell r="E268" t="str">
            <v>강재거푸집</v>
          </cell>
          <cell r="F268" t="str">
            <v>원형(D=2.0M)</v>
          </cell>
          <cell r="G268" t="str">
            <v>㎡</v>
          </cell>
          <cell r="H268">
            <v>49618</v>
          </cell>
          <cell r="I268">
            <v>0</v>
          </cell>
        </row>
        <row r="269">
          <cell r="A269" t="str">
            <v>D00157</v>
          </cell>
          <cell r="B269">
            <v>376</v>
          </cell>
          <cell r="C269" t="str">
            <v>f</v>
          </cell>
          <cell r="D269">
            <v>114759</v>
          </cell>
          <cell r="E269" t="str">
            <v>문양거푸집</v>
          </cell>
          <cell r="F269" t="str">
            <v>스치로폴1회용</v>
          </cell>
          <cell r="G269" t="str">
            <v>㎡</v>
          </cell>
          <cell r="H269">
            <v>23429</v>
          </cell>
          <cell r="I269">
            <v>0</v>
          </cell>
        </row>
        <row r="270">
          <cell r="A270" t="str">
            <v>D01010</v>
          </cell>
          <cell r="B270">
            <v>625</v>
          </cell>
          <cell r="C270" t="str">
            <v>g</v>
          </cell>
          <cell r="D270">
            <v>114760</v>
          </cell>
          <cell r="E270" t="str">
            <v>DECK PLATE</v>
          </cell>
          <cell r="G270" t="str">
            <v>M2</v>
          </cell>
          <cell r="H270">
            <v>6322</v>
          </cell>
          <cell r="I270">
            <v>0</v>
          </cell>
        </row>
        <row r="271">
          <cell r="A271" t="str">
            <v>E1</v>
          </cell>
          <cell r="B271">
            <v>0</v>
          </cell>
          <cell r="C271" t="str">
            <v>소계</v>
          </cell>
          <cell r="D271">
            <v>114761</v>
          </cell>
          <cell r="H271">
            <v>0</v>
          </cell>
          <cell r="I271">
            <v>0</v>
          </cell>
        </row>
        <row r="272">
          <cell r="A272" t="str">
            <v>T1</v>
          </cell>
          <cell r="B272">
            <v>274</v>
          </cell>
          <cell r="C272" t="str">
            <v>3.02.8</v>
          </cell>
          <cell r="D272">
            <v>114825</v>
          </cell>
          <cell r="E272" t="str">
            <v>동바리</v>
          </cell>
          <cell r="H272">
            <v>0</v>
          </cell>
          <cell r="I272">
            <v>0</v>
          </cell>
        </row>
        <row r="273">
          <cell r="A273" t="str">
            <v>D00101</v>
          </cell>
          <cell r="B273">
            <v>410</v>
          </cell>
          <cell r="C273" t="str">
            <v>a</v>
          </cell>
          <cell r="D273">
            <v>114889</v>
          </cell>
          <cell r="E273" t="str">
            <v>동바리</v>
          </cell>
          <cell r="F273" t="str">
            <v>목재4회</v>
          </cell>
          <cell r="G273" t="str">
            <v>공/㎥</v>
          </cell>
          <cell r="H273">
            <v>19710</v>
          </cell>
          <cell r="I273">
            <v>0</v>
          </cell>
        </row>
        <row r="274">
          <cell r="A274" t="str">
            <v>D00970</v>
          </cell>
          <cell r="B274">
            <v>651</v>
          </cell>
          <cell r="C274" t="str">
            <v>b</v>
          </cell>
          <cell r="D274">
            <v>114921</v>
          </cell>
          <cell r="E274" t="str">
            <v>동바리 (강관)</v>
          </cell>
          <cell r="F274" t="str">
            <v>교량</v>
          </cell>
          <cell r="G274" t="str">
            <v>㎡</v>
          </cell>
          <cell r="H274">
            <v>16235</v>
          </cell>
          <cell r="I274">
            <v>0</v>
          </cell>
        </row>
        <row r="275">
          <cell r="A275" t="str">
            <v>E1</v>
          </cell>
          <cell r="B275">
            <v>0</v>
          </cell>
          <cell r="C275" t="str">
            <v>소계</v>
          </cell>
          <cell r="D275">
            <v>114937</v>
          </cell>
          <cell r="H275">
            <v>0</v>
          </cell>
          <cell r="I275">
            <v>0</v>
          </cell>
        </row>
        <row r="276">
          <cell r="A276" t="str">
            <v>D00136</v>
          </cell>
          <cell r="B276">
            <v>1397</v>
          </cell>
          <cell r="C276" t="str">
            <v>3.02.9</v>
          </cell>
          <cell r="D276">
            <v>114953</v>
          </cell>
          <cell r="E276" t="str">
            <v>비계</v>
          </cell>
          <cell r="F276" t="str">
            <v>강관</v>
          </cell>
          <cell r="G276" t="str">
            <v>㎡</v>
          </cell>
          <cell r="H276">
            <v>8431</v>
          </cell>
          <cell r="I276">
            <v>0</v>
          </cell>
        </row>
        <row r="277">
          <cell r="A277" t="str">
            <v>T1</v>
          </cell>
          <cell r="B277">
            <v>279</v>
          </cell>
          <cell r="C277" t="str">
            <v>3.02.10</v>
          </cell>
          <cell r="D277">
            <v>114977</v>
          </cell>
          <cell r="E277" t="str">
            <v>철근가공조립</v>
          </cell>
          <cell r="H277">
            <v>0</v>
          </cell>
          <cell r="I277">
            <v>0</v>
          </cell>
        </row>
        <row r="278">
          <cell r="A278" t="str">
            <v>D00064</v>
          </cell>
          <cell r="B278">
            <v>88.802000000000007</v>
          </cell>
          <cell r="C278" t="str">
            <v>a</v>
          </cell>
          <cell r="D278">
            <v>115001</v>
          </cell>
          <cell r="E278" t="str">
            <v>철근가공조립</v>
          </cell>
          <cell r="F278" t="str">
            <v>보통</v>
          </cell>
          <cell r="G278" t="str">
            <v>TON</v>
          </cell>
          <cell r="H278">
            <v>346723</v>
          </cell>
          <cell r="I278">
            <v>0</v>
          </cell>
        </row>
        <row r="279">
          <cell r="A279" t="str">
            <v>D00065</v>
          </cell>
          <cell r="B279">
            <v>329.94099999999997</v>
          </cell>
          <cell r="C279" t="str">
            <v>b</v>
          </cell>
          <cell r="D279">
            <v>115009</v>
          </cell>
          <cell r="E279" t="str">
            <v>철근가공조립</v>
          </cell>
          <cell r="F279" t="str">
            <v>복잡</v>
          </cell>
          <cell r="G279" t="str">
            <v>TON</v>
          </cell>
          <cell r="H279">
            <v>435034</v>
          </cell>
          <cell r="I279">
            <v>0</v>
          </cell>
        </row>
        <row r="280">
          <cell r="A280" t="str">
            <v>E1</v>
          </cell>
          <cell r="B280">
            <v>0</v>
          </cell>
          <cell r="C280" t="str">
            <v>소계</v>
          </cell>
          <cell r="D280">
            <v>115011</v>
          </cell>
          <cell r="H280">
            <v>0</v>
          </cell>
          <cell r="I280">
            <v>0</v>
          </cell>
        </row>
        <row r="281">
          <cell r="A281" t="str">
            <v>D00080</v>
          </cell>
          <cell r="B281">
            <v>1798</v>
          </cell>
          <cell r="C281" t="str">
            <v>3.02.11</v>
          </cell>
          <cell r="D281">
            <v>115013</v>
          </cell>
          <cell r="E281" t="str">
            <v>슬라브 양생</v>
          </cell>
          <cell r="G281" t="str">
            <v>㎡</v>
          </cell>
          <cell r="H281">
            <v>342</v>
          </cell>
          <cell r="I281">
            <v>0</v>
          </cell>
        </row>
        <row r="282">
          <cell r="A282" t="str">
            <v>D00081</v>
          </cell>
          <cell r="B282">
            <v>1798</v>
          </cell>
          <cell r="C282" t="str">
            <v>3.02.12</v>
          </cell>
          <cell r="D282">
            <v>115015</v>
          </cell>
          <cell r="E282" t="str">
            <v>교면방수</v>
          </cell>
          <cell r="F282" t="str">
            <v>도막방수</v>
          </cell>
          <cell r="G282" t="str">
            <v>M2</v>
          </cell>
          <cell r="H282">
            <v>30754</v>
          </cell>
          <cell r="I282">
            <v>0</v>
          </cell>
        </row>
        <row r="283">
          <cell r="A283" t="str">
            <v>D00322</v>
          </cell>
          <cell r="B283">
            <v>1798</v>
          </cell>
          <cell r="C283" t="str">
            <v>3.02.13</v>
          </cell>
          <cell r="D283">
            <v>115016</v>
          </cell>
          <cell r="E283" t="str">
            <v>면 고르기</v>
          </cell>
          <cell r="F283" t="str">
            <v>콘크리트면</v>
          </cell>
          <cell r="G283" t="str">
            <v>㎡</v>
          </cell>
          <cell r="H283">
            <v>1303</v>
          </cell>
          <cell r="I283">
            <v>0</v>
          </cell>
        </row>
        <row r="284">
          <cell r="A284" t="str">
            <v>D00250</v>
          </cell>
          <cell r="B284">
            <v>2218</v>
          </cell>
          <cell r="C284" t="str">
            <v>3.02.14</v>
          </cell>
          <cell r="D284">
            <v>115017</v>
          </cell>
          <cell r="E284" t="str">
            <v>스페이서</v>
          </cell>
          <cell r="F284" t="str">
            <v>(수직+수평)</v>
          </cell>
          <cell r="G284" t="str">
            <v>㎡</v>
          </cell>
          <cell r="H284">
            <v>441</v>
          </cell>
          <cell r="I284">
            <v>0</v>
          </cell>
        </row>
        <row r="285">
          <cell r="A285" t="str">
            <v>D00082</v>
          </cell>
          <cell r="B285">
            <v>13.843</v>
          </cell>
          <cell r="C285" t="str">
            <v>3.02.15</v>
          </cell>
          <cell r="D285">
            <v>115081</v>
          </cell>
          <cell r="E285" t="str">
            <v>무수축콘크리트</v>
          </cell>
          <cell r="F285" t="str">
            <v>1:1</v>
          </cell>
          <cell r="G285" t="str">
            <v>㎥</v>
          </cell>
          <cell r="H285">
            <v>197909</v>
          </cell>
          <cell r="I285">
            <v>0</v>
          </cell>
        </row>
        <row r="286">
          <cell r="A286" t="str">
            <v>T1</v>
          </cell>
          <cell r="B286">
            <v>288</v>
          </cell>
          <cell r="C286" t="str">
            <v>3.02.16</v>
          </cell>
          <cell r="D286">
            <v>115097</v>
          </cell>
          <cell r="E286" t="str">
            <v>신축이음</v>
          </cell>
          <cell r="H286">
            <v>0</v>
          </cell>
          <cell r="I286">
            <v>0</v>
          </cell>
        </row>
        <row r="287">
          <cell r="A287" t="str">
            <v>D00977</v>
          </cell>
          <cell r="B287">
            <v>21</v>
          </cell>
          <cell r="C287" t="str">
            <v>a</v>
          </cell>
          <cell r="D287">
            <v>115113</v>
          </cell>
          <cell r="E287" t="str">
            <v>신축이음장치</v>
          </cell>
          <cell r="F287" t="str">
            <v>No.80</v>
          </cell>
          <cell r="G287" t="str">
            <v>ｍ</v>
          </cell>
          <cell r="H287">
            <v>586379</v>
          </cell>
          <cell r="I287">
            <v>0</v>
          </cell>
        </row>
        <row r="288">
          <cell r="A288" t="str">
            <v>D00637</v>
          </cell>
          <cell r="B288">
            <v>21</v>
          </cell>
          <cell r="C288" t="str">
            <v>b</v>
          </cell>
          <cell r="D288">
            <v>115129</v>
          </cell>
          <cell r="E288" t="str">
            <v>신축이음장치</v>
          </cell>
          <cell r="F288" t="str">
            <v>NO100</v>
          </cell>
          <cell r="G288" t="str">
            <v>ｍ</v>
          </cell>
          <cell r="H288">
            <v>666379</v>
          </cell>
          <cell r="I288">
            <v>0</v>
          </cell>
        </row>
        <row r="289">
          <cell r="A289" t="str">
            <v>E1</v>
          </cell>
          <cell r="B289">
            <v>0</v>
          </cell>
          <cell r="C289" t="str">
            <v>소계</v>
          </cell>
          <cell r="D289">
            <v>115133</v>
          </cell>
          <cell r="H289">
            <v>0</v>
          </cell>
          <cell r="I289">
            <v>0</v>
          </cell>
        </row>
        <row r="290">
          <cell r="A290" t="str">
            <v>D00175</v>
          </cell>
          <cell r="B290">
            <v>4</v>
          </cell>
          <cell r="C290" t="str">
            <v>3.02.17</v>
          </cell>
          <cell r="D290">
            <v>115137</v>
          </cell>
          <cell r="E290" t="str">
            <v>교명주</v>
          </cell>
          <cell r="F290" t="str">
            <v>600x800x1200x400</v>
          </cell>
          <cell r="G290" t="str">
            <v>EA</v>
          </cell>
          <cell r="H290">
            <v>1148326</v>
          </cell>
          <cell r="I290">
            <v>0</v>
          </cell>
        </row>
        <row r="291">
          <cell r="A291" t="str">
            <v>D00133</v>
          </cell>
          <cell r="B291">
            <v>2</v>
          </cell>
          <cell r="C291" t="str">
            <v>3.02.18</v>
          </cell>
          <cell r="D291">
            <v>115141</v>
          </cell>
          <cell r="E291" t="str">
            <v>교명판</v>
          </cell>
          <cell r="F291" t="str">
            <v>400x250x10㎜</v>
          </cell>
          <cell r="G291" t="str">
            <v>EA</v>
          </cell>
          <cell r="H291">
            <v>44856</v>
          </cell>
          <cell r="I291">
            <v>0</v>
          </cell>
        </row>
        <row r="292">
          <cell r="A292" t="str">
            <v>D00083</v>
          </cell>
          <cell r="B292">
            <v>2</v>
          </cell>
          <cell r="C292" t="str">
            <v>3.02.19</v>
          </cell>
          <cell r="D292">
            <v>115143</v>
          </cell>
          <cell r="E292" t="str">
            <v>설명판</v>
          </cell>
          <cell r="F292" t="str">
            <v>400x510x10㎜</v>
          </cell>
          <cell r="G292" t="str">
            <v>EA</v>
          </cell>
          <cell r="H292">
            <v>39211</v>
          </cell>
          <cell r="I292">
            <v>0</v>
          </cell>
        </row>
        <row r="293">
          <cell r="A293" t="str">
            <v>D00085</v>
          </cell>
          <cell r="B293">
            <v>1</v>
          </cell>
          <cell r="C293" t="str">
            <v>3.02.20</v>
          </cell>
          <cell r="D293">
            <v>115144</v>
          </cell>
          <cell r="E293" t="str">
            <v>T.B.M 설치</v>
          </cell>
          <cell r="G293" t="str">
            <v>EA</v>
          </cell>
          <cell r="H293">
            <v>25200</v>
          </cell>
          <cell r="I293">
            <v>0</v>
          </cell>
        </row>
        <row r="294">
          <cell r="A294" t="str">
            <v>T1</v>
          </cell>
          <cell r="B294">
            <v>296</v>
          </cell>
          <cell r="C294" t="str">
            <v>3.02.21</v>
          </cell>
          <cell r="D294">
            <v>115145</v>
          </cell>
          <cell r="E294" t="str">
            <v>전선관설치</v>
          </cell>
          <cell r="H294">
            <v>0</v>
          </cell>
          <cell r="I294">
            <v>0</v>
          </cell>
        </row>
        <row r="295">
          <cell r="A295" t="str">
            <v>D00996</v>
          </cell>
          <cell r="B295">
            <v>218</v>
          </cell>
          <cell r="C295" t="str">
            <v>a</v>
          </cell>
          <cell r="D295">
            <v>115273</v>
          </cell>
          <cell r="E295" t="str">
            <v>전선관설치</v>
          </cell>
          <cell r="F295" t="str">
            <v>Φ100m/m</v>
          </cell>
          <cell r="G295" t="str">
            <v>M</v>
          </cell>
          <cell r="H295">
            <v>5720</v>
          </cell>
          <cell r="I295">
            <v>0</v>
          </cell>
        </row>
        <row r="296">
          <cell r="A296" t="str">
            <v>D00997</v>
          </cell>
          <cell r="B296">
            <v>218</v>
          </cell>
          <cell r="C296" t="str">
            <v>b</v>
          </cell>
          <cell r="D296">
            <v>115337</v>
          </cell>
          <cell r="E296" t="str">
            <v>전선관설치</v>
          </cell>
          <cell r="F296" t="str">
            <v>Φ150m/m</v>
          </cell>
          <cell r="G296" t="str">
            <v>M</v>
          </cell>
          <cell r="H296">
            <v>10919</v>
          </cell>
          <cell r="I296">
            <v>0</v>
          </cell>
        </row>
        <row r="297">
          <cell r="A297" t="str">
            <v>E1</v>
          </cell>
          <cell r="B297">
            <v>0</v>
          </cell>
          <cell r="C297" t="str">
            <v>소계</v>
          </cell>
          <cell r="D297">
            <v>115345</v>
          </cell>
          <cell r="H297">
            <v>0</v>
          </cell>
          <cell r="I297">
            <v>0</v>
          </cell>
        </row>
        <row r="298">
          <cell r="A298" t="str">
            <v>D01024</v>
          </cell>
          <cell r="B298">
            <v>218</v>
          </cell>
          <cell r="C298" t="str">
            <v>3.02.22</v>
          </cell>
          <cell r="D298">
            <v>115353</v>
          </cell>
          <cell r="E298" t="str">
            <v>NOTCH</v>
          </cell>
          <cell r="G298" t="str">
            <v>M</v>
          </cell>
          <cell r="H298">
            <v>5551</v>
          </cell>
          <cell r="I298">
            <v>0</v>
          </cell>
        </row>
        <row r="299">
          <cell r="A299" t="str">
            <v>D00171</v>
          </cell>
          <cell r="B299">
            <v>218</v>
          </cell>
          <cell r="C299" t="str">
            <v>3.02.23</v>
          </cell>
          <cell r="D299">
            <v>115369</v>
          </cell>
          <cell r="E299" t="str">
            <v>난간(교량)</v>
          </cell>
          <cell r="F299" t="str">
            <v>H=0.36M</v>
          </cell>
          <cell r="G299" t="str">
            <v>ｍ</v>
          </cell>
          <cell r="H299">
            <v>195123</v>
          </cell>
          <cell r="I299">
            <v>0</v>
          </cell>
        </row>
        <row r="300">
          <cell r="A300" t="str">
            <v>D01015</v>
          </cell>
          <cell r="B300">
            <v>2</v>
          </cell>
          <cell r="C300" t="str">
            <v>3.02.24</v>
          </cell>
          <cell r="D300">
            <v>115385</v>
          </cell>
          <cell r="E300" t="str">
            <v>교량점검시설</v>
          </cell>
          <cell r="F300" t="str">
            <v>고정식</v>
          </cell>
          <cell r="G300" t="str">
            <v>개소</v>
          </cell>
          <cell r="H300">
            <v>4286395</v>
          </cell>
          <cell r="I300">
            <v>0</v>
          </cell>
        </row>
        <row r="301">
          <cell r="A301" t="str">
            <v>T1</v>
          </cell>
          <cell r="B301">
            <v>304</v>
          </cell>
          <cell r="C301" t="str">
            <v>3.02.25</v>
          </cell>
          <cell r="D301">
            <v>115389</v>
          </cell>
          <cell r="E301" t="str">
            <v>교량용배수구</v>
          </cell>
          <cell r="H301">
            <v>0</v>
          </cell>
          <cell r="I301">
            <v>0</v>
          </cell>
        </row>
        <row r="302">
          <cell r="A302" t="str">
            <v>D00835</v>
          </cell>
          <cell r="B302">
            <v>8</v>
          </cell>
          <cell r="C302" t="str">
            <v>a</v>
          </cell>
          <cell r="D302">
            <v>115393</v>
          </cell>
          <cell r="E302" t="str">
            <v>하천용</v>
          </cell>
          <cell r="F302" t="str">
            <v>집수구(주철)</v>
          </cell>
          <cell r="G302" t="str">
            <v>EA</v>
          </cell>
          <cell r="H302">
            <v>60745</v>
          </cell>
          <cell r="I302">
            <v>0</v>
          </cell>
        </row>
        <row r="303">
          <cell r="A303" t="str">
            <v>D00839</v>
          </cell>
          <cell r="B303">
            <v>8</v>
          </cell>
          <cell r="C303" t="str">
            <v>b</v>
          </cell>
          <cell r="D303">
            <v>115397</v>
          </cell>
          <cell r="E303" t="str">
            <v>하천용</v>
          </cell>
          <cell r="F303" t="str">
            <v>연결부(스텐레스)</v>
          </cell>
          <cell r="G303" t="str">
            <v>EA</v>
          </cell>
          <cell r="H303">
            <v>19508</v>
          </cell>
          <cell r="I303">
            <v>0</v>
          </cell>
        </row>
        <row r="304">
          <cell r="A304" t="str">
            <v>D00836</v>
          </cell>
          <cell r="B304">
            <v>28</v>
          </cell>
          <cell r="C304" t="str">
            <v>c</v>
          </cell>
          <cell r="D304">
            <v>115399</v>
          </cell>
          <cell r="E304" t="str">
            <v>하천용</v>
          </cell>
          <cell r="F304" t="str">
            <v>직관(150)</v>
          </cell>
          <cell r="G304" t="str">
            <v>M</v>
          </cell>
          <cell r="H304">
            <v>40501</v>
          </cell>
          <cell r="I304">
            <v>0</v>
          </cell>
        </row>
        <row r="305">
          <cell r="A305" t="str">
            <v>E1</v>
          </cell>
          <cell r="B305">
            <v>0</v>
          </cell>
          <cell r="C305" t="str">
            <v>소계</v>
          </cell>
          <cell r="D305">
            <v>115400</v>
          </cell>
          <cell r="H305">
            <v>0</v>
          </cell>
          <cell r="I305">
            <v>0</v>
          </cell>
        </row>
        <row r="306">
          <cell r="A306" t="str">
            <v>D00980</v>
          </cell>
          <cell r="B306">
            <v>622.27300000000002</v>
          </cell>
          <cell r="C306" t="str">
            <v>3.02.26</v>
          </cell>
          <cell r="D306">
            <v>115528</v>
          </cell>
          <cell r="E306" t="str">
            <v>강교 제작</v>
          </cell>
          <cell r="F306" t="str">
            <v>창우 2 교</v>
          </cell>
          <cell r="G306" t="str">
            <v>TON</v>
          </cell>
          <cell r="H306">
            <v>1728071</v>
          </cell>
          <cell r="I306">
            <v>0</v>
          </cell>
        </row>
        <row r="307">
          <cell r="A307" t="str">
            <v>D00989</v>
          </cell>
          <cell r="B307">
            <v>622.27300000000002</v>
          </cell>
          <cell r="C307" t="str">
            <v>3.02.27</v>
          </cell>
          <cell r="D307">
            <v>115529</v>
          </cell>
          <cell r="E307" t="str">
            <v>강교운반및가설</v>
          </cell>
          <cell r="F307" t="str">
            <v>창우 2 교</v>
          </cell>
          <cell r="G307" t="str">
            <v>TON</v>
          </cell>
          <cell r="H307">
            <v>170320</v>
          </cell>
          <cell r="I307">
            <v>0</v>
          </cell>
        </row>
        <row r="308">
          <cell r="A308" t="str">
            <v>T1</v>
          </cell>
          <cell r="B308">
            <v>315</v>
          </cell>
          <cell r="C308" t="str">
            <v>3.02.28</v>
          </cell>
          <cell r="D308">
            <v>115561</v>
          </cell>
          <cell r="E308" t="str">
            <v>강교도장</v>
          </cell>
          <cell r="H308">
            <v>0</v>
          </cell>
          <cell r="I308">
            <v>0</v>
          </cell>
        </row>
        <row r="309">
          <cell r="A309" t="str">
            <v>D00606</v>
          </cell>
          <cell r="B309">
            <v>7451</v>
          </cell>
          <cell r="C309" t="str">
            <v>a</v>
          </cell>
          <cell r="D309">
            <v>115593</v>
          </cell>
          <cell r="E309" t="str">
            <v>강교내부도장(공장)</v>
          </cell>
          <cell r="G309" t="str">
            <v>M2</v>
          </cell>
          <cell r="H309">
            <v>11707</v>
          </cell>
          <cell r="I309">
            <v>0</v>
          </cell>
        </row>
        <row r="310">
          <cell r="A310" t="str">
            <v>D00607</v>
          </cell>
          <cell r="B310">
            <v>575</v>
          </cell>
          <cell r="C310" t="str">
            <v>b</v>
          </cell>
          <cell r="D310">
            <v>115625</v>
          </cell>
          <cell r="E310" t="str">
            <v>강교SPLICER도장(공장</v>
          </cell>
          <cell r="F310" t="str">
            <v>)</v>
          </cell>
          <cell r="G310" t="str">
            <v>M2</v>
          </cell>
          <cell r="H310">
            <v>9157</v>
          </cell>
          <cell r="I310">
            <v>0</v>
          </cell>
        </row>
        <row r="311">
          <cell r="A311" t="str">
            <v>D00978</v>
          </cell>
          <cell r="B311">
            <v>67</v>
          </cell>
          <cell r="C311" t="str">
            <v>c</v>
          </cell>
          <cell r="D311">
            <v>115641</v>
          </cell>
          <cell r="E311" t="str">
            <v>내부볼트및SPLICER도</v>
          </cell>
          <cell r="F311" t="str">
            <v>장</v>
          </cell>
          <cell r="G311" t="str">
            <v>M2</v>
          </cell>
          <cell r="H311">
            <v>15459</v>
          </cell>
          <cell r="I311">
            <v>0</v>
          </cell>
        </row>
        <row r="312">
          <cell r="A312" t="str">
            <v>D00608</v>
          </cell>
          <cell r="B312">
            <v>3251</v>
          </cell>
          <cell r="C312" t="str">
            <v>d</v>
          </cell>
          <cell r="D312">
            <v>115649</v>
          </cell>
          <cell r="E312" t="str">
            <v>강교외부도장(공장)</v>
          </cell>
          <cell r="G312" t="str">
            <v>M2</v>
          </cell>
          <cell r="H312">
            <v>13843</v>
          </cell>
          <cell r="I312">
            <v>0</v>
          </cell>
        </row>
        <row r="313">
          <cell r="A313" t="str">
            <v>D00612</v>
          </cell>
          <cell r="B313">
            <v>3251</v>
          </cell>
          <cell r="C313" t="str">
            <v>e</v>
          </cell>
          <cell r="D313">
            <v>115653</v>
          </cell>
          <cell r="E313" t="str">
            <v>강교외부도장</v>
          </cell>
          <cell r="F313" t="str">
            <v>(현장)</v>
          </cell>
          <cell r="G313" t="str">
            <v>㎡</v>
          </cell>
          <cell r="H313">
            <v>2804</v>
          </cell>
          <cell r="I313">
            <v>0</v>
          </cell>
        </row>
        <row r="314">
          <cell r="A314" t="str">
            <v>D00609</v>
          </cell>
          <cell r="B314">
            <v>1026</v>
          </cell>
          <cell r="C314" t="str">
            <v>f</v>
          </cell>
          <cell r="D314">
            <v>115655</v>
          </cell>
          <cell r="E314" t="str">
            <v>외부포장면도장(공장)</v>
          </cell>
          <cell r="G314" t="str">
            <v>M2</v>
          </cell>
          <cell r="H314">
            <v>10272</v>
          </cell>
          <cell r="I314">
            <v>0</v>
          </cell>
        </row>
        <row r="315">
          <cell r="A315" t="str">
            <v>D00976</v>
          </cell>
          <cell r="B315">
            <v>514</v>
          </cell>
          <cell r="C315" t="str">
            <v>g</v>
          </cell>
          <cell r="D315">
            <v>115656</v>
          </cell>
          <cell r="E315" t="str">
            <v>외부볼트및SPLICER도</v>
          </cell>
          <cell r="F315" t="str">
            <v>장</v>
          </cell>
          <cell r="G315" t="str">
            <v>M2</v>
          </cell>
          <cell r="H315">
            <v>18979</v>
          </cell>
          <cell r="I315">
            <v>0</v>
          </cell>
        </row>
        <row r="316">
          <cell r="A316" t="str">
            <v>E1</v>
          </cell>
          <cell r="B316">
            <v>0</v>
          </cell>
          <cell r="C316" t="str">
            <v>소계</v>
          </cell>
          <cell r="D316">
            <v>115657</v>
          </cell>
          <cell r="H316">
            <v>0</v>
          </cell>
          <cell r="I316">
            <v>0</v>
          </cell>
        </row>
        <row r="317">
          <cell r="A317" t="str">
            <v>D00103</v>
          </cell>
          <cell r="B317">
            <v>0.82</v>
          </cell>
          <cell r="C317" t="str">
            <v>3.02.29</v>
          </cell>
          <cell r="D317">
            <v>115785</v>
          </cell>
          <cell r="E317" t="str">
            <v>무수축 몰탈</v>
          </cell>
          <cell r="F317" t="str">
            <v>1:1</v>
          </cell>
          <cell r="G317" t="str">
            <v>㎥</v>
          </cell>
          <cell r="H317">
            <v>128910</v>
          </cell>
          <cell r="I317">
            <v>0</v>
          </cell>
        </row>
        <row r="318">
          <cell r="A318" t="str">
            <v>T1</v>
          </cell>
          <cell r="B318">
            <v>323</v>
          </cell>
          <cell r="C318" t="str">
            <v>3.02.30</v>
          </cell>
          <cell r="D318">
            <v>115817</v>
          </cell>
          <cell r="E318" t="str">
            <v>교좌장치</v>
          </cell>
          <cell r="H318">
            <v>0</v>
          </cell>
          <cell r="I318">
            <v>0</v>
          </cell>
        </row>
        <row r="319">
          <cell r="A319" t="str">
            <v>D01006</v>
          </cell>
          <cell r="B319">
            <v>1</v>
          </cell>
          <cell r="C319" t="str">
            <v>a</v>
          </cell>
          <cell r="D319">
            <v>115849</v>
          </cell>
          <cell r="E319" t="str">
            <v>교좌장치</v>
          </cell>
          <cell r="F319" t="str">
            <v>600ton,고정단</v>
          </cell>
          <cell r="G319" t="str">
            <v>EA</v>
          </cell>
          <cell r="H319">
            <v>2685273</v>
          </cell>
          <cell r="I319">
            <v>0</v>
          </cell>
        </row>
        <row r="320">
          <cell r="A320" t="str">
            <v>D00998</v>
          </cell>
          <cell r="B320">
            <v>2</v>
          </cell>
          <cell r="C320" t="str">
            <v>b</v>
          </cell>
          <cell r="D320">
            <v>115881</v>
          </cell>
          <cell r="E320" t="str">
            <v>교좌장치</v>
          </cell>
          <cell r="F320" t="str">
            <v>250ton,일방향</v>
          </cell>
          <cell r="G320" t="str">
            <v>EA</v>
          </cell>
          <cell r="H320">
            <v>1871273</v>
          </cell>
          <cell r="I320">
            <v>0</v>
          </cell>
        </row>
        <row r="321">
          <cell r="A321" t="str">
            <v>D01007</v>
          </cell>
          <cell r="B321">
            <v>4</v>
          </cell>
          <cell r="C321" t="str">
            <v>c</v>
          </cell>
          <cell r="D321">
            <v>115897</v>
          </cell>
          <cell r="E321" t="str">
            <v>교좌장치</v>
          </cell>
          <cell r="F321" t="str">
            <v>600ton,일방향</v>
          </cell>
          <cell r="G321" t="str">
            <v>EA</v>
          </cell>
          <cell r="H321">
            <v>3838273</v>
          </cell>
          <cell r="I321">
            <v>0</v>
          </cell>
        </row>
        <row r="322">
          <cell r="A322" t="str">
            <v>D00999</v>
          </cell>
          <cell r="B322">
            <v>6</v>
          </cell>
          <cell r="C322" t="str">
            <v>d</v>
          </cell>
          <cell r="D322">
            <v>115905</v>
          </cell>
          <cell r="E322" t="str">
            <v>교좌장치</v>
          </cell>
          <cell r="F322" t="str">
            <v>250ton,양방향</v>
          </cell>
          <cell r="G322" t="str">
            <v>EA</v>
          </cell>
          <cell r="H322">
            <v>985273</v>
          </cell>
          <cell r="I322">
            <v>0</v>
          </cell>
        </row>
        <row r="323">
          <cell r="A323" t="str">
            <v>D01008</v>
          </cell>
          <cell r="B323">
            <v>3</v>
          </cell>
          <cell r="C323" t="str">
            <v>e</v>
          </cell>
          <cell r="D323">
            <v>115909</v>
          </cell>
          <cell r="E323" t="str">
            <v>교좌장치</v>
          </cell>
          <cell r="F323" t="str">
            <v>600ton,양방향</v>
          </cell>
          <cell r="G323" t="str">
            <v>EA</v>
          </cell>
          <cell r="H323">
            <v>2233273</v>
          </cell>
          <cell r="I323">
            <v>0</v>
          </cell>
        </row>
        <row r="324">
          <cell r="A324" t="str">
            <v>E1</v>
          </cell>
          <cell r="B324">
            <v>0</v>
          </cell>
          <cell r="C324" t="str">
            <v>소계</v>
          </cell>
          <cell r="D324">
            <v>115910</v>
          </cell>
          <cell r="H324">
            <v>0</v>
          </cell>
          <cell r="I324">
            <v>0</v>
          </cell>
        </row>
        <row r="325">
          <cell r="A325" t="str">
            <v>D00068</v>
          </cell>
          <cell r="B325">
            <v>275</v>
          </cell>
          <cell r="C325" t="str">
            <v>3.02.31</v>
          </cell>
          <cell r="D325">
            <v>115911</v>
          </cell>
          <cell r="E325" t="str">
            <v>아스팔트 코팅</v>
          </cell>
          <cell r="F325" t="str">
            <v>2회</v>
          </cell>
          <cell r="G325" t="str">
            <v>㎡</v>
          </cell>
          <cell r="H325">
            <v>4719</v>
          </cell>
          <cell r="I325">
            <v>0</v>
          </cell>
        </row>
        <row r="326">
          <cell r="A326" t="str">
            <v>D00074</v>
          </cell>
          <cell r="B326">
            <v>98</v>
          </cell>
          <cell r="C326" t="str">
            <v>3.02.32</v>
          </cell>
          <cell r="D326">
            <v>115912</v>
          </cell>
          <cell r="E326" t="str">
            <v>다웰바설치</v>
          </cell>
          <cell r="F326" t="str">
            <v>D=25 ,L=600 M/M</v>
          </cell>
          <cell r="G326" t="str">
            <v>EA</v>
          </cell>
          <cell r="H326">
            <v>8129</v>
          </cell>
          <cell r="I326">
            <v>0</v>
          </cell>
        </row>
        <row r="327">
          <cell r="A327" t="str">
            <v>D00245</v>
          </cell>
          <cell r="B327">
            <v>22</v>
          </cell>
          <cell r="C327" t="str">
            <v>3.02.33</v>
          </cell>
          <cell r="D327">
            <v>115913</v>
          </cell>
          <cell r="E327" t="str">
            <v>스치로폴</v>
          </cell>
          <cell r="F327" t="str">
            <v>T=20㎜</v>
          </cell>
          <cell r="G327" t="str">
            <v>㎡</v>
          </cell>
          <cell r="H327">
            <v>2280</v>
          </cell>
          <cell r="I327">
            <v>0</v>
          </cell>
        </row>
        <row r="328">
          <cell r="A328" t="str">
            <v>T1</v>
          </cell>
          <cell r="B328">
            <v>331</v>
          </cell>
          <cell r="C328" t="str">
            <v>3.02.34</v>
          </cell>
          <cell r="D328">
            <v>115945</v>
          </cell>
          <cell r="E328" t="str">
            <v>강관 PILE</v>
          </cell>
          <cell r="H328">
            <v>0</v>
          </cell>
          <cell r="I328">
            <v>0</v>
          </cell>
        </row>
        <row r="329">
          <cell r="A329" t="str">
            <v>D00302</v>
          </cell>
          <cell r="B329">
            <v>1256</v>
          </cell>
          <cell r="C329" t="str">
            <v>a</v>
          </cell>
          <cell r="D329">
            <v>115977</v>
          </cell>
          <cell r="E329" t="str">
            <v>강관 PILE 자재비</v>
          </cell>
          <cell r="F329" t="str">
            <v>φ508.8, T= 12㎜</v>
          </cell>
          <cell r="G329" t="str">
            <v>ｍ</v>
          </cell>
          <cell r="H329">
            <v>63821</v>
          </cell>
          <cell r="I329">
            <v>0</v>
          </cell>
        </row>
        <row r="330">
          <cell r="A330" t="str">
            <v>D01009</v>
          </cell>
          <cell r="B330">
            <v>1180</v>
          </cell>
          <cell r="C330" t="str">
            <v>b</v>
          </cell>
          <cell r="D330">
            <v>116009</v>
          </cell>
          <cell r="E330" t="str">
            <v>강관 PILE 천공</v>
          </cell>
          <cell r="F330" t="str">
            <v>토사</v>
          </cell>
          <cell r="G330" t="str">
            <v>ｍ</v>
          </cell>
          <cell r="H330">
            <v>20629</v>
          </cell>
          <cell r="I330">
            <v>0</v>
          </cell>
        </row>
        <row r="331">
          <cell r="A331" t="str">
            <v>D00312</v>
          </cell>
          <cell r="B331">
            <v>84</v>
          </cell>
          <cell r="C331" t="str">
            <v>c</v>
          </cell>
          <cell r="D331">
            <v>116025</v>
          </cell>
          <cell r="E331" t="str">
            <v>강관 PILE 두부보강</v>
          </cell>
          <cell r="F331" t="str">
            <v>φ508.8, T =12㎜</v>
          </cell>
          <cell r="G331" t="str">
            <v>EA</v>
          </cell>
          <cell r="H331">
            <v>343141</v>
          </cell>
          <cell r="I331">
            <v>0</v>
          </cell>
        </row>
        <row r="332">
          <cell r="A332" t="str">
            <v>E1</v>
          </cell>
          <cell r="B332">
            <v>0</v>
          </cell>
          <cell r="C332" t="str">
            <v>소계</v>
          </cell>
          <cell r="D332">
            <v>116029</v>
          </cell>
          <cell r="H332">
            <v>0</v>
          </cell>
          <cell r="I332">
            <v>0</v>
          </cell>
        </row>
        <row r="333">
          <cell r="A333" t="str">
            <v>E3</v>
          </cell>
          <cell r="B333">
            <v>0</v>
          </cell>
          <cell r="C333" t="str">
            <v>합계</v>
          </cell>
          <cell r="D333">
            <v>116033</v>
          </cell>
          <cell r="H333">
            <v>0</v>
          </cell>
          <cell r="I333">
            <v>0</v>
          </cell>
        </row>
        <row r="334">
          <cell r="A334" t="str">
            <v>T3</v>
          </cell>
          <cell r="B334">
            <v>406</v>
          </cell>
          <cell r="C334" t="str">
            <v>3.03</v>
          </cell>
          <cell r="D334">
            <v>116037</v>
          </cell>
          <cell r="E334" t="str">
            <v>창우3교</v>
          </cell>
          <cell r="F334" t="str">
            <v>STEEL BOX</v>
          </cell>
          <cell r="H334">
            <v>0</v>
          </cell>
          <cell r="I334">
            <v>0</v>
          </cell>
        </row>
        <row r="335">
          <cell r="A335" t="str">
            <v>D00110</v>
          </cell>
          <cell r="B335">
            <v>1363</v>
          </cell>
          <cell r="C335" t="str">
            <v>3.03.1</v>
          </cell>
          <cell r="D335">
            <v>116039</v>
          </cell>
          <cell r="E335" t="str">
            <v>구조물터파기</v>
          </cell>
          <cell r="F335" t="str">
            <v>육상토사;0-4ｍ</v>
          </cell>
          <cell r="G335" t="str">
            <v>㎥</v>
          </cell>
          <cell r="H335">
            <v>2711</v>
          </cell>
          <cell r="I335">
            <v>0</v>
          </cell>
        </row>
        <row r="336">
          <cell r="A336" t="str">
            <v>D00076</v>
          </cell>
          <cell r="B336">
            <v>827</v>
          </cell>
          <cell r="C336" t="str">
            <v>3.03.2</v>
          </cell>
          <cell r="D336">
            <v>116040</v>
          </cell>
          <cell r="E336" t="str">
            <v>되메우기및다짐</v>
          </cell>
          <cell r="F336" t="str">
            <v>기계</v>
          </cell>
          <cell r="G336" t="str">
            <v>㎥</v>
          </cell>
          <cell r="H336">
            <v>796</v>
          </cell>
          <cell r="I336">
            <v>0</v>
          </cell>
        </row>
        <row r="337">
          <cell r="A337" t="str">
            <v>D00147</v>
          </cell>
          <cell r="B337">
            <v>1376</v>
          </cell>
          <cell r="C337" t="str">
            <v>3.03.3</v>
          </cell>
          <cell r="D337">
            <v>116041</v>
          </cell>
          <cell r="E337" t="str">
            <v>뒷채움</v>
          </cell>
          <cell r="G337" t="str">
            <v>㎥</v>
          </cell>
          <cell r="H337">
            <v>27477</v>
          </cell>
          <cell r="I337">
            <v>0</v>
          </cell>
        </row>
        <row r="338">
          <cell r="A338" t="str">
            <v>T1</v>
          </cell>
          <cell r="B338">
            <v>341</v>
          </cell>
          <cell r="C338" t="str">
            <v>3.03.4</v>
          </cell>
          <cell r="D338">
            <v>116073</v>
          </cell>
          <cell r="E338" t="str">
            <v>콘크리트타설</v>
          </cell>
          <cell r="H338">
            <v>0</v>
          </cell>
          <cell r="I338">
            <v>0</v>
          </cell>
        </row>
        <row r="339">
          <cell r="A339" t="str">
            <v>D00916</v>
          </cell>
          <cell r="B339">
            <v>249</v>
          </cell>
          <cell r="C339" t="str">
            <v>a</v>
          </cell>
          <cell r="D339">
            <v>116105</v>
          </cell>
          <cell r="E339" t="str">
            <v>콘크리트타설(철근)</v>
          </cell>
          <cell r="F339" t="str">
            <v>25-270-12(섬유보강)</v>
          </cell>
          <cell r="G339" t="str">
            <v>㎥</v>
          </cell>
          <cell r="H339">
            <v>14667</v>
          </cell>
          <cell r="I339">
            <v>0</v>
          </cell>
        </row>
        <row r="340">
          <cell r="A340" t="str">
            <v>D00144</v>
          </cell>
          <cell r="B340">
            <v>1086</v>
          </cell>
          <cell r="C340" t="str">
            <v>b</v>
          </cell>
          <cell r="D340">
            <v>116137</v>
          </cell>
          <cell r="E340" t="str">
            <v>콘크리트타설</v>
          </cell>
          <cell r="F340" t="str">
            <v>철근25-240-12 펌프카</v>
          </cell>
          <cell r="G340" t="str">
            <v>㎥</v>
          </cell>
          <cell r="H340">
            <v>9867</v>
          </cell>
          <cell r="I340">
            <v>0</v>
          </cell>
        </row>
        <row r="341">
          <cell r="A341" t="str">
            <v>D00709</v>
          </cell>
          <cell r="B341">
            <v>46</v>
          </cell>
          <cell r="C341" t="str">
            <v>c</v>
          </cell>
          <cell r="D341">
            <v>116153</v>
          </cell>
          <cell r="E341" t="str">
            <v>콘크리트타설</v>
          </cell>
          <cell r="F341" t="str">
            <v>무근40-150-8</v>
          </cell>
          <cell r="G341" t="str">
            <v>㎥</v>
          </cell>
          <cell r="H341">
            <v>18747</v>
          </cell>
          <cell r="I341">
            <v>0</v>
          </cell>
        </row>
        <row r="342">
          <cell r="A342" t="str">
            <v>E1</v>
          </cell>
          <cell r="B342">
            <v>0</v>
          </cell>
          <cell r="C342" t="str">
            <v>소계</v>
          </cell>
          <cell r="D342">
            <v>116155</v>
          </cell>
          <cell r="H342">
            <v>0</v>
          </cell>
          <cell r="I342">
            <v>0</v>
          </cell>
        </row>
        <row r="343">
          <cell r="A343" t="str">
            <v>T1</v>
          </cell>
          <cell r="B343">
            <v>348</v>
          </cell>
          <cell r="C343" t="str">
            <v>3.03.5</v>
          </cell>
          <cell r="D343">
            <v>116157</v>
          </cell>
          <cell r="E343" t="str">
            <v>거푸집</v>
          </cell>
          <cell r="H343">
            <v>0</v>
          </cell>
          <cell r="I343">
            <v>0</v>
          </cell>
        </row>
        <row r="344">
          <cell r="A344" t="str">
            <v>D00169</v>
          </cell>
          <cell r="B344">
            <v>727</v>
          </cell>
          <cell r="C344" t="str">
            <v>a</v>
          </cell>
          <cell r="D344">
            <v>116161</v>
          </cell>
          <cell r="E344" t="str">
            <v>거푸집</v>
          </cell>
          <cell r="F344" t="str">
            <v>폼타이 3회</v>
          </cell>
          <cell r="G344" t="str">
            <v>㎡</v>
          </cell>
          <cell r="H344">
            <v>17843</v>
          </cell>
          <cell r="I344">
            <v>0</v>
          </cell>
        </row>
        <row r="345">
          <cell r="A345" t="str">
            <v>D00968</v>
          </cell>
          <cell r="B345">
            <v>180</v>
          </cell>
          <cell r="C345" t="str">
            <v>b</v>
          </cell>
          <cell r="D345">
            <v>116165</v>
          </cell>
          <cell r="E345" t="str">
            <v>거푸집</v>
          </cell>
          <cell r="F345" t="str">
            <v>합판 4회</v>
          </cell>
          <cell r="G345" t="str">
            <v>㎡</v>
          </cell>
          <cell r="H345">
            <v>15219</v>
          </cell>
          <cell r="I345">
            <v>0</v>
          </cell>
        </row>
        <row r="346">
          <cell r="A346" t="str">
            <v>D00969</v>
          </cell>
          <cell r="B346">
            <v>12</v>
          </cell>
          <cell r="C346" t="str">
            <v>c</v>
          </cell>
          <cell r="D346">
            <v>116167</v>
          </cell>
          <cell r="E346" t="str">
            <v>거푸집</v>
          </cell>
          <cell r="F346" t="str">
            <v>합판 6회</v>
          </cell>
          <cell r="G346" t="str">
            <v>㎡</v>
          </cell>
          <cell r="H346">
            <v>12486</v>
          </cell>
          <cell r="I346">
            <v>0</v>
          </cell>
        </row>
        <row r="347">
          <cell r="A347" t="str">
            <v>D00157</v>
          </cell>
          <cell r="B347">
            <v>725</v>
          </cell>
          <cell r="C347" t="str">
            <v>d</v>
          </cell>
          <cell r="D347">
            <v>116168</v>
          </cell>
          <cell r="E347" t="str">
            <v>문양거푸집</v>
          </cell>
          <cell r="F347" t="str">
            <v>스치로폴1회용</v>
          </cell>
          <cell r="G347" t="str">
            <v>㎡</v>
          </cell>
          <cell r="H347">
            <v>23429</v>
          </cell>
          <cell r="I347">
            <v>0</v>
          </cell>
        </row>
        <row r="348">
          <cell r="A348" t="str">
            <v>D01010</v>
          </cell>
          <cell r="B348">
            <v>231</v>
          </cell>
          <cell r="C348" t="str">
            <v>e</v>
          </cell>
          <cell r="D348">
            <v>116169</v>
          </cell>
          <cell r="E348" t="str">
            <v>DECK PLATE</v>
          </cell>
          <cell r="G348" t="str">
            <v>M2</v>
          </cell>
          <cell r="H348">
            <v>6322</v>
          </cell>
          <cell r="I348">
            <v>0</v>
          </cell>
        </row>
        <row r="349">
          <cell r="A349" t="str">
            <v>E1</v>
          </cell>
          <cell r="B349">
            <v>0</v>
          </cell>
          <cell r="C349" t="str">
            <v>소계</v>
          </cell>
          <cell r="D349">
            <v>116201</v>
          </cell>
          <cell r="H349">
            <v>0</v>
          </cell>
          <cell r="I349">
            <v>0</v>
          </cell>
        </row>
        <row r="350">
          <cell r="A350" t="str">
            <v>T1</v>
          </cell>
          <cell r="B350">
            <v>352</v>
          </cell>
          <cell r="C350" t="str">
            <v>3.03.6</v>
          </cell>
          <cell r="D350">
            <v>116217</v>
          </cell>
          <cell r="E350" t="str">
            <v>동바리</v>
          </cell>
          <cell r="H350">
            <v>0</v>
          </cell>
          <cell r="I350">
            <v>0</v>
          </cell>
        </row>
        <row r="351">
          <cell r="A351" t="str">
            <v>D00101</v>
          </cell>
          <cell r="B351">
            <v>150</v>
          </cell>
          <cell r="C351" t="str">
            <v>a</v>
          </cell>
          <cell r="D351">
            <v>116233</v>
          </cell>
          <cell r="E351" t="str">
            <v>동바리</v>
          </cell>
          <cell r="F351" t="str">
            <v>목재4회</v>
          </cell>
          <cell r="G351" t="str">
            <v>공/㎥</v>
          </cell>
          <cell r="H351">
            <v>19710</v>
          </cell>
          <cell r="I351">
            <v>0</v>
          </cell>
        </row>
        <row r="352">
          <cell r="A352" t="str">
            <v>D00970</v>
          </cell>
          <cell r="B352">
            <v>69</v>
          </cell>
          <cell r="C352" t="str">
            <v>b</v>
          </cell>
          <cell r="D352">
            <v>116265</v>
          </cell>
          <cell r="E352" t="str">
            <v>동바리 (강관)</v>
          </cell>
          <cell r="F352" t="str">
            <v>교량</v>
          </cell>
          <cell r="G352" t="str">
            <v>㎡</v>
          </cell>
          <cell r="H352">
            <v>16235</v>
          </cell>
          <cell r="I352">
            <v>0</v>
          </cell>
        </row>
        <row r="353">
          <cell r="A353" t="str">
            <v>E1</v>
          </cell>
          <cell r="B353">
            <v>0</v>
          </cell>
          <cell r="C353" t="str">
            <v>소계</v>
          </cell>
          <cell r="D353">
            <v>116273</v>
          </cell>
          <cell r="H353">
            <v>0</v>
          </cell>
          <cell r="I353">
            <v>0</v>
          </cell>
        </row>
        <row r="354">
          <cell r="A354" t="str">
            <v>D00136</v>
          </cell>
          <cell r="B354">
            <v>648</v>
          </cell>
          <cell r="C354" t="str">
            <v>3.06.7</v>
          </cell>
          <cell r="D354">
            <v>116281</v>
          </cell>
          <cell r="E354" t="str">
            <v>비계</v>
          </cell>
          <cell r="F354" t="str">
            <v>강관</v>
          </cell>
          <cell r="G354" t="str">
            <v>㎡</v>
          </cell>
          <cell r="H354">
            <v>8431</v>
          </cell>
          <cell r="I354">
            <v>0</v>
          </cell>
        </row>
        <row r="355">
          <cell r="A355" t="str">
            <v>T1</v>
          </cell>
          <cell r="B355">
            <v>357</v>
          </cell>
          <cell r="C355" t="str">
            <v>3.03.8</v>
          </cell>
          <cell r="D355">
            <v>116285</v>
          </cell>
          <cell r="E355" t="str">
            <v>철근가공조립</v>
          </cell>
          <cell r="H355">
            <v>0</v>
          </cell>
          <cell r="I355">
            <v>0</v>
          </cell>
        </row>
        <row r="356">
          <cell r="A356" t="str">
            <v>D00064</v>
          </cell>
          <cell r="B356">
            <v>130.21100000000001</v>
          </cell>
          <cell r="C356" t="str">
            <v>a</v>
          </cell>
          <cell r="D356">
            <v>116289</v>
          </cell>
          <cell r="E356" t="str">
            <v>철근가공조립</v>
          </cell>
          <cell r="F356" t="str">
            <v>보통</v>
          </cell>
          <cell r="G356" t="str">
            <v>TON</v>
          </cell>
          <cell r="H356">
            <v>346723</v>
          </cell>
          <cell r="I356">
            <v>0</v>
          </cell>
        </row>
        <row r="357">
          <cell r="A357" t="str">
            <v>D00065</v>
          </cell>
          <cell r="B357">
            <v>69.691999999999993</v>
          </cell>
          <cell r="C357" t="str">
            <v>b</v>
          </cell>
          <cell r="D357">
            <v>116293</v>
          </cell>
          <cell r="E357" t="str">
            <v>철근가공조립</v>
          </cell>
          <cell r="F357" t="str">
            <v>복잡</v>
          </cell>
          <cell r="G357" t="str">
            <v>TON</v>
          </cell>
          <cell r="H357">
            <v>435034</v>
          </cell>
          <cell r="I357">
            <v>0</v>
          </cell>
        </row>
        <row r="358">
          <cell r="A358" t="str">
            <v>E1</v>
          </cell>
          <cell r="B358">
            <v>0</v>
          </cell>
          <cell r="C358" t="str">
            <v>소계</v>
          </cell>
          <cell r="D358">
            <v>116294</v>
          </cell>
          <cell r="H358">
            <v>0</v>
          </cell>
          <cell r="I358">
            <v>0</v>
          </cell>
        </row>
        <row r="359">
          <cell r="A359" t="str">
            <v>D00080</v>
          </cell>
          <cell r="B359">
            <v>657</v>
          </cell>
          <cell r="C359" t="str">
            <v>3.03.9</v>
          </cell>
          <cell r="D359">
            <v>116295</v>
          </cell>
          <cell r="E359" t="str">
            <v>슬라브 양생</v>
          </cell>
          <cell r="G359" t="str">
            <v>㎡</v>
          </cell>
          <cell r="H359">
            <v>342</v>
          </cell>
          <cell r="I359">
            <v>0</v>
          </cell>
        </row>
        <row r="360">
          <cell r="A360" t="str">
            <v>D00081</v>
          </cell>
          <cell r="B360">
            <v>657</v>
          </cell>
          <cell r="C360" t="str">
            <v>3.03.10</v>
          </cell>
          <cell r="D360">
            <v>116296</v>
          </cell>
          <cell r="E360" t="str">
            <v>교면방수</v>
          </cell>
          <cell r="F360" t="str">
            <v>도막방수</v>
          </cell>
          <cell r="G360" t="str">
            <v>M2</v>
          </cell>
          <cell r="H360">
            <v>30754</v>
          </cell>
          <cell r="I360">
            <v>0</v>
          </cell>
        </row>
        <row r="361">
          <cell r="A361" t="str">
            <v>D00322</v>
          </cell>
          <cell r="B361">
            <v>657</v>
          </cell>
          <cell r="C361" t="str">
            <v>3.03.11</v>
          </cell>
          <cell r="D361">
            <v>116297</v>
          </cell>
          <cell r="E361" t="str">
            <v>면 고르기</v>
          </cell>
          <cell r="F361" t="str">
            <v>콘크리트면</v>
          </cell>
          <cell r="G361" t="str">
            <v>㎡</v>
          </cell>
          <cell r="H361">
            <v>1303</v>
          </cell>
          <cell r="I361">
            <v>0</v>
          </cell>
        </row>
        <row r="362">
          <cell r="A362" t="str">
            <v>D00250</v>
          </cell>
          <cell r="B362">
            <v>1117</v>
          </cell>
          <cell r="C362" t="str">
            <v>3.03.12</v>
          </cell>
          <cell r="D362">
            <v>116361</v>
          </cell>
          <cell r="E362" t="str">
            <v>스페이서</v>
          </cell>
          <cell r="F362" t="str">
            <v>(수직+수평)</v>
          </cell>
          <cell r="G362" t="str">
            <v>㎡</v>
          </cell>
          <cell r="H362">
            <v>441</v>
          </cell>
          <cell r="I362">
            <v>0</v>
          </cell>
        </row>
        <row r="363">
          <cell r="A363" t="str">
            <v>D00082</v>
          </cell>
          <cell r="B363">
            <v>8.5399999999999991</v>
          </cell>
          <cell r="C363" t="str">
            <v>3.03.13</v>
          </cell>
          <cell r="D363">
            <v>116393</v>
          </cell>
          <cell r="E363" t="str">
            <v>무수축콘크리트</v>
          </cell>
          <cell r="F363" t="str">
            <v>1:1</v>
          </cell>
          <cell r="G363" t="str">
            <v>㎥</v>
          </cell>
          <cell r="H363">
            <v>197909</v>
          </cell>
          <cell r="I363">
            <v>0</v>
          </cell>
        </row>
        <row r="364">
          <cell r="A364" t="str">
            <v>D00977</v>
          </cell>
          <cell r="B364">
            <v>35</v>
          </cell>
          <cell r="C364" t="str">
            <v>3.03.14</v>
          </cell>
          <cell r="D364">
            <v>116409</v>
          </cell>
          <cell r="E364" t="str">
            <v>신축이음장치</v>
          </cell>
          <cell r="F364" t="str">
            <v>No.80</v>
          </cell>
          <cell r="G364" t="str">
            <v>ｍ</v>
          </cell>
          <cell r="H364">
            <v>586379</v>
          </cell>
          <cell r="I364">
            <v>0</v>
          </cell>
        </row>
        <row r="365">
          <cell r="A365" t="str">
            <v>D00175</v>
          </cell>
          <cell r="B365">
            <v>4</v>
          </cell>
          <cell r="C365" t="str">
            <v>3.03.15</v>
          </cell>
          <cell r="D365">
            <v>116417</v>
          </cell>
          <cell r="E365" t="str">
            <v>교명주</v>
          </cell>
          <cell r="F365" t="str">
            <v>600x800x1200x400</v>
          </cell>
          <cell r="G365" t="str">
            <v>EA</v>
          </cell>
          <cell r="H365">
            <v>1148326</v>
          </cell>
          <cell r="I365">
            <v>0</v>
          </cell>
        </row>
        <row r="366">
          <cell r="A366" t="str">
            <v>D00133</v>
          </cell>
          <cell r="B366">
            <v>2</v>
          </cell>
          <cell r="C366" t="str">
            <v>3.03.16</v>
          </cell>
          <cell r="D366">
            <v>116421</v>
          </cell>
          <cell r="E366" t="str">
            <v>교명판</v>
          </cell>
          <cell r="F366" t="str">
            <v>400x250x10㎜</v>
          </cell>
          <cell r="G366" t="str">
            <v>EA</v>
          </cell>
          <cell r="H366">
            <v>44856</v>
          </cell>
          <cell r="I366">
            <v>0</v>
          </cell>
        </row>
        <row r="367">
          <cell r="A367" t="str">
            <v>D00083</v>
          </cell>
          <cell r="B367">
            <v>2</v>
          </cell>
          <cell r="C367" t="str">
            <v>3.03.17</v>
          </cell>
          <cell r="D367">
            <v>116423</v>
          </cell>
          <cell r="E367" t="str">
            <v>설명판</v>
          </cell>
          <cell r="F367" t="str">
            <v>400x510x10㎜</v>
          </cell>
          <cell r="G367" t="str">
            <v>EA</v>
          </cell>
          <cell r="H367">
            <v>39211</v>
          </cell>
          <cell r="I367">
            <v>0</v>
          </cell>
        </row>
        <row r="368">
          <cell r="A368" t="str">
            <v>D00085</v>
          </cell>
          <cell r="B368">
            <v>1</v>
          </cell>
          <cell r="C368" t="str">
            <v>3.03.18</v>
          </cell>
          <cell r="D368">
            <v>116424</v>
          </cell>
          <cell r="E368" t="str">
            <v>T.B.M 설치</v>
          </cell>
          <cell r="G368" t="str">
            <v>EA</v>
          </cell>
          <cell r="H368">
            <v>25200</v>
          </cell>
          <cell r="I368">
            <v>0</v>
          </cell>
        </row>
        <row r="369">
          <cell r="A369" t="str">
            <v>T1</v>
          </cell>
          <cell r="B369">
            <v>371</v>
          </cell>
          <cell r="C369" t="str">
            <v>3.03.19</v>
          </cell>
          <cell r="D369">
            <v>116425</v>
          </cell>
          <cell r="E369" t="str">
            <v>전선관설치</v>
          </cell>
          <cell r="H369">
            <v>0</v>
          </cell>
          <cell r="I369">
            <v>0</v>
          </cell>
        </row>
        <row r="370">
          <cell r="A370" t="str">
            <v>D00996</v>
          </cell>
          <cell r="B370">
            <v>79</v>
          </cell>
          <cell r="C370" t="str">
            <v>a</v>
          </cell>
          <cell r="D370">
            <v>116553</v>
          </cell>
          <cell r="E370" t="str">
            <v>전선관설치</v>
          </cell>
          <cell r="F370" t="str">
            <v>Φ100m/m</v>
          </cell>
          <cell r="G370" t="str">
            <v>M</v>
          </cell>
          <cell r="H370">
            <v>5720</v>
          </cell>
          <cell r="I370">
            <v>0</v>
          </cell>
        </row>
        <row r="371">
          <cell r="A371" t="str">
            <v>D00997</v>
          </cell>
          <cell r="B371">
            <v>79</v>
          </cell>
          <cell r="C371" t="str">
            <v>b</v>
          </cell>
          <cell r="D371">
            <v>116617</v>
          </cell>
          <cell r="E371" t="str">
            <v>전선관설치</v>
          </cell>
          <cell r="F371" t="str">
            <v>Φ150m/m</v>
          </cell>
          <cell r="G371" t="str">
            <v>M</v>
          </cell>
          <cell r="H371">
            <v>10919</v>
          </cell>
          <cell r="I371">
            <v>0</v>
          </cell>
        </row>
        <row r="372">
          <cell r="A372" t="str">
            <v>E1</v>
          </cell>
          <cell r="B372">
            <v>0</v>
          </cell>
          <cell r="C372" t="str">
            <v>소계</v>
          </cell>
          <cell r="D372">
            <v>116625</v>
          </cell>
          <cell r="H372">
            <v>0</v>
          </cell>
          <cell r="I372">
            <v>0</v>
          </cell>
        </row>
        <row r="373">
          <cell r="A373" t="str">
            <v>D01024</v>
          </cell>
          <cell r="B373">
            <v>79</v>
          </cell>
          <cell r="C373" t="str">
            <v>3.03.20</v>
          </cell>
          <cell r="D373">
            <v>116633</v>
          </cell>
          <cell r="E373" t="str">
            <v>NOTCH</v>
          </cell>
          <cell r="G373" t="str">
            <v>M</v>
          </cell>
          <cell r="H373">
            <v>5551</v>
          </cell>
          <cell r="I373">
            <v>0</v>
          </cell>
        </row>
        <row r="374">
          <cell r="A374" t="str">
            <v>D00171</v>
          </cell>
          <cell r="B374">
            <v>79</v>
          </cell>
          <cell r="C374" t="str">
            <v>3.03.21</v>
          </cell>
          <cell r="D374">
            <v>116649</v>
          </cell>
          <cell r="E374" t="str">
            <v>난간(교량)</v>
          </cell>
          <cell r="F374" t="str">
            <v>H=0.36M</v>
          </cell>
          <cell r="G374" t="str">
            <v>ｍ</v>
          </cell>
          <cell r="H374">
            <v>195123</v>
          </cell>
          <cell r="I374">
            <v>0</v>
          </cell>
        </row>
        <row r="375">
          <cell r="A375" t="str">
            <v>T1</v>
          </cell>
          <cell r="B375">
            <v>379</v>
          </cell>
          <cell r="C375" t="str">
            <v>3.03.22</v>
          </cell>
          <cell r="D375">
            <v>116657</v>
          </cell>
          <cell r="E375" t="str">
            <v>교량용배수구</v>
          </cell>
          <cell r="H375">
            <v>0</v>
          </cell>
          <cell r="I375">
            <v>0</v>
          </cell>
        </row>
        <row r="376">
          <cell r="A376" t="str">
            <v>D00835</v>
          </cell>
          <cell r="B376">
            <v>2</v>
          </cell>
          <cell r="C376" t="str">
            <v>a</v>
          </cell>
          <cell r="D376">
            <v>116665</v>
          </cell>
          <cell r="E376" t="str">
            <v>육교용</v>
          </cell>
          <cell r="F376" t="str">
            <v>집수구(주철)</v>
          </cell>
          <cell r="G376" t="str">
            <v>EA</v>
          </cell>
          <cell r="H376">
            <v>60745</v>
          </cell>
          <cell r="I376">
            <v>0</v>
          </cell>
        </row>
        <row r="377">
          <cell r="A377" t="str">
            <v>D00839</v>
          </cell>
          <cell r="B377">
            <v>2</v>
          </cell>
          <cell r="C377" t="str">
            <v>b</v>
          </cell>
          <cell r="D377">
            <v>116673</v>
          </cell>
          <cell r="E377" t="str">
            <v>육교용</v>
          </cell>
          <cell r="F377" t="str">
            <v>연결부(스텐레스)</v>
          </cell>
          <cell r="G377" t="str">
            <v>EA</v>
          </cell>
          <cell r="H377">
            <v>19508</v>
          </cell>
          <cell r="I377">
            <v>0</v>
          </cell>
        </row>
        <row r="378">
          <cell r="A378" t="str">
            <v>D00837</v>
          </cell>
          <cell r="B378">
            <v>2</v>
          </cell>
          <cell r="C378" t="str">
            <v>c</v>
          </cell>
          <cell r="D378">
            <v>116677</v>
          </cell>
          <cell r="E378" t="str">
            <v>육교용연결</v>
          </cell>
          <cell r="F378" t="str">
            <v>집수거(스텐레스)</v>
          </cell>
          <cell r="G378" t="str">
            <v>EA</v>
          </cell>
          <cell r="H378">
            <v>131761</v>
          </cell>
          <cell r="I378">
            <v>0</v>
          </cell>
        </row>
        <row r="379">
          <cell r="A379" t="str">
            <v>D00836</v>
          </cell>
          <cell r="B379">
            <v>15</v>
          </cell>
          <cell r="C379" t="str">
            <v>d</v>
          </cell>
          <cell r="D379">
            <v>116679</v>
          </cell>
          <cell r="E379" t="str">
            <v>육교용</v>
          </cell>
          <cell r="F379" t="str">
            <v>직관(150)</v>
          </cell>
          <cell r="G379" t="str">
            <v>M</v>
          </cell>
          <cell r="H379">
            <v>40501</v>
          </cell>
          <cell r="I379">
            <v>0</v>
          </cell>
        </row>
        <row r="380">
          <cell r="A380" t="str">
            <v>E1</v>
          </cell>
          <cell r="B380">
            <v>0</v>
          </cell>
          <cell r="C380" t="str">
            <v>소계</v>
          </cell>
          <cell r="D380">
            <v>116680</v>
          </cell>
          <cell r="H380">
            <v>0</v>
          </cell>
          <cell r="I380">
            <v>0</v>
          </cell>
        </row>
        <row r="381">
          <cell r="A381" t="str">
            <v>D00984</v>
          </cell>
          <cell r="B381">
            <v>211.05099999999999</v>
          </cell>
          <cell r="C381" t="str">
            <v>3.03.23</v>
          </cell>
          <cell r="D381">
            <v>116808</v>
          </cell>
          <cell r="E381" t="str">
            <v>강교제작</v>
          </cell>
          <cell r="F381" t="str">
            <v>창우 3 교</v>
          </cell>
          <cell r="G381" t="str">
            <v>TON</v>
          </cell>
          <cell r="H381">
            <v>1772923</v>
          </cell>
          <cell r="I381">
            <v>0</v>
          </cell>
        </row>
        <row r="382">
          <cell r="A382" t="str">
            <v>D00985</v>
          </cell>
          <cell r="B382">
            <v>211.05099999999999</v>
          </cell>
          <cell r="C382" t="str">
            <v>3.03.24</v>
          </cell>
          <cell r="D382">
            <v>116809</v>
          </cell>
          <cell r="E382" t="str">
            <v>강교운반및가설</v>
          </cell>
          <cell r="F382" t="str">
            <v>창우 3 교</v>
          </cell>
          <cell r="G382" t="str">
            <v>TON</v>
          </cell>
          <cell r="H382">
            <v>323352</v>
          </cell>
          <cell r="I382">
            <v>0</v>
          </cell>
        </row>
        <row r="383">
          <cell r="A383" t="str">
            <v>T1</v>
          </cell>
          <cell r="B383">
            <v>390</v>
          </cell>
          <cell r="C383" t="str">
            <v>3.03.25</v>
          </cell>
          <cell r="D383">
            <v>116841</v>
          </cell>
          <cell r="E383" t="str">
            <v>강교도장</v>
          </cell>
          <cell r="H383">
            <v>0</v>
          </cell>
          <cell r="I383">
            <v>0</v>
          </cell>
        </row>
        <row r="384">
          <cell r="A384" t="str">
            <v>D00606</v>
          </cell>
          <cell r="B384">
            <v>2331</v>
          </cell>
          <cell r="C384" t="str">
            <v>a</v>
          </cell>
          <cell r="D384">
            <v>116873</v>
          </cell>
          <cell r="E384" t="str">
            <v>강교내부도장(공장)</v>
          </cell>
          <cell r="G384" t="str">
            <v>M2</v>
          </cell>
          <cell r="H384">
            <v>11707</v>
          </cell>
          <cell r="I384">
            <v>0</v>
          </cell>
        </row>
        <row r="385">
          <cell r="A385" t="str">
            <v>D00607</v>
          </cell>
          <cell r="B385">
            <v>464</v>
          </cell>
          <cell r="C385" t="str">
            <v>b</v>
          </cell>
          <cell r="D385">
            <v>116905</v>
          </cell>
          <cell r="E385" t="str">
            <v>강교SPLICER도장(공장</v>
          </cell>
          <cell r="F385" t="str">
            <v>)</v>
          </cell>
          <cell r="G385" t="str">
            <v>M2</v>
          </cell>
          <cell r="H385">
            <v>9157</v>
          </cell>
          <cell r="I385">
            <v>0</v>
          </cell>
        </row>
        <row r="386">
          <cell r="A386" t="str">
            <v>D00978</v>
          </cell>
          <cell r="B386">
            <v>24</v>
          </cell>
          <cell r="C386" t="str">
            <v>c</v>
          </cell>
          <cell r="D386">
            <v>116921</v>
          </cell>
          <cell r="E386" t="str">
            <v>내부볼트및SPLICER도</v>
          </cell>
          <cell r="F386" t="str">
            <v>장</v>
          </cell>
          <cell r="G386" t="str">
            <v>M2</v>
          </cell>
          <cell r="H386">
            <v>15459</v>
          </cell>
          <cell r="I386">
            <v>0</v>
          </cell>
        </row>
        <row r="387">
          <cell r="A387" t="str">
            <v>D00608</v>
          </cell>
          <cell r="B387">
            <v>1229</v>
          </cell>
          <cell r="C387" t="str">
            <v>d</v>
          </cell>
          <cell r="D387">
            <v>116929</v>
          </cell>
          <cell r="E387" t="str">
            <v>강교외부도장(공장)</v>
          </cell>
          <cell r="G387" t="str">
            <v>M2</v>
          </cell>
          <cell r="H387">
            <v>13843</v>
          </cell>
          <cell r="I387">
            <v>0</v>
          </cell>
        </row>
        <row r="388">
          <cell r="A388" t="str">
            <v>D00612</v>
          </cell>
          <cell r="B388">
            <v>1229</v>
          </cell>
          <cell r="C388" t="str">
            <v>e</v>
          </cell>
          <cell r="D388">
            <v>116933</v>
          </cell>
          <cell r="E388" t="str">
            <v>강교외부도장</v>
          </cell>
          <cell r="F388" t="str">
            <v>(현장)</v>
          </cell>
          <cell r="G388" t="str">
            <v>㎡</v>
          </cell>
          <cell r="H388">
            <v>2804</v>
          </cell>
          <cell r="I388">
            <v>0</v>
          </cell>
        </row>
        <row r="389">
          <cell r="A389" t="str">
            <v>D00609</v>
          </cell>
          <cell r="B389">
            <v>350</v>
          </cell>
          <cell r="C389" t="str">
            <v>f</v>
          </cell>
          <cell r="D389">
            <v>116935</v>
          </cell>
          <cell r="E389" t="str">
            <v>외부포장면도장(공장)</v>
          </cell>
          <cell r="G389" t="str">
            <v>M2</v>
          </cell>
          <cell r="H389">
            <v>10272</v>
          </cell>
          <cell r="I389">
            <v>0</v>
          </cell>
        </row>
        <row r="390">
          <cell r="A390" t="str">
            <v>D00976</v>
          </cell>
          <cell r="B390">
            <v>380</v>
          </cell>
          <cell r="C390" t="str">
            <v>g</v>
          </cell>
          <cell r="D390">
            <v>116936</v>
          </cell>
          <cell r="E390" t="str">
            <v>외부볼트및SPLICER도</v>
          </cell>
          <cell r="F390" t="str">
            <v>장</v>
          </cell>
          <cell r="G390" t="str">
            <v>M2</v>
          </cell>
          <cell r="H390">
            <v>18979</v>
          </cell>
          <cell r="I390">
            <v>0</v>
          </cell>
        </row>
        <row r="391">
          <cell r="A391" t="str">
            <v>E1</v>
          </cell>
          <cell r="B391">
            <v>0</v>
          </cell>
          <cell r="C391" t="str">
            <v>소계</v>
          </cell>
          <cell r="D391">
            <v>116937</v>
          </cell>
          <cell r="H391">
            <v>0</v>
          </cell>
          <cell r="I391">
            <v>0</v>
          </cell>
        </row>
        <row r="392">
          <cell r="A392" t="str">
            <v>D00103</v>
          </cell>
          <cell r="B392">
            <v>0.28000000000000003</v>
          </cell>
          <cell r="C392" t="str">
            <v>3.03.26</v>
          </cell>
          <cell r="D392">
            <v>117065</v>
          </cell>
          <cell r="E392" t="str">
            <v>무수축 몰탈</v>
          </cell>
          <cell r="F392" t="str">
            <v>1:1</v>
          </cell>
          <cell r="G392" t="str">
            <v>㎥</v>
          </cell>
          <cell r="H392">
            <v>128910</v>
          </cell>
          <cell r="I392">
            <v>0</v>
          </cell>
        </row>
        <row r="393">
          <cell r="A393" t="str">
            <v>T1</v>
          </cell>
          <cell r="B393">
            <v>396</v>
          </cell>
          <cell r="C393" t="str">
            <v>3.03.27</v>
          </cell>
          <cell r="D393">
            <v>117097</v>
          </cell>
          <cell r="E393" t="str">
            <v>교좌장치</v>
          </cell>
          <cell r="H393">
            <v>0</v>
          </cell>
          <cell r="I393">
            <v>0</v>
          </cell>
        </row>
        <row r="394">
          <cell r="A394" t="str">
            <v>D01000</v>
          </cell>
          <cell r="B394">
            <v>1</v>
          </cell>
          <cell r="C394" t="str">
            <v>a</v>
          </cell>
          <cell r="D394">
            <v>117129</v>
          </cell>
          <cell r="E394" t="str">
            <v>교좌장치</v>
          </cell>
          <cell r="F394" t="str">
            <v>300ton,고정단</v>
          </cell>
          <cell r="G394" t="str">
            <v>EA</v>
          </cell>
          <cell r="H394">
            <v>1086273</v>
          </cell>
          <cell r="I394">
            <v>0</v>
          </cell>
        </row>
        <row r="395">
          <cell r="A395" t="str">
            <v>D01001</v>
          </cell>
          <cell r="B395">
            <v>4</v>
          </cell>
          <cell r="C395" t="str">
            <v>b</v>
          </cell>
          <cell r="D395">
            <v>117161</v>
          </cell>
          <cell r="E395" t="str">
            <v>교좌장치</v>
          </cell>
          <cell r="F395" t="str">
            <v>300ton,일방향</v>
          </cell>
          <cell r="G395" t="str">
            <v>EA</v>
          </cell>
          <cell r="H395">
            <v>2095273</v>
          </cell>
          <cell r="I395">
            <v>0</v>
          </cell>
        </row>
        <row r="396">
          <cell r="A396" t="str">
            <v>D01002</v>
          </cell>
          <cell r="B396">
            <v>3</v>
          </cell>
          <cell r="C396" t="str">
            <v>c</v>
          </cell>
          <cell r="D396">
            <v>117177</v>
          </cell>
          <cell r="E396" t="str">
            <v>교좌장치</v>
          </cell>
          <cell r="F396" t="str">
            <v>300ton,양방향</v>
          </cell>
          <cell r="G396" t="str">
            <v>EA</v>
          </cell>
          <cell r="H396">
            <v>1125273</v>
          </cell>
          <cell r="I396">
            <v>0</v>
          </cell>
        </row>
        <row r="397">
          <cell r="A397" t="str">
            <v>E1</v>
          </cell>
          <cell r="B397">
            <v>0</v>
          </cell>
          <cell r="C397" t="str">
            <v>소계</v>
          </cell>
          <cell r="D397">
            <v>117181</v>
          </cell>
          <cell r="H397">
            <v>0</v>
          </cell>
          <cell r="I397">
            <v>0</v>
          </cell>
        </row>
        <row r="398">
          <cell r="A398" t="str">
            <v>D00068</v>
          </cell>
          <cell r="B398">
            <v>444</v>
          </cell>
          <cell r="C398" t="str">
            <v>3.03.27</v>
          </cell>
          <cell r="D398">
            <v>117185</v>
          </cell>
          <cell r="E398" t="str">
            <v>아스팔트 코팅</v>
          </cell>
          <cell r="F398" t="str">
            <v>2회</v>
          </cell>
          <cell r="G398" t="str">
            <v>㎡</v>
          </cell>
          <cell r="H398">
            <v>4719</v>
          </cell>
          <cell r="I398">
            <v>0</v>
          </cell>
        </row>
        <row r="399">
          <cell r="A399" t="str">
            <v>D00074</v>
          </cell>
          <cell r="B399">
            <v>80</v>
          </cell>
          <cell r="C399" t="str">
            <v>3.03.28</v>
          </cell>
          <cell r="D399">
            <v>117189</v>
          </cell>
          <cell r="E399" t="str">
            <v>다웰바설치</v>
          </cell>
          <cell r="F399" t="str">
            <v>D=25 ,L=600 M/M</v>
          </cell>
          <cell r="G399" t="str">
            <v>EA</v>
          </cell>
          <cell r="H399">
            <v>8129</v>
          </cell>
          <cell r="I399">
            <v>0</v>
          </cell>
        </row>
        <row r="400">
          <cell r="A400" t="str">
            <v>D00245</v>
          </cell>
          <cell r="B400">
            <v>18</v>
          </cell>
          <cell r="C400" t="str">
            <v>3.03.29</v>
          </cell>
          <cell r="D400">
            <v>117191</v>
          </cell>
          <cell r="E400" t="str">
            <v>스치로폴</v>
          </cell>
          <cell r="F400" t="str">
            <v>T=20㎜</v>
          </cell>
          <cell r="G400" t="str">
            <v>㎡</v>
          </cell>
          <cell r="H400">
            <v>2280</v>
          </cell>
          <cell r="I400">
            <v>0</v>
          </cell>
        </row>
        <row r="401">
          <cell r="A401" t="str">
            <v>T1</v>
          </cell>
          <cell r="B401">
            <v>405</v>
          </cell>
          <cell r="C401" t="str">
            <v>3.03.30</v>
          </cell>
          <cell r="D401">
            <v>117192</v>
          </cell>
          <cell r="E401" t="str">
            <v>강관 PILE</v>
          </cell>
          <cell r="H401">
            <v>0</v>
          </cell>
          <cell r="I401">
            <v>0</v>
          </cell>
        </row>
        <row r="402">
          <cell r="A402" t="str">
            <v>D00302</v>
          </cell>
          <cell r="B402">
            <v>2047</v>
          </cell>
          <cell r="C402" t="str">
            <v>a</v>
          </cell>
          <cell r="D402">
            <v>117320</v>
          </cell>
          <cell r="E402" t="str">
            <v>강관 PILE 자재비</v>
          </cell>
          <cell r="F402" t="str">
            <v>φ508.8, T= 12㎜</v>
          </cell>
          <cell r="G402" t="str">
            <v>ｍ</v>
          </cell>
          <cell r="H402">
            <v>63821</v>
          </cell>
          <cell r="I402">
            <v>0</v>
          </cell>
        </row>
        <row r="403">
          <cell r="A403" t="str">
            <v>D00813</v>
          </cell>
          <cell r="B403">
            <v>959</v>
          </cell>
          <cell r="C403" t="str">
            <v>b</v>
          </cell>
          <cell r="D403">
            <v>117321</v>
          </cell>
          <cell r="E403" t="str">
            <v>PILE 항타직항</v>
          </cell>
          <cell r="F403" t="str">
            <v>508.8 ㎜(10M이하)</v>
          </cell>
          <cell r="G403" t="str">
            <v>M</v>
          </cell>
          <cell r="H403">
            <v>6598</v>
          </cell>
          <cell r="I403">
            <v>0</v>
          </cell>
        </row>
        <row r="404">
          <cell r="A404" t="str">
            <v>D01009</v>
          </cell>
          <cell r="B404">
            <v>962</v>
          </cell>
          <cell r="C404" t="str">
            <v>c</v>
          </cell>
          <cell r="D404">
            <v>117385</v>
          </cell>
          <cell r="E404" t="str">
            <v>강관 PILE 천공</v>
          </cell>
          <cell r="F404" t="str">
            <v>토사</v>
          </cell>
          <cell r="G404" t="str">
            <v>ｍ</v>
          </cell>
          <cell r="H404">
            <v>20629</v>
          </cell>
          <cell r="I404">
            <v>0</v>
          </cell>
        </row>
        <row r="405">
          <cell r="A405" t="str">
            <v>D00312</v>
          </cell>
          <cell r="B405">
            <v>143</v>
          </cell>
          <cell r="C405" t="str">
            <v>d</v>
          </cell>
          <cell r="D405">
            <v>117417</v>
          </cell>
          <cell r="E405" t="str">
            <v>강관 PILE 두부보강</v>
          </cell>
          <cell r="F405" t="str">
            <v>φ508.8, T =12㎜</v>
          </cell>
          <cell r="G405" t="str">
            <v>EA</v>
          </cell>
          <cell r="H405">
            <v>343141</v>
          </cell>
          <cell r="I405">
            <v>0</v>
          </cell>
        </row>
        <row r="406">
          <cell r="A406" t="str">
            <v>E1</v>
          </cell>
          <cell r="B406">
            <v>0</v>
          </cell>
          <cell r="C406" t="str">
            <v>소계</v>
          </cell>
          <cell r="D406">
            <v>117425</v>
          </cell>
          <cell r="H406">
            <v>0</v>
          </cell>
          <cell r="I406">
            <v>0</v>
          </cell>
        </row>
        <row r="407">
          <cell r="A407" t="str">
            <v>E3</v>
          </cell>
          <cell r="B407">
            <v>0</v>
          </cell>
          <cell r="C407" t="str">
            <v>합계</v>
          </cell>
          <cell r="D407">
            <v>117433</v>
          </cell>
          <cell r="H407">
            <v>0</v>
          </cell>
          <cell r="I407">
            <v>0</v>
          </cell>
        </row>
        <row r="408">
          <cell r="A408" t="str">
            <v>T3</v>
          </cell>
          <cell r="B408">
            <v>479</v>
          </cell>
          <cell r="C408" t="str">
            <v>3.04</v>
          </cell>
          <cell r="D408">
            <v>117441</v>
          </cell>
          <cell r="E408" t="str">
            <v>창우4교</v>
          </cell>
          <cell r="F408" t="str">
            <v>STEEL BOX</v>
          </cell>
          <cell r="H408">
            <v>0</v>
          </cell>
          <cell r="I408">
            <v>0</v>
          </cell>
        </row>
        <row r="409">
          <cell r="A409" t="str">
            <v>D00110</v>
          </cell>
          <cell r="B409">
            <v>899</v>
          </cell>
          <cell r="C409" t="str">
            <v>3.04.1</v>
          </cell>
          <cell r="D409">
            <v>117571</v>
          </cell>
          <cell r="E409" t="str">
            <v>구조물터파기</v>
          </cell>
          <cell r="F409" t="str">
            <v>육상토사;0-4ｍ</v>
          </cell>
          <cell r="G409" t="str">
            <v>㎥</v>
          </cell>
          <cell r="H409">
            <v>2711</v>
          </cell>
          <cell r="I409">
            <v>0</v>
          </cell>
        </row>
        <row r="410">
          <cell r="A410" t="str">
            <v>D00076</v>
          </cell>
          <cell r="B410">
            <v>672</v>
          </cell>
          <cell r="C410" t="str">
            <v>3.04.2</v>
          </cell>
          <cell r="D410">
            <v>117572</v>
          </cell>
          <cell r="E410" t="str">
            <v>되메우기및다짐</v>
          </cell>
          <cell r="F410" t="str">
            <v>기계</v>
          </cell>
          <cell r="G410" t="str">
            <v>㎥</v>
          </cell>
          <cell r="H410">
            <v>796</v>
          </cell>
          <cell r="I410">
            <v>0</v>
          </cell>
        </row>
        <row r="411">
          <cell r="A411" t="str">
            <v>D00147</v>
          </cell>
          <cell r="B411">
            <v>572</v>
          </cell>
          <cell r="C411" t="str">
            <v>3.04.2</v>
          </cell>
          <cell r="D411">
            <v>117573</v>
          </cell>
          <cell r="E411" t="str">
            <v>뒷채움</v>
          </cell>
          <cell r="G411" t="str">
            <v>㎥</v>
          </cell>
          <cell r="H411">
            <v>27477</v>
          </cell>
          <cell r="I411">
            <v>0</v>
          </cell>
        </row>
        <row r="412">
          <cell r="A412" t="str">
            <v>T1</v>
          </cell>
          <cell r="B412">
            <v>415</v>
          </cell>
          <cell r="C412" t="str">
            <v>3.04.3</v>
          </cell>
          <cell r="D412">
            <v>117605</v>
          </cell>
          <cell r="E412" t="str">
            <v>콘크리트타설</v>
          </cell>
          <cell r="H412">
            <v>0</v>
          </cell>
          <cell r="I412">
            <v>0</v>
          </cell>
        </row>
        <row r="413">
          <cell r="A413" t="str">
            <v>D00916</v>
          </cell>
          <cell r="B413">
            <v>141</v>
          </cell>
          <cell r="C413" t="str">
            <v>a</v>
          </cell>
          <cell r="D413">
            <v>117637</v>
          </cell>
          <cell r="E413" t="str">
            <v>콘크리트타설(철근)</v>
          </cell>
          <cell r="F413" t="str">
            <v>25-270-12(섬유보강)</v>
          </cell>
          <cell r="G413" t="str">
            <v>㎥</v>
          </cell>
          <cell r="H413">
            <v>14667</v>
          </cell>
          <cell r="I413">
            <v>0</v>
          </cell>
        </row>
        <row r="414">
          <cell r="A414" t="str">
            <v>D00144</v>
          </cell>
          <cell r="B414">
            <v>432</v>
          </cell>
          <cell r="C414" t="str">
            <v>b</v>
          </cell>
          <cell r="D414">
            <v>117669</v>
          </cell>
          <cell r="E414" t="str">
            <v>콘크리트타설</v>
          </cell>
          <cell r="F414" t="str">
            <v>철근25-240-12 펌프카</v>
          </cell>
          <cell r="G414" t="str">
            <v>㎥</v>
          </cell>
          <cell r="H414">
            <v>9867</v>
          </cell>
          <cell r="I414">
            <v>0</v>
          </cell>
        </row>
        <row r="415">
          <cell r="A415" t="str">
            <v>D00709</v>
          </cell>
          <cell r="B415">
            <v>19</v>
          </cell>
          <cell r="C415" t="str">
            <v>c</v>
          </cell>
          <cell r="D415">
            <v>117685</v>
          </cell>
          <cell r="E415" t="str">
            <v>콘크리트타설</v>
          </cell>
          <cell r="F415" t="str">
            <v>무근40-150-8</v>
          </cell>
          <cell r="G415" t="str">
            <v>㎥</v>
          </cell>
          <cell r="H415">
            <v>18747</v>
          </cell>
          <cell r="I415">
            <v>0</v>
          </cell>
        </row>
        <row r="416">
          <cell r="A416" t="str">
            <v>E1</v>
          </cell>
          <cell r="B416">
            <v>0</v>
          </cell>
          <cell r="C416" t="str">
            <v>소계</v>
          </cell>
          <cell r="D416">
            <v>117689</v>
          </cell>
          <cell r="H416">
            <v>0</v>
          </cell>
          <cell r="I416">
            <v>0</v>
          </cell>
        </row>
        <row r="417">
          <cell r="A417" t="str">
            <v>T1</v>
          </cell>
          <cell r="B417">
            <v>422</v>
          </cell>
          <cell r="C417" t="str">
            <v>3.04.5</v>
          </cell>
          <cell r="D417">
            <v>117691</v>
          </cell>
          <cell r="E417" t="str">
            <v>거푸집</v>
          </cell>
          <cell r="H417">
            <v>0</v>
          </cell>
          <cell r="I417">
            <v>0</v>
          </cell>
        </row>
        <row r="418">
          <cell r="A418" t="str">
            <v>D00169</v>
          </cell>
          <cell r="B418">
            <v>427</v>
          </cell>
          <cell r="C418" t="str">
            <v>a</v>
          </cell>
          <cell r="D418">
            <v>117693</v>
          </cell>
          <cell r="E418" t="str">
            <v>거푸집</v>
          </cell>
          <cell r="F418" t="str">
            <v>폼타이 3회</v>
          </cell>
          <cell r="G418" t="str">
            <v>㎡</v>
          </cell>
          <cell r="H418">
            <v>17843</v>
          </cell>
          <cell r="I418">
            <v>0</v>
          </cell>
        </row>
        <row r="419">
          <cell r="A419" t="str">
            <v>D00968</v>
          </cell>
          <cell r="B419">
            <v>78</v>
          </cell>
          <cell r="C419" t="str">
            <v>b</v>
          </cell>
          <cell r="D419">
            <v>117697</v>
          </cell>
          <cell r="E419" t="str">
            <v>거푸집</v>
          </cell>
          <cell r="F419" t="str">
            <v>합판 4회</v>
          </cell>
          <cell r="G419" t="str">
            <v>㎡</v>
          </cell>
          <cell r="H419">
            <v>15219</v>
          </cell>
          <cell r="I419">
            <v>0</v>
          </cell>
        </row>
        <row r="420">
          <cell r="A420" t="str">
            <v>D00969</v>
          </cell>
          <cell r="B420">
            <v>7</v>
          </cell>
          <cell r="C420" t="str">
            <v>c</v>
          </cell>
          <cell r="D420">
            <v>117699</v>
          </cell>
          <cell r="E420" t="str">
            <v>거푸집</v>
          </cell>
          <cell r="F420" t="str">
            <v>합판 6회</v>
          </cell>
          <cell r="G420" t="str">
            <v>㎡</v>
          </cell>
          <cell r="H420">
            <v>12486</v>
          </cell>
          <cell r="I420">
            <v>0</v>
          </cell>
        </row>
        <row r="421">
          <cell r="A421" t="str">
            <v>D00157</v>
          </cell>
          <cell r="B421">
            <v>316</v>
          </cell>
          <cell r="C421" t="str">
            <v>d</v>
          </cell>
          <cell r="D421">
            <v>117700</v>
          </cell>
          <cell r="E421" t="str">
            <v>문양거푸집</v>
          </cell>
          <cell r="F421" t="str">
            <v>스치로폴1회용</v>
          </cell>
          <cell r="G421" t="str">
            <v>㎡</v>
          </cell>
          <cell r="H421">
            <v>23429</v>
          </cell>
          <cell r="I421">
            <v>0</v>
          </cell>
        </row>
        <row r="422">
          <cell r="A422" t="str">
            <v>D01010</v>
          </cell>
          <cell r="B422">
            <v>77</v>
          </cell>
          <cell r="C422" t="str">
            <v>e</v>
          </cell>
          <cell r="D422">
            <v>117701</v>
          </cell>
          <cell r="E422" t="str">
            <v>DECK PLATE</v>
          </cell>
          <cell r="G422" t="str">
            <v>M2</v>
          </cell>
          <cell r="H422">
            <v>6322</v>
          </cell>
          <cell r="I422">
            <v>0</v>
          </cell>
        </row>
        <row r="423">
          <cell r="A423" t="str">
            <v>E1</v>
          </cell>
          <cell r="B423">
            <v>0</v>
          </cell>
          <cell r="C423" t="str">
            <v>소계</v>
          </cell>
          <cell r="D423">
            <v>117733</v>
          </cell>
          <cell r="H423">
            <v>0</v>
          </cell>
          <cell r="I423">
            <v>0</v>
          </cell>
        </row>
        <row r="424">
          <cell r="A424" t="str">
            <v>T1</v>
          </cell>
          <cell r="B424">
            <v>426</v>
          </cell>
          <cell r="C424" t="str">
            <v>3.04.6</v>
          </cell>
          <cell r="D424">
            <v>117749</v>
          </cell>
          <cell r="E424" t="str">
            <v>동바리</v>
          </cell>
          <cell r="H424">
            <v>0</v>
          </cell>
          <cell r="I424">
            <v>0</v>
          </cell>
        </row>
        <row r="425">
          <cell r="A425" t="str">
            <v>D00101</v>
          </cell>
          <cell r="B425">
            <v>150</v>
          </cell>
          <cell r="C425" t="str">
            <v>a</v>
          </cell>
          <cell r="D425">
            <v>117765</v>
          </cell>
          <cell r="E425" t="str">
            <v>동바리</v>
          </cell>
          <cell r="F425" t="str">
            <v>목재4회</v>
          </cell>
          <cell r="G425" t="str">
            <v>공/㎥</v>
          </cell>
          <cell r="H425">
            <v>19710</v>
          </cell>
          <cell r="I425">
            <v>0</v>
          </cell>
        </row>
        <row r="426">
          <cell r="A426" t="str">
            <v>D00970</v>
          </cell>
          <cell r="B426">
            <v>25</v>
          </cell>
          <cell r="C426" t="str">
            <v>b</v>
          </cell>
          <cell r="D426">
            <v>117797</v>
          </cell>
          <cell r="E426" t="str">
            <v>동바리 (강관)</v>
          </cell>
          <cell r="F426" t="str">
            <v>교량</v>
          </cell>
          <cell r="G426" t="str">
            <v>㎡</v>
          </cell>
          <cell r="H426">
            <v>16235</v>
          </cell>
          <cell r="I426">
            <v>0</v>
          </cell>
        </row>
        <row r="427">
          <cell r="A427" t="str">
            <v>E1</v>
          </cell>
          <cell r="B427">
            <v>0</v>
          </cell>
          <cell r="C427" t="str">
            <v>소계</v>
          </cell>
          <cell r="D427">
            <v>117805</v>
          </cell>
          <cell r="H427">
            <v>0</v>
          </cell>
          <cell r="I427">
            <v>0</v>
          </cell>
        </row>
        <row r="428">
          <cell r="A428" t="str">
            <v>D00136</v>
          </cell>
          <cell r="B428">
            <v>330</v>
          </cell>
          <cell r="C428" t="str">
            <v>3.04.7</v>
          </cell>
          <cell r="D428">
            <v>117813</v>
          </cell>
          <cell r="E428" t="str">
            <v>비계</v>
          </cell>
          <cell r="F428" t="str">
            <v>강관</v>
          </cell>
          <cell r="G428" t="str">
            <v>㎡</v>
          </cell>
          <cell r="H428">
            <v>8431</v>
          </cell>
          <cell r="I428">
            <v>0</v>
          </cell>
        </row>
        <row r="429">
          <cell r="A429" t="str">
            <v>T1</v>
          </cell>
          <cell r="B429">
            <v>431</v>
          </cell>
          <cell r="C429" t="str">
            <v>3.04.8</v>
          </cell>
          <cell r="D429">
            <v>117817</v>
          </cell>
          <cell r="E429" t="str">
            <v>철근가공조립</v>
          </cell>
          <cell r="H429">
            <v>0</v>
          </cell>
          <cell r="I429">
            <v>0</v>
          </cell>
        </row>
        <row r="430">
          <cell r="A430" t="str">
            <v>D00064</v>
          </cell>
          <cell r="B430">
            <v>57.119</v>
          </cell>
          <cell r="C430" t="str">
            <v>a</v>
          </cell>
          <cell r="D430">
            <v>117821</v>
          </cell>
          <cell r="E430" t="str">
            <v>철근가공조립</v>
          </cell>
          <cell r="F430" t="str">
            <v>보통</v>
          </cell>
          <cell r="G430" t="str">
            <v>TON</v>
          </cell>
          <cell r="H430">
            <v>346723</v>
          </cell>
          <cell r="I430">
            <v>0</v>
          </cell>
        </row>
        <row r="431">
          <cell r="A431" t="str">
            <v>D00065</v>
          </cell>
          <cell r="B431">
            <v>18.706</v>
          </cell>
          <cell r="C431" t="str">
            <v>b</v>
          </cell>
          <cell r="D431">
            <v>117825</v>
          </cell>
          <cell r="E431" t="str">
            <v>철근가공조립</v>
          </cell>
          <cell r="F431" t="str">
            <v>복잡</v>
          </cell>
          <cell r="G431" t="str">
            <v>TON</v>
          </cell>
          <cell r="H431">
            <v>435034</v>
          </cell>
          <cell r="I431">
            <v>0</v>
          </cell>
        </row>
        <row r="432">
          <cell r="A432" t="str">
            <v>E1</v>
          </cell>
          <cell r="B432">
            <v>0</v>
          </cell>
          <cell r="C432" t="str">
            <v>소계</v>
          </cell>
          <cell r="D432">
            <v>117826</v>
          </cell>
          <cell r="H432">
            <v>0</v>
          </cell>
          <cell r="I432">
            <v>0</v>
          </cell>
        </row>
        <row r="433">
          <cell r="A433" t="str">
            <v>D00080</v>
          </cell>
          <cell r="B433">
            <v>278</v>
          </cell>
          <cell r="C433" t="str">
            <v>3.04.9</v>
          </cell>
          <cell r="D433">
            <v>117827</v>
          </cell>
          <cell r="E433" t="str">
            <v>슬라브 양생</v>
          </cell>
          <cell r="G433" t="str">
            <v>㎡</v>
          </cell>
          <cell r="H433">
            <v>342</v>
          </cell>
          <cell r="I433">
            <v>0</v>
          </cell>
        </row>
        <row r="434">
          <cell r="A434" t="str">
            <v>D00081</v>
          </cell>
          <cell r="B434">
            <v>278</v>
          </cell>
          <cell r="C434" t="str">
            <v>3.04.10</v>
          </cell>
          <cell r="D434">
            <v>117828</v>
          </cell>
          <cell r="E434" t="str">
            <v>교면방수</v>
          </cell>
          <cell r="F434" t="str">
            <v>도막방수</v>
          </cell>
          <cell r="G434" t="str">
            <v>M2</v>
          </cell>
          <cell r="H434">
            <v>30754</v>
          </cell>
          <cell r="I434">
            <v>0</v>
          </cell>
        </row>
        <row r="435">
          <cell r="A435" t="str">
            <v>D00322</v>
          </cell>
          <cell r="B435">
            <v>278</v>
          </cell>
          <cell r="C435" t="str">
            <v>3.04.11</v>
          </cell>
          <cell r="D435">
            <v>117829</v>
          </cell>
          <cell r="E435" t="str">
            <v>면 고르기</v>
          </cell>
          <cell r="F435" t="str">
            <v>콘크리트면</v>
          </cell>
          <cell r="G435" t="str">
            <v>㎡</v>
          </cell>
          <cell r="H435">
            <v>1303</v>
          </cell>
          <cell r="I435">
            <v>0</v>
          </cell>
        </row>
        <row r="436">
          <cell r="A436" t="str">
            <v>D00250</v>
          </cell>
          <cell r="B436">
            <v>471</v>
          </cell>
          <cell r="C436" t="str">
            <v>3.04.12</v>
          </cell>
          <cell r="D436">
            <v>117893</v>
          </cell>
          <cell r="E436" t="str">
            <v>스페이서</v>
          </cell>
          <cell r="F436" t="str">
            <v>(수직+수평)</v>
          </cell>
          <cell r="G436" t="str">
            <v>㎡</v>
          </cell>
          <cell r="H436">
            <v>441</v>
          </cell>
          <cell r="I436">
            <v>0</v>
          </cell>
        </row>
        <row r="437">
          <cell r="A437" t="str">
            <v>D00082</v>
          </cell>
          <cell r="B437">
            <v>3.9039999999999999</v>
          </cell>
          <cell r="C437" t="str">
            <v>3.04.13</v>
          </cell>
          <cell r="D437">
            <v>117925</v>
          </cell>
          <cell r="E437" t="str">
            <v>무수축콘크리트</v>
          </cell>
          <cell r="F437" t="str">
            <v>1:1</v>
          </cell>
          <cell r="G437" t="str">
            <v>㎥</v>
          </cell>
          <cell r="H437">
            <v>197909</v>
          </cell>
          <cell r="I437">
            <v>0</v>
          </cell>
        </row>
        <row r="438">
          <cell r="A438" t="str">
            <v>D00977</v>
          </cell>
          <cell r="B438">
            <v>16</v>
          </cell>
          <cell r="C438" t="str">
            <v>3.04.14</v>
          </cell>
          <cell r="D438">
            <v>117941</v>
          </cell>
          <cell r="E438" t="str">
            <v>신축이음장치</v>
          </cell>
          <cell r="F438" t="str">
            <v>No.80</v>
          </cell>
          <cell r="G438" t="str">
            <v>ｍ</v>
          </cell>
          <cell r="H438">
            <v>586379</v>
          </cell>
          <cell r="I438">
            <v>0</v>
          </cell>
        </row>
        <row r="439">
          <cell r="A439" t="str">
            <v>D00175</v>
          </cell>
          <cell r="B439">
            <v>4</v>
          </cell>
          <cell r="C439" t="str">
            <v>3.04.15</v>
          </cell>
          <cell r="D439">
            <v>117949</v>
          </cell>
          <cell r="E439" t="str">
            <v>교명주</v>
          </cell>
          <cell r="F439" t="str">
            <v>600x800x1200x400</v>
          </cell>
          <cell r="G439" t="str">
            <v>EA</v>
          </cell>
          <cell r="H439">
            <v>1148326</v>
          </cell>
          <cell r="I439">
            <v>0</v>
          </cell>
        </row>
        <row r="440">
          <cell r="A440" t="str">
            <v>D00133</v>
          </cell>
          <cell r="B440">
            <v>2</v>
          </cell>
          <cell r="C440" t="str">
            <v>3.04.16</v>
          </cell>
          <cell r="D440">
            <v>117953</v>
          </cell>
          <cell r="E440" t="str">
            <v>교명판</v>
          </cell>
          <cell r="F440" t="str">
            <v>400x250x10㎜</v>
          </cell>
          <cell r="G440" t="str">
            <v>EA</v>
          </cell>
          <cell r="H440">
            <v>44856</v>
          </cell>
          <cell r="I440">
            <v>0</v>
          </cell>
        </row>
        <row r="441">
          <cell r="A441" t="str">
            <v>D00083</v>
          </cell>
          <cell r="B441">
            <v>2</v>
          </cell>
          <cell r="C441" t="str">
            <v>3.04.17</v>
          </cell>
          <cell r="D441">
            <v>117955</v>
          </cell>
          <cell r="E441" t="str">
            <v>설명판</v>
          </cell>
          <cell r="F441" t="str">
            <v>400x510x10㎜</v>
          </cell>
          <cell r="G441" t="str">
            <v>EA</v>
          </cell>
          <cell r="H441">
            <v>39211</v>
          </cell>
          <cell r="I441">
            <v>0</v>
          </cell>
        </row>
        <row r="442">
          <cell r="A442" t="str">
            <v>D00085</v>
          </cell>
          <cell r="B442">
            <v>1</v>
          </cell>
          <cell r="C442" t="str">
            <v>3.04.18</v>
          </cell>
          <cell r="D442">
            <v>117956</v>
          </cell>
          <cell r="E442" t="str">
            <v>T.B.M 설치</v>
          </cell>
          <cell r="G442" t="str">
            <v>EA</v>
          </cell>
          <cell r="H442">
            <v>25200</v>
          </cell>
          <cell r="I442">
            <v>0</v>
          </cell>
        </row>
        <row r="443">
          <cell r="A443" t="str">
            <v>T1</v>
          </cell>
          <cell r="B443">
            <v>445</v>
          </cell>
          <cell r="C443" t="str">
            <v>3.04.19</v>
          </cell>
          <cell r="D443">
            <v>117957</v>
          </cell>
          <cell r="E443" t="str">
            <v>전선관설치</v>
          </cell>
          <cell r="H443">
            <v>0</v>
          </cell>
          <cell r="I443">
            <v>0</v>
          </cell>
        </row>
        <row r="444">
          <cell r="A444" t="str">
            <v>D00996</v>
          </cell>
          <cell r="B444">
            <v>79</v>
          </cell>
          <cell r="C444" t="str">
            <v>a</v>
          </cell>
          <cell r="D444">
            <v>118085</v>
          </cell>
          <cell r="E444" t="str">
            <v>전선관설치</v>
          </cell>
          <cell r="F444" t="str">
            <v>Φ100m/m</v>
          </cell>
          <cell r="G444" t="str">
            <v>M</v>
          </cell>
          <cell r="H444">
            <v>5720</v>
          </cell>
          <cell r="I444">
            <v>0</v>
          </cell>
        </row>
        <row r="445">
          <cell r="A445" t="str">
            <v>D00997</v>
          </cell>
          <cell r="B445">
            <v>79</v>
          </cell>
          <cell r="C445" t="str">
            <v>b</v>
          </cell>
          <cell r="D445">
            <v>118149</v>
          </cell>
          <cell r="E445" t="str">
            <v>전선관설치</v>
          </cell>
          <cell r="F445" t="str">
            <v>Φ150m/m</v>
          </cell>
          <cell r="G445" t="str">
            <v>M</v>
          </cell>
          <cell r="H445">
            <v>10919</v>
          </cell>
          <cell r="I445">
            <v>0</v>
          </cell>
        </row>
        <row r="446">
          <cell r="A446" t="str">
            <v>E1</v>
          </cell>
          <cell r="B446">
            <v>0</v>
          </cell>
          <cell r="C446" t="str">
            <v>소계</v>
          </cell>
          <cell r="D446">
            <v>118157</v>
          </cell>
          <cell r="H446">
            <v>0</v>
          </cell>
          <cell r="I446">
            <v>0</v>
          </cell>
        </row>
        <row r="447">
          <cell r="A447" t="str">
            <v>D01024</v>
          </cell>
          <cell r="B447">
            <v>79</v>
          </cell>
          <cell r="C447" t="str">
            <v>3.04.20</v>
          </cell>
          <cell r="D447">
            <v>118165</v>
          </cell>
          <cell r="E447" t="str">
            <v>NOTCH</v>
          </cell>
          <cell r="G447" t="str">
            <v>M</v>
          </cell>
          <cell r="H447">
            <v>5551</v>
          </cell>
          <cell r="I447">
            <v>0</v>
          </cell>
        </row>
        <row r="448">
          <cell r="A448" t="str">
            <v>D00171</v>
          </cell>
          <cell r="B448">
            <v>79</v>
          </cell>
          <cell r="C448" t="str">
            <v>3.04.21</v>
          </cell>
          <cell r="D448">
            <v>118181</v>
          </cell>
          <cell r="E448" t="str">
            <v>난간(교량)</v>
          </cell>
          <cell r="F448" t="str">
            <v>H=0.36M</v>
          </cell>
          <cell r="G448" t="str">
            <v>ｍ</v>
          </cell>
          <cell r="H448">
            <v>195123</v>
          </cell>
          <cell r="I448">
            <v>0</v>
          </cell>
        </row>
        <row r="449">
          <cell r="A449" t="str">
            <v>T1</v>
          </cell>
          <cell r="B449">
            <v>453</v>
          </cell>
          <cell r="C449" t="str">
            <v>3.04.22</v>
          </cell>
          <cell r="D449">
            <v>118189</v>
          </cell>
          <cell r="E449" t="str">
            <v>교량용배수구</v>
          </cell>
          <cell r="H449">
            <v>0</v>
          </cell>
          <cell r="I449">
            <v>0</v>
          </cell>
        </row>
        <row r="450">
          <cell r="A450" t="str">
            <v>D00835</v>
          </cell>
          <cell r="B450">
            <v>2</v>
          </cell>
          <cell r="C450" t="str">
            <v>a</v>
          </cell>
          <cell r="D450">
            <v>118197</v>
          </cell>
          <cell r="E450" t="str">
            <v>육교용</v>
          </cell>
          <cell r="F450" t="str">
            <v>집수구(주철)</v>
          </cell>
          <cell r="G450" t="str">
            <v>EA</v>
          </cell>
          <cell r="H450">
            <v>60745</v>
          </cell>
          <cell r="I450">
            <v>0</v>
          </cell>
        </row>
        <row r="451">
          <cell r="A451" t="str">
            <v>D00839</v>
          </cell>
          <cell r="B451">
            <v>2</v>
          </cell>
          <cell r="C451" t="str">
            <v>b</v>
          </cell>
          <cell r="D451">
            <v>118205</v>
          </cell>
          <cell r="E451" t="str">
            <v>육교용</v>
          </cell>
          <cell r="F451" t="str">
            <v>연결부(스텐레스)</v>
          </cell>
          <cell r="G451" t="str">
            <v>EA</v>
          </cell>
          <cell r="H451">
            <v>19508</v>
          </cell>
          <cell r="I451">
            <v>0</v>
          </cell>
        </row>
        <row r="452">
          <cell r="A452" t="str">
            <v>D00837</v>
          </cell>
          <cell r="B452">
            <v>2</v>
          </cell>
          <cell r="C452" t="str">
            <v>c</v>
          </cell>
          <cell r="D452">
            <v>118209</v>
          </cell>
          <cell r="E452" t="str">
            <v>육교용연결</v>
          </cell>
          <cell r="F452" t="str">
            <v>집수거(스텐레스)</v>
          </cell>
          <cell r="G452" t="str">
            <v>EA</v>
          </cell>
          <cell r="H452">
            <v>131761</v>
          </cell>
          <cell r="I452">
            <v>0</v>
          </cell>
        </row>
        <row r="453">
          <cell r="A453" t="str">
            <v>D00836</v>
          </cell>
          <cell r="B453">
            <v>19</v>
          </cell>
          <cell r="C453" t="str">
            <v>d</v>
          </cell>
          <cell r="D453">
            <v>118211</v>
          </cell>
          <cell r="E453" t="str">
            <v>육교용</v>
          </cell>
          <cell r="F453" t="str">
            <v>직관(150)</v>
          </cell>
          <cell r="G453" t="str">
            <v>M</v>
          </cell>
          <cell r="H453">
            <v>40501</v>
          </cell>
          <cell r="I453">
            <v>0</v>
          </cell>
        </row>
        <row r="454">
          <cell r="A454" t="str">
            <v>E1</v>
          </cell>
          <cell r="B454">
            <v>0</v>
          </cell>
          <cell r="C454" t="str">
            <v>소계</v>
          </cell>
          <cell r="D454">
            <v>118213</v>
          </cell>
          <cell r="H454">
            <v>0</v>
          </cell>
          <cell r="I454">
            <v>0</v>
          </cell>
        </row>
        <row r="455">
          <cell r="A455" t="str">
            <v>D00982</v>
          </cell>
          <cell r="B455">
            <v>103.39</v>
          </cell>
          <cell r="C455" t="str">
            <v>3.04.23</v>
          </cell>
          <cell r="D455">
            <v>118215</v>
          </cell>
          <cell r="E455" t="str">
            <v>강교 제작</v>
          </cell>
          <cell r="F455" t="str">
            <v>창우 4 교</v>
          </cell>
          <cell r="G455" t="str">
            <v>TON</v>
          </cell>
          <cell r="H455">
            <v>1916188</v>
          </cell>
          <cell r="I455">
            <v>0</v>
          </cell>
        </row>
        <row r="456">
          <cell r="A456" t="str">
            <v>D00988</v>
          </cell>
          <cell r="B456">
            <v>103.39</v>
          </cell>
          <cell r="C456" t="str">
            <v>3.04.24</v>
          </cell>
          <cell r="D456">
            <v>118217</v>
          </cell>
          <cell r="E456" t="str">
            <v>강교운반및가설</v>
          </cell>
          <cell r="F456" t="str">
            <v>창우 4 교</v>
          </cell>
          <cell r="G456" t="str">
            <v>TON</v>
          </cell>
          <cell r="H456">
            <v>385422</v>
          </cell>
          <cell r="I456">
            <v>0</v>
          </cell>
        </row>
        <row r="457">
          <cell r="A457" t="str">
            <v>T1</v>
          </cell>
          <cell r="B457">
            <v>464</v>
          </cell>
          <cell r="C457" t="str">
            <v>3.04.25</v>
          </cell>
          <cell r="D457">
            <v>118281</v>
          </cell>
          <cell r="E457" t="str">
            <v>강교도장</v>
          </cell>
          <cell r="H457">
            <v>0</v>
          </cell>
          <cell r="I457">
            <v>0</v>
          </cell>
        </row>
        <row r="458">
          <cell r="A458" t="str">
            <v>D00606</v>
          </cell>
          <cell r="B458">
            <v>1114</v>
          </cell>
          <cell r="C458" t="str">
            <v>a</v>
          </cell>
          <cell r="D458">
            <v>118345</v>
          </cell>
          <cell r="E458" t="str">
            <v>강교내부도장(공장)</v>
          </cell>
          <cell r="G458" t="str">
            <v>M2</v>
          </cell>
          <cell r="H458">
            <v>11707</v>
          </cell>
          <cell r="I458">
            <v>0</v>
          </cell>
        </row>
        <row r="459">
          <cell r="A459" t="str">
            <v>D00607</v>
          </cell>
          <cell r="B459">
            <v>245</v>
          </cell>
          <cell r="C459" t="str">
            <v>b</v>
          </cell>
          <cell r="D459">
            <v>118377</v>
          </cell>
          <cell r="E459" t="str">
            <v>강교SPLICER도장(공장</v>
          </cell>
          <cell r="F459" t="str">
            <v>)</v>
          </cell>
          <cell r="G459" t="str">
            <v>M2</v>
          </cell>
          <cell r="H459">
            <v>9157</v>
          </cell>
          <cell r="I459">
            <v>0</v>
          </cell>
        </row>
        <row r="460">
          <cell r="A460" t="str">
            <v>D00978</v>
          </cell>
          <cell r="B460">
            <v>8</v>
          </cell>
          <cell r="C460" t="str">
            <v>c</v>
          </cell>
          <cell r="D460">
            <v>118393</v>
          </cell>
          <cell r="E460" t="str">
            <v>내부볼트및SPLICER도</v>
          </cell>
          <cell r="F460" t="str">
            <v>장</v>
          </cell>
          <cell r="G460" t="str">
            <v>M2</v>
          </cell>
          <cell r="H460">
            <v>15459</v>
          </cell>
          <cell r="I460">
            <v>0</v>
          </cell>
        </row>
        <row r="461">
          <cell r="A461" t="str">
            <v>D00608</v>
          </cell>
          <cell r="B461">
            <v>665</v>
          </cell>
          <cell r="C461" t="str">
            <v>d</v>
          </cell>
          <cell r="D461">
            <v>118401</v>
          </cell>
          <cell r="E461" t="str">
            <v>강교외부도장(공장)</v>
          </cell>
          <cell r="G461" t="str">
            <v>M2</v>
          </cell>
          <cell r="H461">
            <v>13843</v>
          </cell>
          <cell r="I461">
            <v>0</v>
          </cell>
        </row>
        <row r="462">
          <cell r="A462" t="str">
            <v>D00612</v>
          </cell>
          <cell r="B462">
            <v>665</v>
          </cell>
          <cell r="C462" t="str">
            <v>e</v>
          </cell>
          <cell r="D462">
            <v>118405</v>
          </cell>
          <cell r="E462" t="str">
            <v>강교외부도장</v>
          </cell>
          <cell r="F462" t="str">
            <v>(현장)</v>
          </cell>
          <cell r="G462" t="str">
            <v>㎡</v>
          </cell>
          <cell r="H462">
            <v>2804</v>
          </cell>
          <cell r="I462">
            <v>0</v>
          </cell>
        </row>
        <row r="463">
          <cell r="A463" t="str">
            <v>D00609</v>
          </cell>
          <cell r="B463">
            <v>175</v>
          </cell>
          <cell r="C463" t="str">
            <v>f</v>
          </cell>
          <cell r="D463">
            <v>118407</v>
          </cell>
          <cell r="E463" t="str">
            <v>외부포장면도장(공장)</v>
          </cell>
          <cell r="G463" t="str">
            <v>M2</v>
          </cell>
          <cell r="H463">
            <v>10272</v>
          </cell>
          <cell r="I463">
            <v>0</v>
          </cell>
        </row>
        <row r="464">
          <cell r="A464" t="str">
            <v>D00976</v>
          </cell>
          <cell r="B464">
            <v>294</v>
          </cell>
          <cell r="C464" t="str">
            <v>g</v>
          </cell>
          <cell r="D464">
            <v>118408</v>
          </cell>
          <cell r="E464" t="str">
            <v>외부볼트및SPLICER도</v>
          </cell>
          <cell r="F464" t="str">
            <v>장</v>
          </cell>
          <cell r="G464" t="str">
            <v>M2</v>
          </cell>
          <cell r="H464">
            <v>18979</v>
          </cell>
          <cell r="I464">
            <v>0</v>
          </cell>
        </row>
        <row r="465">
          <cell r="A465" t="str">
            <v>E1</v>
          </cell>
          <cell r="B465">
            <v>0</v>
          </cell>
          <cell r="C465" t="str">
            <v>소계</v>
          </cell>
          <cell r="D465">
            <v>118409</v>
          </cell>
          <cell r="H465">
            <v>0</v>
          </cell>
          <cell r="I465">
            <v>0</v>
          </cell>
        </row>
        <row r="466">
          <cell r="A466" t="str">
            <v>D00103</v>
          </cell>
          <cell r="B466">
            <v>0.14000000000000001</v>
          </cell>
          <cell r="C466" t="str">
            <v>3.04.26</v>
          </cell>
          <cell r="D466">
            <v>118537</v>
          </cell>
          <cell r="E466" t="str">
            <v>무수축 몰탈</v>
          </cell>
          <cell r="F466" t="str">
            <v>1:1</v>
          </cell>
          <cell r="G466" t="str">
            <v>㎥</v>
          </cell>
          <cell r="H466">
            <v>128910</v>
          </cell>
          <cell r="I466">
            <v>0</v>
          </cell>
        </row>
        <row r="467">
          <cell r="A467" t="str">
            <v>T1</v>
          </cell>
          <cell r="B467">
            <v>470</v>
          </cell>
          <cell r="C467" t="str">
            <v>3.04.27</v>
          </cell>
          <cell r="D467">
            <v>118569</v>
          </cell>
          <cell r="E467" t="str">
            <v>교좌장치</v>
          </cell>
          <cell r="H467">
            <v>0</v>
          </cell>
          <cell r="I467">
            <v>0</v>
          </cell>
        </row>
        <row r="468">
          <cell r="A468" t="str">
            <v>D01000</v>
          </cell>
          <cell r="B468">
            <v>1</v>
          </cell>
          <cell r="C468" t="str">
            <v>a</v>
          </cell>
          <cell r="D468">
            <v>118601</v>
          </cell>
          <cell r="E468" t="str">
            <v>교좌장치</v>
          </cell>
          <cell r="F468" t="str">
            <v>300ton,고정단</v>
          </cell>
          <cell r="G468" t="str">
            <v>EA</v>
          </cell>
          <cell r="H468">
            <v>1086273</v>
          </cell>
          <cell r="I468">
            <v>0</v>
          </cell>
        </row>
        <row r="469">
          <cell r="A469" t="str">
            <v>D01001</v>
          </cell>
          <cell r="B469">
            <v>2</v>
          </cell>
          <cell r="C469" t="str">
            <v>b</v>
          </cell>
          <cell r="D469">
            <v>118633</v>
          </cell>
          <cell r="E469" t="str">
            <v>교좌장치</v>
          </cell>
          <cell r="F469" t="str">
            <v>300ton,일방향</v>
          </cell>
          <cell r="G469" t="str">
            <v>EA</v>
          </cell>
          <cell r="H469">
            <v>2095273</v>
          </cell>
          <cell r="I469">
            <v>0</v>
          </cell>
        </row>
        <row r="470">
          <cell r="A470" t="str">
            <v>D01002</v>
          </cell>
          <cell r="B470">
            <v>1</v>
          </cell>
          <cell r="C470" t="str">
            <v>c</v>
          </cell>
          <cell r="D470">
            <v>118649</v>
          </cell>
          <cell r="E470" t="str">
            <v>교좌장치</v>
          </cell>
          <cell r="F470" t="str">
            <v>300ton,양방향</v>
          </cell>
          <cell r="G470" t="str">
            <v>EA</v>
          </cell>
          <cell r="H470">
            <v>1125273</v>
          </cell>
          <cell r="I470">
            <v>0</v>
          </cell>
        </row>
        <row r="471">
          <cell r="A471" t="str">
            <v>E1</v>
          </cell>
          <cell r="B471">
            <v>0</v>
          </cell>
          <cell r="C471" t="str">
            <v>소계</v>
          </cell>
          <cell r="D471">
            <v>118653</v>
          </cell>
          <cell r="H471">
            <v>0</v>
          </cell>
          <cell r="I471">
            <v>0</v>
          </cell>
        </row>
        <row r="472">
          <cell r="A472" t="str">
            <v>D00068</v>
          </cell>
          <cell r="B472">
            <v>218</v>
          </cell>
          <cell r="C472" t="str">
            <v>3.04.28</v>
          </cell>
          <cell r="D472">
            <v>118657</v>
          </cell>
          <cell r="E472" t="str">
            <v>아스팔트 코팅</v>
          </cell>
          <cell r="F472" t="str">
            <v>2회</v>
          </cell>
          <cell r="G472" t="str">
            <v>㎡</v>
          </cell>
          <cell r="H472">
            <v>4719</v>
          </cell>
          <cell r="I472">
            <v>0</v>
          </cell>
        </row>
        <row r="473">
          <cell r="A473" t="str">
            <v>D00074</v>
          </cell>
          <cell r="B473">
            <v>34</v>
          </cell>
          <cell r="C473" t="str">
            <v>3.04.29</v>
          </cell>
          <cell r="D473">
            <v>118661</v>
          </cell>
          <cell r="E473" t="str">
            <v>다웰바설치</v>
          </cell>
          <cell r="F473" t="str">
            <v>D=25 ,L=600 M/M</v>
          </cell>
          <cell r="G473" t="str">
            <v>EA</v>
          </cell>
          <cell r="H473">
            <v>8129</v>
          </cell>
          <cell r="I473">
            <v>0</v>
          </cell>
        </row>
        <row r="474">
          <cell r="A474" t="str">
            <v>D00245</v>
          </cell>
          <cell r="B474">
            <v>10</v>
          </cell>
          <cell r="C474" t="str">
            <v>3.04.30</v>
          </cell>
          <cell r="D474">
            <v>118663</v>
          </cell>
          <cell r="E474" t="str">
            <v>스치로폴</v>
          </cell>
          <cell r="F474" t="str">
            <v>T=20㎜</v>
          </cell>
          <cell r="G474" t="str">
            <v>㎡</v>
          </cell>
          <cell r="H474">
            <v>2280</v>
          </cell>
          <cell r="I474">
            <v>0</v>
          </cell>
        </row>
        <row r="475">
          <cell r="A475" t="str">
            <v>T1</v>
          </cell>
          <cell r="B475">
            <v>478</v>
          </cell>
          <cell r="C475" t="str">
            <v>3.04.31</v>
          </cell>
          <cell r="D475">
            <v>118664</v>
          </cell>
          <cell r="E475" t="str">
            <v>강관 PILE</v>
          </cell>
          <cell r="H475">
            <v>0</v>
          </cell>
          <cell r="I475">
            <v>0</v>
          </cell>
        </row>
        <row r="476">
          <cell r="A476" t="str">
            <v>D00302</v>
          </cell>
          <cell r="B476">
            <v>945</v>
          </cell>
          <cell r="C476" t="str">
            <v>a</v>
          </cell>
          <cell r="D476">
            <v>118792</v>
          </cell>
          <cell r="E476" t="str">
            <v>강관 PILE 자재비</v>
          </cell>
          <cell r="F476" t="str">
            <v>φ508.8, T= 12㎜</v>
          </cell>
          <cell r="G476" t="str">
            <v>ｍ</v>
          </cell>
          <cell r="H476">
            <v>63821</v>
          </cell>
          <cell r="I476">
            <v>0</v>
          </cell>
        </row>
        <row r="477">
          <cell r="A477" t="str">
            <v>D01009</v>
          </cell>
          <cell r="B477">
            <v>888</v>
          </cell>
          <cell r="C477" t="str">
            <v>b</v>
          </cell>
          <cell r="D477">
            <v>118857</v>
          </cell>
          <cell r="E477" t="str">
            <v>강관 PILE 천공</v>
          </cell>
          <cell r="F477" t="str">
            <v>토사</v>
          </cell>
          <cell r="G477" t="str">
            <v>ｍ</v>
          </cell>
          <cell r="H477">
            <v>20629</v>
          </cell>
          <cell r="I477">
            <v>0</v>
          </cell>
        </row>
        <row r="478">
          <cell r="A478" t="str">
            <v>D00312</v>
          </cell>
          <cell r="B478">
            <v>60</v>
          </cell>
          <cell r="C478" t="str">
            <v>c</v>
          </cell>
          <cell r="D478">
            <v>118889</v>
          </cell>
          <cell r="E478" t="str">
            <v>강관 PILE 두부보강</v>
          </cell>
          <cell r="F478" t="str">
            <v>φ508.8, T =12㎜</v>
          </cell>
          <cell r="G478" t="str">
            <v>EA</v>
          </cell>
          <cell r="H478">
            <v>343141</v>
          </cell>
          <cell r="I478">
            <v>0</v>
          </cell>
        </row>
        <row r="479">
          <cell r="A479" t="str">
            <v>E1</v>
          </cell>
          <cell r="B479">
            <v>0</v>
          </cell>
          <cell r="C479" t="str">
            <v>소계</v>
          </cell>
          <cell r="D479">
            <v>118897</v>
          </cell>
          <cell r="H479">
            <v>0</v>
          </cell>
          <cell r="I479">
            <v>0</v>
          </cell>
        </row>
        <row r="480">
          <cell r="A480" t="str">
            <v>E3</v>
          </cell>
          <cell r="B480">
            <v>0</v>
          </cell>
          <cell r="C480" t="str">
            <v>합계</v>
          </cell>
          <cell r="D480">
            <v>118905</v>
          </cell>
          <cell r="H480">
            <v>0</v>
          </cell>
          <cell r="I480">
            <v>0</v>
          </cell>
        </row>
        <row r="481">
          <cell r="A481" t="str">
            <v>T3</v>
          </cell>
          <cell r="B481">
            <v>573</v>
          </cell>
          <cell r="C481" t="str">
            <v>3.05</v>
          </cell>
          <cell r="D481">
            <v>118906</v>
          </cell>
          <cell r="E481" t="str">
            <v>배알미대교</v>
          </cell>
          <cell r="F481" t="str">
            <v>STEEL BOX</v>
          </cell>
          <cell r="H481">
            <v>0</v>
          </cell>
          <cell r="I481">
            <v>0</v>
          </cell>
        </row>
        <row r="482">
          <cell r="A482" t="str">
            <v>T1</v>
          </cell>
          <cell r="B482">
            <v>488</v>
          </cell>
          <cell r="C482" t="str">
            <v>3.05.1</v>
          </cell>
          <cell r="D482">
            <v>118907</v>
          </cell>
          <cell r="E482" t="str">
            <v>구조물터파기</v>
          </cell>
          <cell r="H482">
            <v>0</v>
          </cell>
          <cell r="I482">
            <v>0</v>
          </cell>
        </row>
        <row r="483">
          <cell r="A483" t="str">
            <v>D00110</v>
          </cell>
          <cell r="B483">
            <v>1343</v>
          </cell>
          <cell r="C483" t="str">
            <v>a</v>
          </cell>
          <cell r="D483">
            <v>119035</v>
          </cell>
          <cell r="E483" t="str">
            <v>구조물터파기</v>
          </cell>
          <cell r="F483" t="str">
            <v>육상토사;0-4ｍ</v>
          </cell>
          <cell r="G483" t="str">
            <v>㎥</v>
          </cell>
          <cell r="H483">
            <v>2711</v>
          </cell>
          <cell r="I483">
            <v>0</v>
          </cell>
        </row>
        <row r="484">
          <cell r="A484" t="str">
            <v>D00139</v>
          </cell>
          <cell r="B484">
            <v>175</v>
          </cell>
          <cell r="C484" t="str">
            <v>b</v>
          </cell>
          <cell r="D484">
            <v>119099</v>
          </cell>
          <cell r="E484" t="str">
            <v>구조물터파기</v>
          </cell>
          <cell r="F484" t="str">
            <v>육상풍화암;0-4ｍ</v>
          </cell>
          <cell r="G484" t="str">
            <v>㎥</v>
          </cell>
          <cell r="H484">
            <v>57614</v>
          </cell>
          <cell r="I484">
            <v>0</v>
          </cell>
        </row>
        <row r="485">
          <cell r="A485" t="str">
            <v>D00966</v>
          </cell>
          <cell r="B485">
            <v>37438</v>
          </cell>
          <cell r="C485" t="str">
            <v>c</v>
          </cell>
          <cell r="D485">
            <v>119131</v>
          </cell>
          <cell r="E485" t="str">
            <v>구조물터파기</v>
          </cell>
          <cell r="F485" t="str">
            <v>수중토사;0-4ｍ</v>
          </cell>
          <cell r="G485" t="str">
            <v>㎥</v>
          </cell>
          <cell r="H485">
            <v>5036</v>
          </cell>
          <cell r="I485">
            <v>0</v>
          </cell>
        </row>
        <row r="486">
          <cell r="A486" t="str">
            <v>D00638</v>
          </cell>
          <cell r="B486">
            <v>2214</v>
          </cell>
          <cell r="C486" t="str">
            <v>d</v>
          </cell>
          <cell r="D486">
            <v>119147</v>
          </cell>
          <cell r="E486" t="str">
            <v>구조물터파기</v>
          </cell>
          <cell r="F486" t="str">
            <v>수중토사;4ｍ이상</v>
          </cell>
          <cell r="G486" t="str">
            <v>㎥</v>
          </cell>
          <cell r="H486">
            <v>8497</v>
          </cell>
          <cell r="I486">
            <v>0</v>
          </cell>
        </row>
        <row r="487">
          <cell r="A487" t="str">
            <v>D00811</v>
          </cell>
          <cell r="B487">
            <v>2288</v>
          </cell>
          <cell r="C487" t="str">
            <v>e</v>
          </cell>
          <cell r="D487">
            <v>119155</v>
          </cell>
          <cell r="E487" t="str">
            <v>구조물터파기</v>
          </cell>
          <cell r="F487" t="str">
            <v>수중풍화암;0-4ｍ</v>
          </cell>
          <cell r="G487" t="str">
            <v>㎥</v>
          </cell>
          <cell r="H487">
            <v>74713</v>
          </cell>
          <cell r="I487">
            <v>0</v>
          </cell>
        </row>
        <row r="488">
          <cell r="A488" t="str">
            <v>D00926</v>
          </cell>
          <cell r="B488">
            <v>12097</v>
          </cell>
          <cell r="C488" t="str">
            <v>f</v>
          </cell>
          <cell r="D488">
            <v>119159</v>
          </cell>
          <cell r="E488" t="str">
            <v>구조물터파기</v>
          </cell>
          <cell r="F488" t="str">
            <v>수중발파암;0-4ｍ</v>
          </cell>
          <cell r="G488" t="str">
            <v>㎥</v>
          </cell>
          <cell r="H488">
            <v>143823</v>
          </cell>
          <cell r="I488">
            <v>0</v>
          </cell>
        </row>
        <row r="489">
          <cell r="A489" t="str">
            <v>E1</v>
          </cell>
          <cell r="B489">
            <v>0</v>
          </cell>
          <cell r="C489" t="str">
            <v>소계</v>
          </cell>
          <cell r="D489">
            <v>119160</v>
          </cell>
          <cell r="H489">
            <v>0</v>
          </cell>
          <cell r="I489">
            <v>0</v>
          </cell>
        </row>
        <row r="490">
          <cell r="A490" t="str">
            <v>D00076</v>
          </cell>
          <cell r="B490">
            <v>584</v>
          </cell>
          <cell r="C490" t="str">
            <v>3.05.2</v>
          </cell>
          <cell r="D490">
            <v>119161</v>
          </cell>
          <cell r="E490" t="str">
            <v>되메우기및다짐</v>
          </cell>
          <cell r="F490" t="str">
            <v>기계</v>
          </cell>
          <cell r="G490" t="str">
            <v>㎥</v>
          </cell>
          <cell r="H490">
            <v>796</v>
          </cell>
          <cell r="I490">
            <v>0</v>
          </cell>
        </row>
        <row r="491">
          <cell r="A491" t="str">
            <v>D00147</v>
          </cell>
          <cell r="B491">
            <v>448</v>
          </cell>
          <cell r="C491" t="str">
            <v>3.05.3</v>
          </cell>
          <cell r="D491">
            <v>119162</v>
          </cell>
          <cell r="E491" t="str">
            <v>뒷채움</v>
          </cell>
          <cell r="G491" t="str">
            <v>㎥</v>
          </cell>
          <cell r="H491">
            <v>27477</v>
          </cell>
          <cell r="I491">
            <v>0</v>
          </cell>
        </row>
        <row r="492">
          <cell r="A492" t="str">
            <v>D00979</v>
          </cell>
          <cell r="B492">
            <v>39628</v>
          </cell>
          <cell r="C492" t="str">
            <v>3.05.4</v>
          </cell>
          <cell r="D492">
            <v>119163</v>
          </cell>
          <cell r="E492" t="str">
            <v>사석채움</v>
          </cell>
          <cell r="G492" t="str">
            <v>㎥</v>
          </cell>
          <cell r="H492">
            <v>17761</v>
          </cell>
          <cell r="I492">
            <v>0</v>
          </cell>
        </row>
        <row r="493">
          <cell r="A493" t="str">
            <v>D00946</v>
          </cell>
          <cell r="B493">
            <v>707</v>
          </cell>
          <cell r="C493" t="str">
            <v>3.05.5</v>
          </cell>
          <cell r="D493">
            <v>119195</v>
          </cell>
          <cell r="E493" t="str">
            <v>돌붙임</v>
          </cell>
          <cell r="G493" t="str">
            <v>M2</v>
          </cell>
          <cell r="H493">
            <v>19370</v>
          </cell>
          <cell r="I493">
            <v>0</v>
          </cell>
        </row>
        <row r="494">
          <cell r="A494" t="str">
            <v>D00102</v>
          </cell>
          <cell r="B494">
            <v>2599</v>
          </cell>
          <cell r="C494" t="str">
            <v>3.05.6</v>
          </cell>
          <cell r="D494">
            <v>119227</v>
          </cell>
          <cell r="E494" t="str">
            <v>물푸기공</v>
          </cell>
          <cell r="G494" t="str">
            <v>Hr</v>
          </cell>
          <cell r="H494">
            <v>1650</v>
          </cell>
          <cell r="I494">
            <v>0</v>
          </cell>
        </row>
        <row r="495">
          <cell r="A495" t="str">
            <v>T1</v>
          </cell>
          <cell r="B495">
            <v>498</v>
          </cell>
          <cell r="C495" t="str">
            <v>3.05.7</v>
          </cell>
          <cell r="D495">
            <v>119243</v>
          </cell>
          <cell r="E495" t="str">
            <v>콘크리트타설</v>
          </cell>
          <cell r="H495">
            <v>0</v>
          </cell>
          <cell r="I495">
            <v>0</v>
          </cell>
        </row>
        <row r="496">
          <cell r="A496" t="str">
            <v>D00916</v>
          </cell>
          <cell r="B496">
            <v>8458</v>
          </cell>
          <cell r="C496" t="str">
            <v>a</v>
          </cell>
          <cell r="D496">
            <v>119259</v>
          </cell>
          <cell r="E496" t="str">
            <v>콘크리트타설(철근)</v>
          </cell>
          <cell r="F496" t="str">
            <v>25-270-12(섬유보강)</v>
          </cell>
          <cell r="G496" t="str">
            <v>㎥</v>
          </cell>
          <cell r="H496">
            <v>14667</v>
          </cell>
          <cell r="I496">
            <v>0</v>
          </cell>
        </row>
        <row r="497">
          <cell r="A497" t="str">
            <v>D00144</v>
          </cell>
          <cell r="B497">
            <v>17731</v>
          </cell>
          <cell r="C497" t="str">
            <v>b</v>
          </cell>
          <cell r="D497">
            <v>119275</v>
          </cell>
          <cell r="E497" t="str">
            <v>콘크리트타설</v>
          </cell>
          <cell r="F497" t="str">
            <v>철근25-240-12 펌프카</v>
          </cell>
          <cell r="G497" t="str">
            <v>㎥</v>
          </cell>
          <cell r="H497">
            <v>9867</v>
          </cell>
          <cell r="I497">
            <v>0</v>
          </cell>
        </row>
        <row r="498">
          <cell r="A498" t="str">
            <v>D00709</v>
          </cell>
          <cell r="B498">
            <v>357</v>
          </cell>
          <cell r="C498" t="str">
            <v>c</v>
          </cell>
          <cell r="D498">
            <v>119283</v>
          </cell>
          <cell r="E498" t="str">
            <v>콘크리트타설</v>
          </cell>
          <cell r="F498" t="str">
            <v>무근40-150-8</v>
          </cell>
          <cell r="G498" t="str">
            <v>㎥</v>
          </cell>
          <cell r="H498">
            <v>18747</v>
          </cell>
          <cell r="I498">
            <v>0</v>
          </cell>
        </row>
        <row r="499">
          <cell r="A499" t="str">
            <v>E1</v>
          </cell>
          <cell r="B499">
            <v>0</v>
          </cell>
          <cell r="C499" t="str">
            <v>소계</v>
          </cell>
          <cell r="D499">
            <v>119285</v>
          </cell>
          <cell r="H499">
            <v>0</v>
          </cell>
          <cell r="I499">
            <v>0</v>
          </cell>
        </row>
        <row r="500">
          <cell r="A500" t="str">
            <v>T1</v>
          </cell>
          <cell r="B500">
            <v>507</v>
          </cell>
          <cell r="C500" t="str">
            <v>3.05.8</v>
          </cell>
          <cell r="D500">
            <v>119286</v>
          </cell>
          <cell r="E500" t="str">
            <v>거푸집</v>
          </cell>
          <cell r="H500">
            <v>0</v>
          </cell>
          <cell r="I500">
            <v>0</v>
          </cell>
        </row>
        <row r="501">
          <cell r="A501" t="str">
            <v>D00169</v>
          </cell>
          <cell r="B501">
            <v>11598</v>
          </cell>
          <cell r="C501" t="str">
            <v>a</v>
          </cell>
          <cell r="D501">
            <v>119287</v>
          </cell>
          <cell r="E501" t="str">
            <v>거푸집</v>
          </cell>
          <cell r="F501" t="str">
            <v>폼타이 3회</v>
          </cell>
          <cell r="G501" t="str">
            <v>㎡</v>
          </cell>
          <cell r="H501">
            <v>17843</v>
          </cell>
          <cell r="I501">
            <v>0</v>
          </cell>
        </row>
        <row r="502">
          <cell r="A502" t="str">
            <v>D00968</v>
          </cell>
          <cell r="B502">
            <v>3673</v>
          </cell>
          <cell r="C502" t="str">
            <v>b</v>
          </cell>
          <cell r="D502">
            <v>119289</v>
          </cell>
          <cell r="E502" t="str">
            <v>거푸집</v>
          </cell>
          <cell r="F502" t="str">
            <v>합판 4회</v>
          </cell>
          <cell r="G502" t="str">
            <v>㎡</v>
          </cell>
          <cell r="H502">
            <v>15219</v>
          </cell>
          <cell r="I502">
            <v>0</v>
          </cell>
        </row>
        <row r="503">
          <cell r="A503" t="str">
            <v>D00969</v>
          </cell>
          <cell r="B503">
            <v>117</v>
          </cell>
          <cell r="C503" t="str">
            <v>c</v>
          </cell>
          <cell r="D503">
            <v>119290</v>
          </cell>
          <cell r="E503" t="str">
            <v>거푸집</v>
          </cell>
          <cell r="F503" t="str">
            <v>합판 6회</v>
          </cell>
          <cell r="G503" t="str">
            <v>㎡</v>
          </cell>
          <cell r="H503">
            <v>12486</v>
          </cell>
          <cell r="I503">
            <v>0</v>
          </cell>
        </row>
        <row r="504">
          <cell r="A504" t="str">
            <v>D01017</v>
          </cell>
          <cell r="B504">
            <v>4302</v>
          </cell>
          <cell r="C504" t="str">
            <v>d</v>
          </cell>
          <cell r="D504">
            <v>119291</v>
          </cell>
          <cell r="E504" t="str">
            <v>강재거푸집</v>
          </cell>
          <cell r="F504" t="str">
            <v>원형(D=4.0M)</v>
          </cell>
          <cell r="G504" t="str">
            <v>㎡</v>
          </cell>
          <cell r="H504">
            <v>18677</v>
          </cell>
          <cell r="I504">
            <v>0</v>
          </cell>
        </row>
        <row r="505">
          <cell r="A505" t="str">
            <v>D00062</v>
          </cell>
          <cell r="B505">
            <v>534</v>
          </cell>
          <cell r="C505" t="str">
            <v>e</v>
          </cell>
          <cell r="D505">
            <v>119355</v>
          </cell>
          <cell r="E505" t="str">
            <v>거푸집</v>
          </cell>
          <cell r="F505" t="str">
            <v>원형 3회</v>
          </cell>
          <cell r="G505" t="str">
            <v>㎡</v>
          </cell>
          <cell r="H505">
            <v>37940</v>
          </cell>
          <cell r="I505">
            <v>0</v>
          </cell>
        </row>
        <row r="506">
          <cell r="A506" t="str">
            <v>D00157</v>
          </cell>
          <cell r="B506">
            <v>5931</v>
          </cell>
          <cell r="C506" t="str">
            <v>f</v>
          </cell>
          <cell r="D506">
            <v>119387</v>
          </cell>
          <cell r="E506" t="str">
            <v>문양거푸집</v>
          </cell>
          <cell r="F506" t="str">
            <v>스치로폴1회용</v>
          </cell>
          <cell r="G506" t="str">
            <v>㎡</v>
          </cell>
          <cell r="H506">
            <v>23429</v>
          </cell>
          <cell r="I506">
            <v>0</v>
          </cell>
        </row>
        <row r="507">
          <cell r="A507" t="str">
            <v>D01010</v>
          </cell>
          <cell r="B507">
            <v>5622</v>
          </cell>
          <cell r="C507" t="str">
            <v>g</v>
          </cell>
          <cell r="D507">
            <v>119403</v>
          </cell>
          <cell r="E507" t="str">
            <v>DECK PLATE</v>
          </cell>
          <cell r="G507" t="str">
            <v>M2</v>
          </cell>
          <cell r="H507">
            <v>6322</v>
          </cell>
          <cell r="I507">
            <v>0</v>
          </cell>
        </row>
        <row r="508">
          <cell r="A508" t="str">
            <v>E1</v>
          </cell>
          <cell r="B508">
            <v>0</v>
          </cell>
          <cell r="C508" t="str">
            <v>소계</v>
          </cell>
          <cell r="D508">
            <v>119407</v>
          </cell>
          <cell r="H508">
            <v>0</v>
          </cell>
          <cell r="I508">
            <v>0</v>
          </cell>
        </row>
        <row r="509">
          <cell r="A509" t="str">
            <v>T1</v>
          </cell>
          <cell r="B509">
            <v>511</v>
          </cell>
          <cell r="C509" t="str">
            <v>3.05.9</v>
          </cell>
          <cell r="D509">
            <v>119409</v>
          </cell>
          <cell r="E509" t="str">
            <v>동바리</v>
          </cell>
          <cell r="H509">
            <v>0</v>
          </cell>
          <cell r="I509">
            <v>0</v>
          </cell>
        </row>
        <row r="510">
          <cell r="A510" t="str">
            <v>D00101</v>
          </cell>
          <cell r="B510">
            <v>8303</v>
          </cell>
          <cell r="C510" t="str">
            <v>a</v>
          </cell>
          <cell r="D510">
            <v>119411</v>
          </cell>
          <cell r="E510" t="str">
            <v>동바리</v>
          </cell>
          <cell r="F510" t="str">
            <v>목재4회</v>
          </cell>
          <cell r="G510" t="str">
            <v>공/㎥</v>
          </cell>
          <cell r="H510">
            <v>19710</v>
          </cell>
          <cell r="I510">
            <v>0</v>
          </cell>
        </row>
        <row r="511">
          <cell r="A511" t="str">
            <v>D00970</v>
          </cell>
          <cell r="B511">
            <v>9027</v>
          </cell>
          <cell r="C511" t="str">
            <v>b</v>
          </cell>
          <cell r="D511">
            <v>119415</v>
          </cell>
          <cell r="E511" t="str">
            <v>동바리 (강관)</v>
          </cell>
          <cell r="F511" t="str">
            <v>교량</v>
          </cell>
          <cell r="G511" t="str">
            <v>㎡</v>
          </cell>
          <cell r="H511">
            <v>16235</v>
          </cell>
          <cell r="I511">
            <v>0</v>
          </cell>
        </row>
        <row r="512">
          <cell r="A512" t="str">
            <v>E1</v>
          </cell>
          <cell r="B512">
            <v>0</v>
          </cell>
          <cell r="C512" t="str">
            <v>소계</v>
          </cell>
          <cell r="D512">
            <v>119416</v>
          </cell>
          <cell r="H512">
            <v>0</v>
          </cell>
          <cell r="I512">
            <v>0</v>
          </cell>
        </row>
        <row r="513">
          <cell r="A513" t="str">
            <v>D00136</v>
          </cell>
          <cell r="B513">
            <v>12233</v>
          </cell>
          <cell r="C513" t="str">
            <v>3.05.10</v>
          </cell>
          <cell r="D513">
            <v>119417</v>
          </cell>
          <cell r="E513" t="str">
            <v>비계</v>
          </cell>
          <cell r="F513" t="str">
            <v>강관</v>
          </cell>
          <cell r="G513" t="str">
            <v>㎡</v>
          </cell>
          <cell r="H513">
            <v>8431</v>
          </cell>
          <cell r="I513">
            <v>0</v>
          </cell>
        </row>
        <row r="514">
          <cell r="A514" t="str">
            <v>T1</v>
          </cell>
          <cell r="B514">
            <v>516</v>
          </cell>
          <cell r="C514" t="str">
            <v>3.05.11</v>
          </cell>
          <cell r="D514">
            <v>119418</v>
          </cell>
          <cell r="E514" t="str">
            <v>철근가공조립</v>
          </cell>
          <cell r="H514">
            <v>0</v>
          </cell>
          <cell r="I514">
            <v>0</v>
          </cell>
        </row>
        <row r="515">
          <cell r="A515" t="str">
            <v>D00064</v>
          </cell>
          <cell r="B515">
            <v>64.185000000000002</v>
          </cell>
          <cell r="C515" t="str">
            <v>a</v>
          </cell>
          <cell r="D515">
            <v>119546</v>
          </cell>
          <cell r="E515" t="str">
            <v>철근가공조립</v>
          </cell>
          <cell r="F515" t="str">
            <v>보통</v>
          </cell>
          <cell r="G515" t="str">
            <v>TON</v>
          </cell>
          <cell r="H515">
            <v>346723</v>
          </cell>
          <cell r="I515">
            <v>0</v>
          </cell>
        </row>
        <row r="516">
          <cell r="A516" t="str">
            <v>D00065</v>
          </cell>
          <cell r="B516">
            <v>3376.3580000000002</v>
          </cell>
          <cell r="C516" t="str">
            <v>b</v>
          </cell>
          <cell r="D516">
            <v>119547</v>
          </cell>
          <cell r="E516" t="str">
            <v>철근가공조립</v>
          </cell>
          <cell r="F516" t="str">
            <v>복잡</v>
          </cell>
          <cell r="G516" t="str">
            <v>TON</v>
          </cell>
          <cell r="H516">
            <v>435034</v>
          </cell>
          <cell r="I516">
            <v>0</v>
          </cell>
        </row>
        <row r="517">
          <cell r="A517" t="str">
            <v>E1</v>
          </cell>
          <cell r="B517">
            <v>0</v>
          </cell>
          <cell r="C517" t="str">
            <v>소계</v>
          </cell>
          <cell r="D517">
            <v>119579</v>
          </cell>
          <cell r="H517">
            <v>0</v>
          </cell>
          <cell r="I517">
            <v>0</v>
          </cell>
        </row>
        <row r="518">
          <cell r="A518" t="str">
            <v>D00080</v>
          </cell>
          <cell r="B518">
            <v>21687</v>
          </cell>
          <cell r="C518" t="str">
            <v>3.05.12</v>
          </cell>
          <cell r="D518">
            <v>119611</v>
          </cell>
          <cell r="E518" t="str">
            <v>슬라브 양생</v>
          </cell>
          <cell r="G518" t="str">
            <v>㎡</v>
          </cell>
          <cell r="H518">
            <v>342</v>
          </cell>
          <cell r="I518">
            <v>0</v>
          </cell>
        </row>
        <row r="519">
          <cell r="A519" t="str">
            <v>D00081</v>
          </cell>
          <cell r="B519">
            <v>21687</v>
          </cell>
          <cell r="C519" t="str">
            <v>3.05.13</v>
          </cell>
          <cell r="D519">
            <v>119643</v>
          </cell>
          <cell r="E519" t="str">
            <v>교면방수</v>
          </cell>
          <cell r="F519" t="str">
            <v>도막방수</v>
          </cell>
          <cell r="G519" t="str">
            <v>M2</v>
          </cell>
          <cell r="H519">
            <v>30754</v>
          </cell>
          <cell r="I519">
            <v>0</v>
          </cell>
        </row>
        <row r="520">
          <cell r="A520" t="str">
            <v>D00322</v>
          </cell>
          <cell r="B520">
            <v>21687</v>
          </cell>
          <cell r="C520" t="str">
            <v>3.05.14</v>
          </cell>
          <cell r="D520">
            <v>119659</v>
          </cell>
          <cell r="E520" t="str">
            <v>면 고르기</v>
          </cell>
          <cell r="F520" t="str">
            <v>콘크리트면</v>
          </cell>
          <cell r="G520" t="str">
            <v>㎡</v>
          </cell>
          <cell r="H520">
            <v>1303</v>
          </cell>
          <cell r="I520">
            <v>0</v>
          </cell>
        </row>
        <row r="521">
          <cell r="A521" t="str">
            <v>D00250</v>
          </cell>
          <cell r="B521">
            <v>22083</v>
          </cell>
          <cell r="C521" t="str">
            <v>3.05.15</v>
          </cell>
          <cell r="D521">
            <v>119667</v>
          </cell>
          <cell r="E521" t="str">
            <v>스페이서</v>
          </cell>
          <cell r="F521" t="str">
            <v>(수직+수평)</v>
          </cell>
          <cell r="G521" t="str">
            <v>㎡</v>
          </cell>
          <cell r="H521">
            <v>441</v>
          </cell>
          <cell r="I521">
            <v>0</v>
          </cell>
        </row>
        <row r="522">
          <cell r="A522" t="str">
            <v>D00082</v>
          </cell>
          <cell r="B522">
            <v>39.304000000000002</v>
          </cell>
          <cell r="C522" t="str">
            <v>3.05.16</v>
          </cell>
          <cell r="D522">
            <v>119671</v>
          </cell>
          <cell r="E522" t="str">
            <v>무수축콘크리트</v>
          </cell>
          <cell r="F522" t="str">
            <v>1:1</v>
          </cell>
          <cell r="G522" t="str">
            <v>㎥</v>
          </cell>
          <cell r="H522">
            <v>197909</v>
          </cell>
          <cell r="I522">
            <v>0</v>
          </cell>
        </row>
        <row r="523">
          <cell r="A523" t="str">
            <v>T1</v>
          </cell>
          <cell r="B523">
            <v>525</v>
          </cell>
          <cell r="C523" t="str">
            <v>3.05.17</v>
          </cell>
          <cell r="D523">
            <v>119672</v>
          </cell>
          <cell r="E523" t="str">
            <v>신축이음장치</v>
          </cell>
          <cell r="H523">
            <v>0</v>
          </cell>
          <cell r="I523">
            <v>0</v>
          </cell>
        </row>
        <row r="524">
          <cell r="A524" t="str">
            <v>D00246</v>
          </cell>
          <cell r="B524">
            <v>42</v>
          </cell>
          <cell r="C524" t="str">
            <v>a</v>
          </cell>
          <cell r="D524">
            <v>119673</v>
          </cell>
          <cell r="E524" t="str">
            <v>신축이음장치</v>
          </cell>
          <cell r="F524" t="str">
            <v>160</v>
          </cell>
          <cell r="G524" t="str">
            <v>ｍ</v>
          </cell>
          <cell r="H524">
            <v>1936379</v>
          </cell>
          <cell r="I524">
            <v>0</v>
          </cell>
        </row>
        <row r="525">
          <cell r="A525" t="str">
            <v>D00248</v>
          </cell>
          <cell r="B525">
            <v>63</v>
          </cell>
          <cell r="C525" t="str">
            <v>b</v>
          </cell>
          <cell r="D525">
            <v>119674</v>
          </cell>
          <cell r="E525" t="str">
            <v>신축이음장치</v>
          </cell>
          <cell r="F525" t="str">
            <v>240</v>
          </cell>
          <cell r="G525" t="str">
            <v>ｍ</v>
          </cell>
          <cell r="H525">
            <v>2796379</v>
          </cell>
          <cell r="I525">
            <v>0</v>
          </cell>
        </row>
        <row r="526">
          <cell r="A526" t="str">
            <v>E1</v>
          </cell>
          <cell r="B526">
            <v>0</v>
          </cell>
          <cell r="C526" t="str">
            <v>소계</v>
          </cell>
          <cell r="D526">
            <v>119675</v>
          </cell>
          <cell r="H526">
            <v>0</v>
          </cell>
          <cell r="I526">
            <v>0</v>
          </cell>
        </row>
        <row r="527">
          <cell r="A527" t="str">
            <v>D00175</v>
          </cell>
          <cell r="B527">
            <v>4</v>
          </cell>
          <cell r="C527" t="str">
            <v>3.05.18</v>
          </cell>
          <cell r="D527">
            <v>119803</v>
          </cell>
          <cell r="E527" t="str">
            <v>교명주</v>
          </cell>
          <cell r="F527" t="str">
            <v>600x800x1200x400</v>
          </cell>
          <cell r="G527" t="str">
            <v>EA</v>
          </cell>
          <cell r="H527">
            <v>1148326</v>
          </cell>
          <cell r="I527">
            <v>0</v>
          </cell>
        </row>
        <row r="528">
          <cell r="A528" t="str">
            <v>D00133</v>
          </cell>
          <cell r="B528">
            <v>2</v>
          </cell>
          <cell r="C528" t="str">
            <v>3.05.19</v>
          </cell>
          <cell r="D528">
            <v>119867</v>
          </cell>
          <cell r="E528" t="str">
            <v>교명판</v>
          </cell>
          <cell r="F528" t="str">
            <v>400x250x10㎜</v>
          </cell>
          <cell r="G528" t="str">
            <v>EA</v>
          </cell>
          <cell r="H528">
            <v>44856</v>
          </cell>
          <cell r="I528">
            <v>0</v>
          </cell>
        </row>
        <row r="529">
          <cell r="A529" t="str">
            <v>D00083</v>
          </cell>
          <cell r="B529">
            <v>2</v>
          </cell>
          <cell r="C529" t="str">
            <v>3.05.20</v>
          </cell>
          <cell r="D529">
            <v>119899</v>
          </cell>
          <cell r="E529" t="str">
            <v>설명판</v>
          </cell>
          <cell r="F529" t="str">
            <v>400x510x10㎜</v>
          </cell>
          <cell r="G529" t="str">
            <v>EA</v>
          </cell>
          <cell r="H529">
            <v>39211</v>
          </cell>
          <cell r="I529">
            <v>0</v>
          </cell>
        </row>
        <row r="530">
          <cell r="A530" t="str">
            <v>D00085</v>
          </cell>
          <cell r="B530">
            <v>2</v>
          </cell>
          <cell r="C530" t="str">
            <v>3.05.21</v>
          </cell>
          <cell r="D530">
            <v>119915</v>
          </cell>
          <cell r="E530" t="str">
            <v>T.B.M 설치</v>
          </cell>
          <cell r="G530" t="str">
            <v>EA</v>
          </cell>
          <cell r="H530">
            <v>25200</v>
          </cell>
          <cell r="I530">
            <v>0</v>
          </cell>
        </row>
        <row r="531">
          <cell r="A531" t="str">
            <v>T1</v>
          </cell>
          <cell r="B531">
            <v>533</v>
          </cell>
          <cell r="C531" t="str">
            <v>3.05.22</v>
          </cell>
          <cell r="D531">
            <v>119919</v>
          </cell>
          <cell r="E531" t="str">
            <v>전선관설치</v>
          </cell>
          <cell r="H531">
            <v>0</v>
          </cell>
          <cell r="I531">
            <v>0</v>
          </cell>
        </row>
        <row r="532">
          <cell r="A532" t="str">
            <v>D00996</v>
          </cell>
          <cell r="B532">
            <v>2154</v>
          </cell>
          <cell r="C532" t="str">
            <v>a</v>
          </cell>
          <cell r="D532">
            <v>119923</v>
          </cell>
          <cell r="E532" t="str">
            <v>전선관설치</v>
          </cell>
          <cell r="F532" t="str">
            <v>Φ100m/m</v>
          </cell>
          <cell r="G532" t="str">
            <v>M</v>
          </cell>
          <cell r="H532">
            <v>5720</v>
          </cell>
          <cell r="I532">
            <v>0</v>
          </cell>
        </row>
        <row r="533">
          <cell r="A533" t="str">
            <v>D00997</v>
          </cell>
          <cell r="B533">
            <v>2154</v>
          </cell>
          <cell r="C533" t="str">
            <v>b</v>
          </cell>
          <cell r="D533">
            <v>119927</v>
          </cell>
          <cell r="E533" t="str">
            <v>전선관설치</v>
          </cell>
          <cell r="F533" t="str">
            <v>Φ150m/m</v>
          </cell>
          <cell r="G533" t="str">
            <v>M</v>
          </cell>
          <cell r="H533">
            <v>10919</v>
          </cell>
          <cell r="I533">
            <v>0</v>
          </cell>
        </row>
        <row r="534">
          <cell r="A534" t="str">
            <v>E1</v>
          </cell>
          <cell r="B534">
            <v>0</v>
          </cell>
          <cell r="C534" t="str">
            <v>소계</v>
          </cell>
          <cell r="D534">
            <v>119928</v>
          </cell>
          <cell r="H534">
            <v>0</v>
          </cell>
          <cell r="I534">
            <v>0</v>
          </cell>
        </row>
        <row r="535">
          <cell r="A535" t="str">
            <v>D01024</v>
          </cell>
          <cell r="B535">
            <v>2154</v>
          </cell>
          <cell r="C535" t="str">
            <v>3.05.23</v>
          </cell>
          <cell r="D535">
            <v>120056</v>
          </cell>
          <cell r="E535" t="str">
            <v>NOTCH</v>
          </cell>
          <cell r="G535" t="str">
            <v>M</v>
          </cell>
          <cell r="H535">
            <v>5551</v>
          </cell>
          <cell r="I535">
            <v>0</v>
          </cell>
        </row>
        <row r="536">
          <cell r="A536" t="str">
            <v>D00171</v>
          </cell>
          <cell r="B536">
            <v>2154</v>
          </cell>
          <cell r="C536" t="str">
            <v>3.05.24</v>
          </cell>
          <cell r="D536">
            <v>120057</v>
          </cell>
          <cell r="E536" t="str">
            <v>난간(교량)</v>
          </cell>
          <cell r="F536" t="str">
            <v>H=0.36M</v>
          </cell>
          <cell r="G536" t="str">
            <v>ｍ</v>
          </cell>
          <cell r="H536">
            <v>195123</v>
          </cell>
          <cell r="I536">
            <v>0</v>
          </cell>
        </row>
        <row r="537">
          <cell r="A537" t="str">
            <v>D01015</v>
          </cell>
          <cell r="B537">
            <v>21</v>
          </cell>
          <cell r="C537" t="str">
            <v>3.05.25</v>
          </cell>
          <cell r="D537">
            <v>120058</v>
          </cell>
          <cell r="E537" t="str">
            <v>교량점검시설</v>
          </cell>
          <cell r="F537" t="str">
            <v>고정식</v>
          </cell>
          <cell r="G537" t="str">
            <v>개소</v>
          </cell>
          <cell r="H537">
            <v>4286395</v>
          </cell>
          <cell r="I537">
            <v>0</v>
          </cell>
        </row>
        <row r="538">
          <cell r="A538" t="str">
            <v>T1</v>
          </cell>
          <cell r="B538">
            <v>541</v>
          </cell>
          <cell r="C538" t="str">
            <v>3.05.26</v>
          </cell>
          <cell r="D538">
            <v>120059</v>
          </cell>
          <cell r="E538" t="str">
            <v>교량용배수구</v>
          </cell>
          <cell r="H538">
            <v>0</v>
          </cell>
          <cell r="I538">
            <v>0</v>
          </cell>
        </row>
        <row r="539">
          <cell r="A539" t="str">
            <v>D00835</v>
          </cell>
          <cell r="B539">
            <v>216</v>
          </cell>
          <cell r="C539" t="str">
            <v>a</v>
          </cell>
          <cell r="D539">
            <v>120187</v>
          </cell>
          <cell r="E539" t="str">
            <v>육교용</v>
          </cell>
          <cell r="F539" t="str">
            <v>집수구(주철)</v>
          </cell>
          <cell r="G539" t="str">
            <v>EA</v>
          </cell>
          <cell r="H539">
            <v>60745</v>
          </cell>
          <cell r="I539">
            <v>0</v>
          </cell>
        </row>
        <row r="540">
          <cell r="A540" t="str">
            <v>D00839</v>
          </cell>
          <cell r="B540">
            <v>216</v>
          </cell>
          <cell r="C540" t="str">
            <v>b</v>
          </cell>
          <cell r="D540">
            <v>120251</v>
          </cell>
          <cell r="E540" t="str">
            <v>육교용</v>
          </cell>
          <cell r="F540" t="str">
            <v>연결부(스텐레스)</v>
          </cell>
          <cell r="G540" t="str">
            <v>EA</v>
          </cell>
          <cell r="H540">
            <v>19508</v>
          </cell>
          <cell r="I540">
            <v>0</v>
          </cell>
        </row>
        <row r="541">
          <cell r="A541" t="str">
            <v>D00836</v>
          </cell>
          <cell r="B541">
            <v>957</v>
          </cell>
          <cell r="C541" t="str">
            <v>c</v>
          </cell>
          <cell r="D541">
            <v>120283</v>
          </cell>
          <cell r="E541" t="str">
            <v>육교용</v>
          </cell>
          <cell r="F541" t="str">
            <v>직관(150)</v>
          </cell>
          <cell r="G541" t="str">
            <v>M</v>
          </cell>
          <cell r="H541">
            <v>40501</v>
          </cell>
          <cell r="I541">
            <v>0</v>
          </cell>
        </row>
        <row r="542">
          <cell r="A542" t="str">
            <v>E1</v>
          </cell>
          <cell r="B542">
            <v>0</v>
          </cell>
          <cell r="C542" t="str">
            <v>소계</v>
          </cell>
          <cell r="D542">
            <v>120291</v>
          </cell>
          <cell r="H542">
            <v>0</v>
          </cell>
          <cell r="I542">
            <v>0</v>
          </cell>
        </row>
        <row r="543">
          <cell r="A543" t="str">
            <v>D01014</v>
          </cell>
          <cell r="B543">
            <v>1602.549</v>
          </cell>
          <cell r="C543" t="str">
            <v>3.05.27</v>
          </cell>
          <cell r="D543">
            <v>120299</v>
          </cell>
          <cell r="E543" t="str">
            <v>강교각제작및설치</v>
          </cell>
          <cell r="F543" t="str">
            <v>배알미대교</v>
          </cell>
          <cell r="G543" t="str">
            <v>TON</v>
          </cell>
          <cell r="H543">
            <v>1538800</v>
          </cell>
          <cell r="I543">
            <v>0</v>
          </cell>
        </row>
        <row r="544">
          <cell r="A544" t="str">
            <v>D00986</v>
          </cell>
          <cell r="B544">
            <v>8535.4009999999998</v>
          </cell>
          <cell r="C544" t="str">
            <v>3.05.28</v>
          </cell>
          <cell r="D544">
            <v>120307</v>
          </cell>
          <cell r="E544" t="str">
            <v>강교제작</v>
          </cell>
          <cell r="F544" t="str">
            <v>배알미대교</v>
          </cell>
          <cell r="G544" t="str">
            <v>TON</v>
          </cell>
          <cell r="H544">
            <v>1697775</v>
          </cell>
          <cell r="I544">
            <v>0</v>
          </cell>
        </row>
        <row r="545">
          <cell r="A545" t="str">
            <v>D00987</v>
          </cell>
          <cell r="B545">
            <v>8535.4009999999998</v>
          </cell>
          <cell r="C545" t="str">
            <v>3.05.29</v>
          </cell>
          <cell r="D545">
            <v>120311</v>
          </cell>
          <cell r="E545" t="str">
            <v>강교운반및가설</v>
          </cell>
          <cell r="F545" t="str">
            <v>배알미대교</v>
          </cell>
          <cell r="G545" t="str">
            <v>TON</v>
          </cell>
          <cell r="H545">
            <v>68610</v>
          </cell>
          <cell r="I545">
            <v>0</v>
          </cell>
        </row>
        <row r="546">
          <cell r="A546" t="str">
            <v>T1</v>
          </cell>
          <cell r="B546">
            <v>553</v>
          </cell>
          <cell r="C546" t="str">
            <v>3.05.30</v>
          </cell>
          <cell r="D546">
            <v>120312</v>
          </cell>
          <cell r="E546" t="str">
            <v>강교도장</v>
          </cell>
          <cell r="H546">
            <v>0</v>
          </cell>
          <cell r="I546">
            <v>0</v>
          </cell>
        </row>
        <row r="547">
          <cell r="A547" t="str">
            <v>D00606</v>
          </cell>
          <cell r="B547">
            <v>81680</v>
          </cell>
          <cell r="C547" t="str">
            <v>a</v>
          </cell>
          <cell r="D547">
            <v>120313</v>
          </cell>
          <cell r="E547" t="str">
            <v>강교내부도장(공장)</v>
          </cell>
          <cell r="G547" t="str">
            <v>M2</v>
          </cell>
          <cell r="H547">
            <v>11707</v>
          </cell>
          <cell r="I547">
            <v>0</v>
          </cell>
        </row>
        <row r="548">
          <cell r="A548" t="str">
            <v>D00607</v>
          </cell>
          <cell r="B548">
            <v>6308</v>
          </cell>
          <cell r="C548" t="str">
            <v>b</v>
          </cell>
          <cell r="D548">
            <v>120314</v>
          </cell>
          <cell r="E548" t="str">
            <v>강교SPLICER도장(공장</v>
          </cell>
          <cell r="F548" t="str">
            <v>)</v>
          </cell>
          <cell r="G548" t="str">
            <v>M2</v>
          </cell>
          <cell r="H548">
            <v>9157</v>
          </cell>
          <cell r="I548">
            <v>0</v>
          </cell>
        </row>
        <row r="549">
          <cell r="A549" t="str">
            <v>D00978</v>
          </cell>
          <cell r="B549">
            <v>1482</v>
          </cell>
          <cell r="C549" t="str">
            <v>c</v>
          </cell>
          <cell r="D549">
            <v>120315</v>
          </cell>
          <cell r="E549" t="str">
            <v>내부볼트및SPLICER도</v>
          </cell>
          <cell r="F549" t="str">
            <v>장</v>
          </cell>
          <cell r="G549" t="str">
            <v>M2</v>
          </cell>
          <cell r="H549">
            <v>15459</v>
          </cell>
          <cell r="I549">
            <v>0</v>
          </cell>
        </row>
        <row r="550">
          <cell r="A550" t="str">
            <v>D00608</v>
          </cell>
          <cell r="B550">
            <v>38374</v>
          </cell>
          <cell r="C550" t="str">
            <v>d</v>
          </cell>
          <cell r="D550">
            <v>120379</v>
          </cell>
          <cell r="E550" t="str">
            <v>강교외부도장(공장)</v>
          </cell>
          <cell r="G550" t="str">
            <v>M2</v>
          </cell>
          <cell r="H550">
            <v>13843</v>
          </cell>
          <cell r="I550">
            <v>0</v>
          </cell>
        </row>
        <row r="551">
          <cell r="A551" t="str">
            <v>D00612</v>
          </cell>
          <cell r="B551">
            <v>38374</v>
          </cell>
          <cell r="C551" t="str">
            <v>e</v>
          </cell>
          <cell r="D551">
            <v>120411</v>
          </cell>
          <cell r="E551" t="str">
            <v>강교외부도장</v>
          </cell>
          <cell r="F551" t="str">
            <v>(현장)</v>
          </cell>
          <cell r="G551" t="str">
            <v>㎡</v>
          </cell>
          <cell r="H551">
            <v>2804</v>
          </cell>
          <cell r="I551">
            <v>0</v>
          </cell>
        </row>
        <row r="552">
          <cell r="A552" t="str">
            <v>D00609</v>
          </cell>
          <cell r="B552">
            <v>11551</v>
          </cell>
          <cell r="C552" t="str">
            <v>g</v>
          </cell>
          <cell r="D552">
            <v>120427</v>
          </cell>
          <cell r="E552" t="str">
            <v>외부포장면도장(공장)</v>
          </cell>
          <cell r="G552" t="str">
            <v>M2</v>
          </cell>
          <cell r="H552">
            <v>10272</v>
          </cell>
          <cell r="I552">
            <v>0</v>
          </cell>
        </row>
        <row r="553">
          <cell r="A553" t="str">
            <v>D00976</v>
          </cell>
          <cell r="B553">
            <v>4312</v>
          </cell>
          <cell r="C553" t="str">
            <v>f</v>
          </cell>
          <cell r="D553">
            <v>120435</v>
          </cell>
          <cell r="E553" t="str">
            <v>외부볼트및SPLICER도</v>
          </cell>
          <cell r="F553" t="str">
            <v>장</v>
          </cell>
          <cell r="G553" t="str">
            <v>M2</v>
          </cell>
          <cell r="H553">
            <v>18979</v>
          </cell>
          <cell r="I553">
            <v>0</v>
          </cell>
        </row>
        <row r="554">
          <cell r="A554" t="str">
            <v>E1</v>
          </cell>
          <cell r="B554">
            <v>0</v>
          </cell>
          <cell r="C554" t="str">
            <v>소계</v>
          </cell>
          <cell r="D554">
            <v>120437</v>
          </cell>
          <cell r="H554">
            <v>0</v>
          </cell>
          <cell r="I554">
            <v>0</v>
          </cell>
        </row>
        <row r="555">
          <cell r="A555" t="str">
            <v>D00103</v>
          </cell>
          <cell r="B555">
            <v>5.9189999999999996</v>
          </cell>
          <cell r="C555" t="str">
            <v>3.05.31</v>
          </cell>
          <cell r="D555">
            <v>120439</v>
          </cell>
          <cell r="E555" t="str">
            <v>무수축 몰탈</v>
          </cell>
          <cell r="F555" t="str">
            <v>1:1</v>
          </cell>
          <cell r="G555" t="str">
            <v>㎥</v>
          </cell>
          <cell r="H555">
            <v>128910</v>
          </cell>
          <cell r="I555">
            <v>0</v>
          </cell>
        </row>
        <row r="556">
          <cell r="A556" t="str">
            <v>T1</v>
          </cell>
          <cell r="B556">
            <v>561</v>
          </cell>
          <cell r="C556" t="str">
            <v>3.05.32</v>
          </cell>
          <cell r="D556">
            <v>120440</v>
          </cell>
          <cell r="E556" t="str">
            <v>교좌장치</v>
          </cell>
          <cell r="H556">
            <v>0</v>
          </cell>
          <cell r="I556">
            <v>0</v>
          </cell>
        </row>
        <row r="557">
          <cell r="A557" t="str">
            <v>D01003</v>
          </cell>
          <cell r="B557">
            <v>4</v>
          </cell>
          <cell r="C557" t="str">
            <v>a</v>
          </cell>
          <cell r="D557">
            <v>120441</v>
          </cell>
          <cell r="E557" t="str">
            <v>교좌장치</v>
          </cell>
          <cell r="F557" t="str">
            <v>450ton,고정단</v>
          </cell>
          <cell r="G557" t="str">
            <v>EA</v>
          </cell>
          <cell r="H557">
            <v>1885273</v>
          </cell>
          <cell r="I557">
            <v>0</v>
          </cell>
        </row>
        <row r="558">
          <cell r="A558" t="str">
            <v>D00112</v>
          </cell>
          <cell r="B558">
            <v>8</v>
          </cell>
          <cell r="C558" t="str">
            <v>b</v>
          </cell>
          <cell r="D558">
            <v>120442</v>
          </cell>
          <cell r="E558" t="str">
            <v>교좌장치</v>
          </cell>
          <cell r="F558" t="str">
            <v>160ton,일방향</v>
          </cell>
          <cell r="G558" t="str">
            <v>SET</v>
          </cell>
          <cell r="H558">
            <v>1581273</v>
          </cell>
          <cell r="I558">
            <v>0</v>
          </cell>
        </row>
        <row r="559">
          <cell r="A559" t="str">
            <v>D01004</v>
          </cell>
          <cell r="B559">
            <v>34</v>
          </cell>
          <cell r="C559" t="str">
            <v>c</v>
          </cell>
          <cell r="D559">
            <v>120443</v>
          </cell>
          <cell r="E559" t="str">
            <v>교좌장치</v>
          </cell>
          <cell r="F559" t="str">
            <v>450ton,일방향</v>
          </cell>
          <cell r="G559" t="str">
            <v>EA</v>
          </cell>
          <cell r="H559">
            <v>2630273</v>
          </cell>
          <cell r="I559">
            <v>0</v>
          </cell>
        </row>
        <row r="560">
          <cell r="A560" t="str">
            <v>D00138</v>
          </cell>
          <cell r="B560">
            <v>40</v>
          </cell>
          <cell r="C560" t="str">
            <v>d</v>
          </cell>
          <cell r="D560">
            <v>120507</v>
          </cell>
          <cell r="E560" t="str">
            <v>교좌장치</v>
          </cell>
          <cell r="F560" t="str">
            <v>160ton,양방향</v>
          </cell>
          <cell r="G560" t="str">
            <v>SET</v>
          </cell>
          <cell r="H560">
            <v>759273</v>
          </cell>
          <cell r="I560">
            <v>0</v>
          </cell>
        </row>
        <row r="561">
          <cell r="A561" t="str">
            <v>D01005</v>
          </cell>
          <cell r="B561">
            <v>70</v>
          </cell>
          <cell r="C561" t="str">
            <v>e</v>
          </cell>
          <cell r="D561">
            <v>120539</v>
          </cell>
          <cell r="E561" t="str">
            <v>교좌장치</v>
          </cell>
          <cell r="F561" t="str">
            <v>450ton,양방향</v>
          </cell>
          <cell r="G561" t="str">
            <v>EA</v>
          </cell>
          <cell r="H561">
            <v>1562273</v>
          </cell>
          <cell r="I561">
            <v>0</v>
          </cell>
        </row>
        <row r="562">
          <cell r="A562" t="str">
            <v>E1</v>
          </cell>
          <cell r="B562">
            <v>0</v>
          </cell>
          <cell r="C562" t="str">
            <v>소계</v>
          </cell>
          <cell r="D562">
            <v>120547</v>
          </cell>
          <cell r="H562">
            <v>0</v>
          </cell>
          <cell r="I562">
            <v>0</v>
          </cell>
        </row>
        <row r="563">
          <cell r="A563" t="str">
            <v>D00068</v>
          </cell>
          <cell r="B563">
            <v>307</v>
          </cell>
          <cell r="C563" t="str">
            <v>3.05.33</v>
          </cell>
          <cell r="D563">
            <v>120555</v>
          </cell>
          <cell r="E563" t="str">
            <v>아스팔트 코팅</v>
          </cell>
          <cell r="F563" t="str">
            <v>2회</v>
          </cell>
          <cell r="G563" t="str">
            <v>㎡</v>
          </cell>
          <cell r="H563">
            <v>4719</v>
          </cell>
          <cell r="I563">
            <v>0</v>
          </cell>
        </row>
        <row r="564">
          <cell r="A564" t="str">
            <v>D00074</v>
          </cell>
          <cell r="B564">
            <v>98</v>
          </cell>
          <cell r="C564" t="str">
            <v>3.05.34</v>
          </cell>
          <cell r="D564">
            <v>120563</v>
          </cell>
          <cell r="E564" t="str">
            <v>다웰바설치</v>
          </cell>
          <cell r="F564" t="str">
            <v>D=25 ,L=600 M/M</v>
          </cell>
          <cell r="G564" t="str">
            <v>EA</v>
          </cell>
          <cell r="H564">
            <v>8129</v>
          </cell>
          <cell r="I564">
            <v>0</v>
          </cell>
        </row>
        <row r="565">
          <cell r="A565" t="str">
            <v>D00245</v>
          </cell>
          <cell r="B565">
            <v>18.739999999999998</v>
          </cell>
          <cell r="C565" t="str">
            <v>3.05.35</v>
          </cell>
          <cell r="D565">
            <v>120567</v>
          </cell>
          <cell r="E565" t="str">
            <v>스치로폴</v>
          </cell>
          <cell r="F565" t="str">
            <v>T=20㎜</v>
          </cell>
          <cell r="G565" t="str">
            <v>㎡</v>
          </cell>
          <cell r="H565">
            <v>2280</v>
          </cell>
          <cell r="I565">
            <v>0</v>
          </cell>
        </row>
        <row r="566">
          <cell r="A566" t="str">
            <v>D00684</v>
          </cell>
          <cell r="B566">
            <v>1</v>
          </cell>
          <cell r="C566" t="str">
            <v>3.05.36</v>
          </cell>
          <cell r="D566">
            <v>120569</v>
          </cell>
          <cell r="E566" t="str">
            <v>가  도</v>
          </cell>
          <cell r="F566" t="str">
            <v>배알미대교</v>
          </cell>
          <cell r="G566" t="str">
            <v>L.S.</v>
          </cell>
          <cell r="H566">
            <v>10312000</v>
          </cell>
          <cell r="I566">
            <v>0</v>
          </cell>
        </row>
        <row r="567">
          <cell r="A567" t="str">
            <v>T1</v>
          </cell>
          <cell r="B567">
            <v>571</v>
          </cell>
          <cell r="C567" t="str">
            <v>3.05.37</v>
          </cell>
          <cell r="D567">
            <v>120570</v>
          </cell>
          <cell r="E567" t="str">
            <v>강관 PILE</v>
          </cell>
          <cell r="H567">
            <v>0</v>
          </cell>
          <cell r="I567">
            <v>0</v>
          </cell>
        </row>
        <row r="568">
          <cell r="A568" t="str">
            <v>D00302</v>
          </cell>
          <cell r="B568">
            <v>4305</v>
          </cell>
          <cell r="C568" t="str">
            <v>a</v>
          </cell>
          <cell r="D568">
            <v>120698</v>
          </cell>
          <cell r="E568" t="str">
            <v>강관 PILE 자재비</v>
          </cell>
          <cell r="F568" t="str">
            <v>φ508.8, T= 12㎜</v>
          </cell>
          <cell r="G568" t="str">
            <v>ｍ</v>
          </cell>
          <cell r="H568">
            <v>63821</v>
          </cell>
          <cell r="I568">
            <v>0</v>
          </cell>
        </row>
        <row r="569">
          <cell r="A569" t="str">
            <v>D00813</v>
          </cell>
          <cell r="B569">
            <v>888</v>
          </cell>
          <cell r="C569" t="str">
            <v>b</v>
          </cell>
          <cell r="D569">
            <v>120699</v>
          </cell>
          <cell r="E569" t="str">
            <v>PILE 항타직항</v>
          </cell>
          <cell r="F569" t="str">
            <v>508.8 ㎜(10M이하)</v>
          </cell>
          <cell r="G569" t="str">
            <v>M</v>
          </cell>
          <cell r="H569">
            <v>6598</v>
          </cell>
          <cell r="I569">
            <v>0</v>
          </cell>
        </row>
        <row r="570">
          <cell r="A570" t="str">
            <v>D01009</v>
          </cell>
          <cell r="B570">
            <v>3100</v>
          </cell>
          <cell r="C570" t="str">
            <v>c</v>
          </cell>
          <cell r="D570">
            <v>120763</v>
          </cell>
          <cell r="E570" t="str">
            <v>강관 PILE 천공</v>
          </cell>
          <cell r="F570" t="str">
            <v>토사</v>
          </cell>
          <cell r="G570" t="str">
            <v>ｍ</v>
          </cell>
          <cell r="H570">
            <v>20629</v>
          </cell>
          <cell r="I570">
            <v>0</v>
          </cell>
        </row>
        <row r="571">
          <cell r="A571" t="str">
            <v>D00312</v>
          </cell>
          <cell r="B571">
            <v>460</v>
          </cell>
          <cell r="C571" t="str">
            <v>d</v>
          </cell>
          <cell r="D571">
            <v>120795</v>
          </cell>
          <cell r="E571" t="str">
            <v>강관 PILE 두부보강</v>
          </cell>
          <cell r="F571" t="str">
            <v>φ508.8, T =12㎜</v>
          </cell>
          <cell r="G571" t="str">
            <v>EA</v>
          </cell>
          <cell r="H571">
            <v>343141</v>
          </cell>
          <cell r="I571">
            <v>0</v>
          </cell>
        </row>
        <row r="572">
          <cell r="A572" t="str">
            <v>E1</v>
          </cell>
          <cell r="B572">
            <v>0</v>
          </cell>
          <cell r="C572" t="str">
            <v>소계</v>
          </cell>
          <cell r="D572">
            <v>120803</v>
          </cell>
          <cell r="H572">
            <v>0</v>
          </cell>
          <cell r="I572">
            <v>0</v>
          </cell>
        </row>
        <row r="573">
          <cell r="A573" t="str">
            <v>D00990</v>
          </cell>
          <cell r="B573">
            <v>1</v>
          </cell>
          <cell r="C573" t="str">
            <v>3.05.38</v>
          </cell>
          <cell r="D573">
            <v>120811</v>
          </cell>
          <cell r="E573" t="str">
            <v>가설벤트</v>
          </cell>
          <cell r="F573" t="str">
            <v>배알미대교 창우2.3.4</v>
          </cell>
          <cell r="G573" t="str">
            <v>식</v>
          </cell>
          <cell r="H573">
            <v>237852467</v>
          </cell>
          <cell r="I573">
            <v>0</v>
          </cell>
        </row>
        <row r="574">
          <cell r="A574" t="str">
            <v>E3</v>
          </cell>
          <cell r="B574">
            <v>0</v>
          </cell>
          <cell r="C574" t="str">
            <v>합계</v>
          </cell>
          <cell r="D574">
            <v>120827</v>
          </cell>
          <cell r="H574">
            <v>0</v>
          </cell>
          <cell r="I574">
            <v>0</v>
          </cell>
        </row>
        <row r="575">
          <cell r="A575" t="str">
            <v>T2</v>
          </cell>
          <cell r="B575">
            <v>599</v>
          </cell>
          <cell r="C575" t="str">
            <v>3.06</v>
          </cell>
          <cell r="D575">
            <v>120891</v>
          </cell>
          <cell r="E575" t="str">
            <v>상수도보호 BOX</v>
          </cell>
          <cell r="H575">
            <v>0</v>
          </cell>
          <cell r="I575">
            <v>0</v>
          </cell>
        </row>
        <row r="576">
          <cell r="A576" t="str">
            <v>T1</v>
          </cell>
          <cell r="B576">
            <v>578</v>
          </cell>
          <cell r="C576" t="str">
            <v>3.06.1</v>
          </cell>
          <cell r="D576">
            <v>120899</v>
          </cell>
          <cell r="E576" t="str">
            <v>구조물터파기</v>
          </cell>
          <cell r="H576">
            <v>0</v>
          </cell>
          <cell r="I576">
            <v>0</v>
          </cell>
        </row>
        <row r="577">
          <cell r="A577" t="str">
            <v>D00110</v>
          </cell>
          <cell r="B577">
            <v>7944</v>
          </cell>
          <cell r="C577" t="str">
            <v>a</v>
          </cell>
          <cell r="D577">
            <v>120903</v>
          </cell>
          <cell r="E577" t="str">
            <v>구조물터파기</v>
          </cell>
          <cell r="F577" t="str">
            <v>육상토사;0-4ｍ</v>
          </cell>
          <cell r="G577" t="str">
            <v>㎥</v>
          </cell>
          <cell r="H577">
            <v>2711</v>
          </cell>
          <cell r="I577">
            <v>0</v>
          </cell>
        </row>
        <row r="578">
          <cell r="A578" t="str">
            <v>D00626</v>
          </cell>
          <cell r="B578">
            <v>3671</v>
          </cell>
          <cell r="C578" t="str">
            <v>b</v>
          </cell>
          <cell r="D578">
            <v>120905</v>
          </cell>
          <cell r="E578" t="str">
            <v>구조물터파기</v>
          </cell>
          <cell r="F578" t="str">
            <v>육상토사;4ｍ이상</v>
          </cell>
          <cell r="G578" t="str">
            <v>㎥</v>
          </cell>
          <cell r="H578">
            <v>4498</v>
          </cell>
          <cell r="I578">
            <v>0</v>
          </cell>
        </row>
        <row r="579">
          <cell r="A579" t="str">
            <v>E1</v>
          </cell>
          <cell r="B579">
            <v>0</v>
          </cell>
          <cell r="C579" t="str">
            <v>소계</v>
          </cell>
          <cell r="D579">
            <v>120906</v>
          </cell>
          <cell r="H579">
            <v>0</v>
          </cell>
          <cell r="I579">
            <v>0</v>
          </cell>
        </row>
        <row r="580">
          <cell r="A580" t="str">
            <v>D00076</v>
          </cell>
          <cell r="B580">
            <v>5319</v>
          </cell>
          <cell r="C580" t="str">
            <v>3.06.2</v>
          </cell>
          <cell r="D580">
            <v>120907</v>
          </cell>
          <cell r="E580" t="str">
            <v>되메우기및다짐</v>
          </cell>
          <cell r="F580" t="str">
            <v>기계</v>
          </cell>
          <cell r="G580" t="str">
            <v>㎥</v>
          </cell>
          <cell r="H580">
            <v>796</v>
          </cell>
          <cell r="I580">
            <v>0</v>
          </cell>
        </row>
        <row r="581">
          <cell r="A581" t="str">
            <v>T1</v>
          </cell>
          <cell r="B581">
            <v>583</v>
          </cell>
          <cell r="C581" t="str">
            <v>3.06.3</v>
          </cell>
          <cell r="D581">
            <v>121035</v>
          </cell>
          <cell r="E581" t="str">
            <v>거푸집</v>
          </cell>
          <cell r="H581">
            <v>0</v>
          </cell>
          <cell r="I581">
            <v>0</v>
          </cell>
        </row>
        <row r="582">
          <cell r="A582" t="str">
            <v>D00031</v>
          </cell>
          <cell r="B582">
            <v>5320</v>
          </cell>
          <cell r="C582" t="str">
            <v>a</v>
          </cell>
          <cell r="D582">
            <v>121051</v>
          </cell>
          <cell r="E582" t="str">
            <v>거푸집</v>
          </cell>
          <cell r="F582" t="str">
            <v>합판 3회 0-7 M</v>
          </cell>
          <cell r="G582" t="str">
            <v>㎡</v>
          </cell>
          <cell r="H582">
            <v>17788</v>
          </cell>
          <cell r="I582">
            <v>0</v>
          </cell>
        </row>
        <row r="583">
          <cell r="A583" t="str">
            <v>D00033</v>
          </cell>
          <cell r="B583">
            <v>18</v>
          </cell>
          <cell r="C583" t="str">
            <v>b</v>
          </cell>
          <cell r="D583">
            <v>121067</v>
          </cell>
          <cell r="E583" t="str">
            <v>거푸집</v>
          </cell>
          <cell r="F583" t="str">
            <v>합판 6회</v>
          </cell>
          <cell r="G583" t="str">
            <v>㎡</v>
          </cell>
          <cell r="H583">
            <v>12486</v>
          </cell>
          <cell r="I583">
            <v>0</v>
          </cell>
        </row>
        <row r="584">
          <cell r="A584" t="str">
            <v>E1</v>
          </cell>
          <cell r="B584">
            <v>0</v>
          </cell>
          <cell r="C584" t="str">
            <v>소계</v>
          </cell>
          <cell r="D584">
            <v>121071</v>
          </cell>
          <cell r="H584">
            <v>0</v>
          </cell>
          <cell r="I584">
            <v>0</v>
          </cell>
        </row>
        <row r="585">
          <cell r="A585" t="str">
            <v>D00136</v>
          </cell>
          <cell r="B585">
            <v>2293</v>
          </cell>
          <cell r="C585" t="str">
            <v>3.06.4</v>
          </cell>
          <cell r="D585">
            <v>121075</v>
          </cell>
          <cell r="E585" t="str">
            <v>비계</v>
          </cell>
          <cell r="F585" t="str">
            <v>강관</v>
          </cell>
          <cell r="G585" t="str">
            <v>㎡</v>
          </cell>
          <cell r="H585">
            <v>8431</v>
          </cell>
          <cell r="I585">
            <v>0</v>
          </cell>
        </row>
        <row r="586">
          <cell r="A586" t="str">
            <v>D00073</v>
          </cell>
          <cell r="B586">
            <v>3532</v>
          </cell>
          <cell r="C586" t="str">
            <v>3.06.5</v>
          </cell>
          <cell r="D586">
            <v>121079</v>
          </cell>
          <cell r="E586" t="str">
            <v>동바리</v>
          </cell>
          <cell r="F586" t="str">
            <v>강관</v>
          </cell>
          <cell r="G586" t="str">
            <v>공/㎥</v>
          </cell>
          <cell r="H586">
            <v>6472</v>
          </cell>
          <cell r="I586">
            <v>0</v>
          </cell>
        </row>
        <row r="587">
          <cell r="A587" t="str">
            <v>T1</v>
          </cell>
          <cell r="B587">
            <v>589</v>
          </cell>
          <cell r="C587" t="str">
            <v>3.06.6</v>
          </cell>
          <cell r="D587">
            <v>121080</v>
          </cell>
          <cell r="E587" t="str">
            <v>콘크리트타설</v>
          </cell>
          <cell r="H587">
            <v>0</v>
          </cell>
          <cell r="I587">
            <v>0</v>
          </cell>
        </row>
        <row r="588">
          <cell r="A588" t="str">
            <v>D00144</v>
          </cell>
          <cell r="B588">
            <v>4875</v>
          </cell>
          <cell r="C588" t="str">
            <v>a</v>
          </cell>
          <cell r="D588">
            <v>121081</v>
          </cell>
          <cell r="E588" t="str">
            <v>콘크리트타설</v>
          </cell>
          <cell r="F588" t="str">
            <v>철근25-240-12 펌프카</v>
          </cell>
          <cell r="G588" t="str">
            <v>㎥</v>
          </cell>
          <cell r="H588">
            <v>9867</v>
          </cell>
          <cell r="I588">
            <v>0</v>
          </cell>
        </row>
        <row r="589">
          <cell r="A589" t="str">
            <v>D00709</v>
          </cell>
          <cell r="B589">
            <v>1218</v>
          </cell>
          <cell r="C589" t="str">
            <v>b</v>
          </cell>
          <cell r="D589">
            <v>121082</v>
          </cell>
          <cell r="E589" t="str">
            <v>콘크리트타설</v>
          </cell>
          <cell r="F589" t="str">
            <v>무근40-150-8</v>
          </cell>
          <cell r="G589" t="str">
            <v>㎥</v>
          </cell>
          <cell r="H589">
            <v>18747</v>
          </cell>
          <cell r="I589">
            <v>0</v>
          </cell>
        </row>
        <row r="590">
          <cell r="A590" t="str">
            <v>E1</v>
          </cell>
          <cell r="B590">
            <v>0</v>
          </cell>
          <cell r="C590" t="str">
            <v>소계</v>
          </cell>
          <cell r="D590">
            <v>121083</v>
          </cell>
          <cell r="H590">
            <v>0</v>
          </cell>
          <cell r="I590">
            <v>0</v>
          </cell>
        </row>
        <row r="591">
          <cell r="A591" t="str">
            <v>D00065</v>
          </cell>
          <cell r="B591">
            <v>604.73</v>
          </cell>
          <cell r="C591" t="str">
            <v>3.06.7</v>
          </cell>
          <cell r="D591">
            <v>121147</v>
          </cell>
          <cell r="E591" t="str">
            <v>철근가공조립</v>
          </cell>
          <cell r="F591" t="str">
            <v>복잡</v>
          </cell>
          <cell r="G591" t="str">
            <v>TON</v>
          </cell>
          <cell r="H591">
            <v>435034</v>
          </cell>
          <cell r="I591">
            <v>0</v>
          </cell>
        </row>
        <row r="592">
          <cell r="A592" t="str">
            <v>D00245</v>
          </cell>
          <cell r="B592">
            <v>156</v>
          </cell>
          <cell r="C592" t="str">
            <v>3.06.8</v>
          </cell>
          <cell r="D592">
            <v>121211</v>
          </cell>
          <cell r="E592" t="str">
            <v>스치로폴</v>
          </cell>
          <cell r="F592" t="str">
            <v>T=20㎜</v>
          </cell>
          <cell r="G592" t="str">
            <v>㎡</v>
          </cell>
          <cell r="H592">
            <v>2280</v>
          </cell>
          <cell r="I592">
            <v>0</v>
          </cell>
        </row>
        <row r="593">
          <cell r="A593" t="str">
            <v>T1</v>
          </cell>
          <cell r="B593">
            <v>596</v>
          </cell>
          <cell r="C593" t="str">
            <v>3.06.9</v>
          </cell>
          <cell r="D593">
            <v>121275</v>
          </cell>
          <cell r="E593" t="str">
            <v>가시설</v>
          </cell>
          <cell r="H593">
            <v>0</v>
          </cell>
          <cell r="I593">
            <v>0</v>
          </cell>
        </row>
        <row r="594">
          <cell r="A594" t="str">
            <v>D00418</v>
          </cell>
          <cell r="B594">
            <v>356.65699999999998</v>
          </cell>
          <cell r="C594" t="str">
            <v>a</v>
          </cell>
          <cell r="D594">
            <v>121339</v>
          </cell>
          <cell r="E594" t="str">
            <v>H-PILE설치및 철거</v>
          </cell>
          <cell r="F594" t="str">
            <v>(천공후 항타)</v>
          </cell>
          <cell r="G594" t="str">
            <v>TON</v>
          </cell>
          <cell r="H594">
            <v>350227</v>
          </cell>
          <cell r="I594">
            <v>0</v>
          </cell>
        </row>
        <row r="595">
          <cell r="A595" t="str">
            <v>D00146</v>
          </cell>
          <cell r="B595">
            <v>832</v>
          </cell>
          <cell r="C595" t="str">
            <v>b</v>
          </cell>
          <cell r="D595">
            <v>121371</v>
          </cell>
          <cell r="E595" t="str">
            <v>토류판설치및철거</v>
          </cell>
          <cell r="G595" t="str">
            <v>㎡</v>
          </cell>
          <cell r="H595">
            <v>35499</v>
          </cell>
          <cell r="I595">
            <v>0</v>
          </cell>
        </row>
        <row r="596">
          <cell r="A596" t="str">
            <v>D00436</v>
          </cell>
          <cell r="B596">
            <v>144</v>
          </cell>
          <cell r="C596" t="str">
            <v>c</v>
          </cell>
          <cell r="D596">
            <v>121387</v>
          </cell>
          <cell r="E596" t="str">
            <v>어스앵카설치</v>
          </cell>
          <cell r="G596" t="str">
            <v>공</v>
          </cell>
          <cell r="H596">
            <v>1123453</v>
          </cell>
          <cell r="I596">
            <v>0</v>
          </cell>
        </row>
        <row r="597">
          <cell r="A597" t="str">
            <v>E1</v>
          </cell>
          <cell r="B597">
            <v>0</v>
          </cell>
          <cell r="C597" t="str">
            <v>소계</v>
          </cell>
          <cell r="D597">
            <v>121395</v>
          </cell>
          <cell r="H597">
            <v>0</v>
          </cell>
          <cell r="I597">
            <v>0</v>
          </cell>
        </row>
        <row r="598">
          <cell r="A598" t="str">
            <v>D01042</v>
          </cell>
          <cell r="B598">
            <v>423</v>
          </cell>
          <cell r="C598" t="str">
            <v>3.06.10</v>
          </cell>
          <cell r="D598">
            <v>121399</v>
          </cell>
          <cell r="E598" t="str">
            <v>줄파기</v>
          </cell>
          <cell r="G598" t="str">
            <v>M</v>
          </cell>
          <cell r="H598">
            <v>3883</v>
          </cell>
          <cell r="I598">
            <v>0</v>
          </cell>
        </row>
        <row r="599">
          <cell r="A599" t="str">
            <v>D01044</v>
          </cell>
          <cell r="B599">
            <v>31</v>
          </cell>
          <cell r="C599" t="str">
            <v>3.06.11</v>
          </cell>
          <cell r="D599">
            <v>121401</v>
          </cell>
          <cell r="E599" t="str">
            <v>유공관부설</v>
          </cell>
          <cell r="G599" t="str">
            <v>M</v>
          </cell>
          <cell r="H599">
            <v>4259</v>
          </cell>
          <cell r="I599">
            <v>0</v>
          </cell>
        </row>
        <row r="600">
          <cell r="A600" t="str">
            <v>E2</v>
          </cell>
          <cell r="B600">
            <v>0</v>
          </cell>
          <cell r="C600" t="str">
            <v>계</v>
          </cell>
          <cell r="D600">
            <v>121403</v>
          </cell>
          <cell r="H600">
            <v>0</v>
          </cell>
          <cell r="I600">
            <v>0</v>
          </cell>
        </row>
        <row r="601">
          <cell r="A601" t="str">
            <v>T2</v>
          </cell>
          <cell r="B601">
            <v>613</v>
          </cell>
          <cell r="C601" t="str">
            <v>3.07</v>
          </cell>
          <cell r="D601">
            <v>123761</v>
          </cell>
          <cell r="E601" t="str">
            <v>중력식옹벽공</v>
          </cell>
          <cell r="H601">
            <v>0</v>
          </cell>
          <cell r="I601">
            <v>0</v>
          </cell>
        </row>
        <row r="602">
          <cell r="A602" t="str">
            <v>T1</v>
          </cell>
          <cell r="B602">
            <v>605</v>
          </cell>
          <cell r="C602" t="str">
            <v>3.07.1</v>
          </cell>
          <cell r="D602">
            <v>124267</v>
          </cell>
          <cell r="E602" t="str">
            <v>거푸집</v>
          </cell>
          <cell r="H602">
            <v>0</v>
          </cell>
          <cell r="I602">
            <v>0</v>
          </cell>
        </row>
        <row r="603">
          <cell r="A603" t="str">
            <v>D00031</v>
          </cell>
          <cell r="B603">
            <v>918</v>
          </cell>
          <cell r="C603" t="str">
            <v>a</v>
          </cell>
          <cell r="D603">
            <v>124772</v>
          </cell>
          <cell r="E603" t="str">
            <v>거푸집</v>
          </cell>
          <cell r="F603" t="str">
            <v>합판 3회 0-7 M</v>
          </cell>
          <cell r="G603" t="str">
            <v>㎡</v>
          </cell>
          <cell r="H603">
            <v>17788</v>
          </cell>
          <cell r="I603">
            <v>0</v>
          </cell>
        </row>
        <row r="604">
          <cell r="A604" t="str">
            <v>D00032</v>
          </cell>
          <cell r="B604">
            <v>275</v>
          </cell>
          <cell r="C604" t="str">
            <v>b</v>
          </cell>
          <cell r="D604">
            <v>124790</v>
          </cell>
          <cell r="E604" t="str">
            <v>거푸집</v>
          </cell>
          <cell r="F604" t="str">
            <v>합판 4회</v>
          </cell>
          <cell r="G604" t="str">
            <v>㎡</v>
          </cell>
          <cell r="H604">
            <v>15219</v>
          </cell>
          <cell r="I604">
            <v>0</v>
          </cell>
        </row>
        <row r="605">
          <cell r="A605" t="str">
            <v>D00157</v>
          </cell>
          <cell r="B605">
            <v>446</v>
          </cell>
          <cell r="C605" t="str">
            <v>c</v>
          </cell>
          <cell r="D605">
            <v>124808</v>
          </cell>
          <cell r="E605" t="str">
            <v>문양거푸집</v>
          </cell>
          <cell r="G605" t="str">
            <v>㎡</v>
          </cell>
          <cell r="H605">
            <v>23429</v>
          </cell>
          <cell r="I605">
            <v>0</v>
          </cell>
        </row>
        <row r="606">
          <cell r="A606" t="str">
            <v>E1</v>
          </cell>
          <cell r="B606">
            <v>0</v>
          </cell>
          <cell r="C606" t="str">
            <v>소계</v>
          </cell>
          <cell r="D606">
            <v>124817</v>
          </cell>
          <cell r="H606">
            <v>0</v>
          </cell>
          <cell r="I606">
            <v>0</v>
          </cell>
        </row>
        <row r="607">
          <cell r="A607" t="str">
            <v>D00136</v>
          </cell>
          <cell r="B607">
            <v>248</v>
          </cell>
          <cell r="C607" t="str">
            <v>3.07.2</v>
          </cell>
          <cell r="D607">
            <v>124825</v>
          </cell>
          <cell r="E607" t="str">
            <v>비계</v>
          </cell>
          <cell r="F607" t="str">
            <v>강관</v>
          </cell>
          <cell r="G607" t="str">
            <v>㎡</v>
          </cell>
          <cell r="H607">
            <v>8431</v>
          </cell>
          <cell r="I607">
            <v>0</v>
          </cell>
        </row>
        <row r="608">
          <cell r="A608" t="str">
            <v>D00152</v>
          </cell>
          <cell r="B608">
            <v>617</v>
          </cell>
          <cell r="C608" t="str">
            <v>3.07.3</v>
          </cell>
          <cell r="D608">
            <v>125434</v>
          </cell>
          <cell r="E608" t="str">
            <v>콘크리트타설</v>
          </cell>
          <cell r="F608" t="str">
            <v>무근40-180-8</v>
          </cell>
          <cell r="G608" t="str">
            <v>㎥</v>
          </cell>
          <cell r="H608">
            <v>18940</v>
          </cell>
          <cell r="I608">
            <v>0</v>
          </cell>
        </row>
        <row r="609">
          <cell r="A609" t="str">
            <v>D00245</v>
          </cell>
          <cell r="B609">
            <v>57</v>
          </cell>
          <cell r="C609" t="str">
            <v>3.07.4</v>
          </cell>
          <cell r="D609">
            <v>126758</v>
          </cell>
          <cell r="E609" t="str">
            <v>신측이음</v>
          </cell>
          <cell r="F609" t="str">
            <v>T=20㎜</v>
          </cell>
          <cell r="G609" t="str">
            <v>㎡</v>
          </cell>
          <cell r="H609">
            <v>2280</v>
          </cell>
          <cell r="I609">
            <v>0</v>
          </cell>
        </row>
        <row r="610">
          <cell r="A610" t="str">
            <v>D00104</v>
          </cell>
          <cell r="B610">
            <v>14</v>
          </cell>
          <cell r="C610" t="str">
            <v>3.07.5</v>
          </cell>
          <cell r="D610">
            <v>128081</v>
          </cell>
          <cell r="E610" t="str">
            <v>잡석채움</v>
          </cell>
          <cell r="G610" t="str">
            <v>㎥</v>
          </cell>
          <cell r="H610">
            <v>17761</v>
          </cell>
          <cell r="I610">
            <v>0</v>
          </cell>
        </row>
        <row r="611">
          <cell r="A611" t="str">
            <v>D00095</v>
          </cell>
          <cell r="B611">
            <v>58</v>
          </cell>
          <cell r="C611" t="str">
            <v>3.07.6</v>
          </cell>
          <cell r="D611">
            <v>128116</v>
          </cell>
          <cell r="E611" t="str">
            <v>PVC PIPE</v>
          </cell>
          <cell r="F611" t="str">
            <v>φ100㎜</v>
          </cell>
          <cell r="G611" t="str">
            <v>ｍ</v>
          </cell>
          <cell r="H611">
            <v>5538</v>
          </cell>
          <cell r="I611">
            <v>0</v>
          </cell>
        </row>
        <row r="612">
          <cell r="A612" t="str">
            <v>D00158</v>
          </cell>
          <cell r="B612">
            <v>55</v>
          </cell>
          <cell r="C612" t="str">
            <v>3.07.7</v>
          </cell>
          <cell r="D612">
            <v>128160</v>
          </cell>
          <cell r="E612" t="str">
            <v>시공이음</v>
          </cell>
          <cell r="F612" t="str">
            <v>PVC.200x5㎜</v>
          </cell>
          <cell r="G612" t="str">
            <v>ｍ</v>
          </cell>
          <cell r="H612">
            <v>16747</v>
          </cell>
          <cell r="I612">
            <v>0</v>
          </cell>
        </row>
        <row r="613">
          <cell r="A613" t="str">
            <v>D00244</v>
          </cell>
          <cell r="B613">
            <v>39</v>
          </cell>
          <cell r="C613" t="str">
            <v>3.07.8</v>
          </cell>
          <cell r="D613">
            <v>128186</v>
          </cell>
          <cell r="E613" t="str">
            <v>부직포</v>
          </cell>
          <cell r="G613" t="str">
            <v>㎡</v>
          </cell>
          <cell r="H613">
            <v>856</v>
          </cell>
          <cell r="I613">
            <v>0</v>
          </cell>
        </row>
        <row r="614">
          <cell r="A614" t="str">
            <v>E2</v>
          </cell>
          <cell r="B614">
            <v>0</v>
          </cell>
          <cell r="C614" t="str">
            <v>계</v>
          </cell>
          <cell r="D614">
            <v>128203</v>
          </cell>
          <cell r="H614">
            <v>0</v>
          </cell>
          <cell r="I614">
            <v>0</v>
          </cell>
        </row>
        <row r="615">
          <cell r="A615" t="str">
            <v>T2</v>
          </cell>
          <cell r="B615">
            <v>632</v>
          </cell>
          <cell r="C615" t="str">
            <v>3.08</v>
          </cell>
          <cell r="D615">
            <v>128331</v>
          </cell>
          <cell r="E615" t="str">
            <v>역T형옹벽공</v>
          </cell>
          <cell r="H615">
            <v>0</v>
          </cell>
          <cell r="I615">
            <v>0</v>
          </cell>
        </row>
        <row r="616">
          <cell r="A616" t="str">
            <v>T1</v>
          </cell>
          <cell r="B616">
            <v>619</v>
          </cell>
          <cell r="C616" t="str">
            <v>3.08.1</v>
          </cell>
          <cell r="D616">
            <v>128837</v>
          </cell>
          <cell r="E616" t="str">
            <v>거푸집</v>
          </cell>
          <cell r="H616">
            <v>0</v>
          </cell>
          <cell r="I616">
            <v>0</v>
          </cell>
        </row>
        <row r="617">
          <cell r="A617" t="str">
            <v>D00031</v>
          </cell>
          <cell r="B617">
            <v>4781</v>
          </cell>
          <cell r="C617" t="str">
            <v>a</v>
          </cell>
          <cell r="D617">
            <v>129342</v>
          </cell>
          <cell r="E617" t="str">
            <v>거푸집</v>
          </cell>
          <cell r="F617" t="str">
            <v>합판 3회 0-7 M</v>
          </cell>
          <cell r="G617" t="str">
            <v>㎡</v>
          </cell>
          <cell r="H617">
            <v>17788</v>
          </cell>
          <cell r="I617">
            <v>0</v>
          </cell>
        </row>
        <row r="618">
          <cell r="A618" t="str">
            <v>D00032</v>
          </cell>
          <cell r="B618">
            <v>1027</v>
          </cell>
          <cell r="C618" t="str">
            <v>b</v>
          </cell>
          <cell r="D618">
            <v>129360</v>
          </cell>
          <cell r="E618" t="str">
            <v>거푸집</v>
          </cell>
          <cell r="F618" t="str">
            <v>합판 4회</v>
          </cell>
          <cell r="G618" t="str">
            <v>㎡</v>
          </cell>
          <cell r="H618">
            <v>15219</v>
          </cell>
          <cell r="I618">
            <v>0</v>
          </cell>
        </row>
        <row r="619">
          <cell r="A619" t="str">
            <v>D00157</v>
          </cell>
          <cell r="B619">
            <v>2345</v>
          </cell>
          <cell r="C619" t="str">
            <v>c</v>
          </cell>
          <cell r="D619">
            <v>129378</v>
          </cell>
          <cell r="E619" t="str">
            <v>문양거푸집</v>
          </cell>
          <cell r="G619" t="str">
            <v>㎡</v>
          </cell>
          <cell r="H619">
            <v>23429</v>
          </cell>
          <cell r="I619">
            <v>0</v>
          </cell>
        </row>
        <row r="620">
          <cell r="A620" t="str">
            <v>E1</v>
          </cell>
          <cell r="B620">
            <v>0</v>
          </cell>
          <cell r="C620" t="str">
            <v>소계</v>
          </cell>
          <cell r="D620">
            <v>129387</v>
          </cell>
          <cell r="H620">
            <v>0</v>
          </cell>
          <cell r="I620">
            <v>0</v>
          </cell>
        </row>
        <row r="621">
          <cell r="A621" t="str">
            <v>D00136</v>
          </cell>
          <cell r="B621">
            <v>2113</v>
          </cell>
          <cell r="C621" t="str">
            <v>3.08.2</v>
          </cell>
          <cell r="D621">
            <v>129395</v>
          </cell>
          <cell r="E621" t="str">
            <v>비계</v>
          </cell>
          <cell r="F621" t="str">
            <v>강관</v>
          </cell>
          <cell r="G621" t="str">
            <v>㎡</v>
          </cell>
          <cell r="H621">
            <v>8431</v>
          </cell>
          <cell r="I621">
            <v>0</v>
          </cell>
        </row>
        <row r="622">
          <cell r="A622" t="str">
            <v>T1</v>
          </cell>
          <cell r="B622">
            <v>624</v>
          </cell>
          <cell r="C622" t="str">
            <v>3.08.3</v>
          </cell>
          <cell r="D622">
            <v>129548</v>
          </cell>
          <cell r="E622" t="str">
            <v>콘크리트타설</v>
          </cell>
          <cell r="H622">
            <v>0</v>
          </cell>
          <cell r="I622">
            <v>0</v>
          </cell>
        </row>
        <row r="623">
          <cell r="A623" t="str">
            <v>D00145</v>
          </cell>
          <cell r="B623">
            <v>2699</v>
          </cell>
          <cell r="C623" t="str">
            <v>a</v>
          </cell>
          <cell r="D623">
            <v>129700</v>
          </cell>
          <cell r="E623" t="str">
            <v>콘크리트타설</v>
          </cell>
          <cell r="F623" t="str">
            <v>철근25-210-12펌프카</v>
          </cell>
          <cell r="G623" t="str">
            <v>㎥</v>
          </cell>
          <cell r="H623">
            <v>9867</v>
          </cell>
          <cell r="I623">
            <v>0</v>
          </cell>
        </row>
        <row r="624">
          <cell r="A624" t="str">
            <v>D00152</v>
          </cell>
          <cell r="B624">
            <v>242</v>
          </cell>
          <cell r="C624" t="str">
            <v>b</v>
          </cell>
          <cell r="D624">
            <v>130004</v>
          </cell>
          <cell r="E624" t="str">
            <v>콘크리트타설</v>
          </cell>
          <cell r="F624" t="str">
            <v>무근40-180-8</v>
          </cell>
          <cell r="G624" t="str">
            <v>㎥</v>
          </cell>
          <cell r="H624">
            <v>18940</v>
          </cell>
          <cell r="I624">
            <v>0</v>
          </cell>
        </row>
        <row r="625">
          <cell r="A625" t="str">
            <v>E1</v>
          </cell>
          <cell r="B625">
            <v>0</v>
          </cell>
          <cell r="C625" t="str">
            <v>소계</v>
          </cell>
          <cell r="D625">
            <v>130666</v>
          </cell>
          <cell r="H625">
            <v>0</v>
          </cell>
          <cell r="I625">
            <v>0</v>
          </cell>
        </row>
        <row r="626">
          <cell r="A626" t="str">
            <v>D00245</v>
          </cell>
          <cell r="B626">
            <v>150</v>
          </cell>
          <cell r="C626" t="str">
            <v>3.08.4</v>
          </cell>
          <cell r="D626">
            <v>131328</v>
          </cell>
          <cell r="E626" t="str">
            <v>신측이음</v>
          </cell>
          <cell r="F626" t="str">
            <v>T=20㎜</v>
          </cell>
          <cell r="G626" t="str">
            <v>㎡</v>
          </cell>
          <cell r="H626">
            <v>2280</v>
          </cell>
          <cell r="I626">
            <v>0</v>
          </cell>
        </row>
        <row r="627">
          <cell r="A627" t="str">
            <v>D00104</v>
          </cell>
          <cell r="B627">
            <v>96</v>
          </cell>
          <cell r="C627" t="str">
            <v>3.08.5</v>
          </cell>
          <cell r="D627">
            <v>132651</v>
          </cell>
          <cell r="E627" t="str">
            <v>잡석채움</v>
          </cell>
          <cell r="G627" t="str">
            <v>㎥</v>
          </cell>
          <cell r="H627">
            <v>17761</v>
          </cell>
          <cell r="I627">
            <v>0</v>
          </cell>
        </row>
        <row r="628">
          <cell r="A628" t="str">
            <v>D00095</v>
          </cell>
          <cell r="B628">
            <v>152</v>
          </cell>
          <cell r="C628" t="str">
            <v>3.08.6</v>
          </cell>
          <cell r="D628">
            <v>132686</v>
          </cell>
          <cell r="E628" t="str">
            <v>PVC PIPE</v>
          </cell>
          <cell r="F628" t="str">
            <v>φ100㎜</v>
          </cell>
          <cell r="G628" t="str">
            <v>ｍ</v>
          </cell>
          <cell r="H628">
            <v>5538</v>
          </cell>
          <cell r="I628">
            <v>0</v>
          </cell>
        </row>
        <row r="629">
          <cell r="A629" t="str">
            <v>D00158</v>
          </cell>
          <cell r="B629">
            <v>139</v>
          </cell>
          <cell r="C629" t="str">
            <v>3.08.7</v>
          </cell>
          <cell r="D629">
            <v>132730</v>
          </cell>
          <cell r="E629" t="str">
            <v>시공이음</v>
          </cell>
          <cell r="F629" t="str">
            <v>PVC.200x5㎜</v>
          </cell>
          <cell r="G629" t="str">
            <v>ｍ</v>
          </cell>
          <cell r="H629">
            <v>16747</v>
          </cell>
          <cell r="I629">
            <v>0</v>
          </cell>
        </row>
        <row r="630">
          <cell r="A630" t="str">
            <v>D00244</v>
          </cell>
          <cell r="B630">
            <v>219</v>
          </cell>
          <cell r="C630" t="str">
            <v>3.08.8</v>
          </cell>
          <cell r="D630">
            <v>132756</v>
          </cell>
          <cell r="E630" t="str">
            <v>부직포</v>
          </cell>
          <cell r="G630" t="str">
            <v>㎡</v>
          </cell>
          <cell r="H630">
            <v>856</v>
          </cell>
          <cell r="I630">
            <v>0</v>
          </cell>
        </row>
        <row r="631">
          <cell r="A631" t="str">
            <v>D00250</v>
          </cell>
          <cell r="B631">
            <v>6933</v>
          </cell>
          <cell r="C631" t="str">
            <v>3.08.9</v>
          </cell>
          <cell r="D631">
            <v>132765</v>
          </cell>
          <cell r="E631" t="str">
            <v>스페이서</v>
          </cell>
          <cell r="F631" t="str">
            <v>(수직+수평)</v>
          </cell>
          <cell r="G631" t="str">
            <v>㎡</v>
          </cell>
          <cell r="H631">
            <v>441</v>
          </cell>
          <cell r="I631">
            <v>0</v>
          </cell>
        </row>
        <row r="632">
          <cell r="A632" t="str">
            <v>D00065</v>
          </cell>
          <cell r="B632">
            <v>306.64299999999997</v>
          </cell>
          <cell r="C632" t="str">
            <v>3.08.10</v>
          </cell>
          <cell r="D632">
            <v>132769</v>
          </cell>
          <cell r="E632" t="str">
            <v>철근가공조립</v>
          </cell>
          <cell r="F632" t="str">
            <v>복잡</v>
          </cell>
          <cell r="G632" t="str">
            <v>TON</v>
          </cell>
          <cell r="H632">
            <v>435034</v>
          </cell>
          <cell r="I632">
            <v>0</v>
          </cell>
        </row>
        <row r="633">
          <cell r="A633" t="str">
            <v>E2</v>
          </cell>
          <cell r="B633">
            <v>0</v>
          </cell>
          <cell r="C633" t="str">
            <v>계</v>
          </cell>
          <cell r="D633">
            <v>132773</v>
          </cell>
          <cell r="H633">
            <v>0</v>
          </cell>
          <cell r="I633">
            <v>0</v>
          </cell>
        </row>
        <row r="634">
          <cell r="A634" t="str">
            <v>T2</v>
          </cell>
          <cell r="B634">
            <v>635</v>
          </cell>
          <cell r="C634" t="str">
            <v>3.09</v>
          </cell>
          <cell r="D634">
            <v>132790</v>
          </cell>
          <cell r="E634" t="str">
            <v>보강토옹벽</v>
          </cell>
          <cell r="H634">
            <v>0</v>
          </cell>
          <cell r="I634">
            <v>0</v>
          </cell>
        </row>
        <row r="635">
          <cell r="A635" t="str">
            <v>D01025</v>
          </cell>
          <cell r="B635">
            <v>9173</v>
          </cell>
          <cell r="C635" t="str">
            <v>a</v>
          </cell>
          <cell r="D635">
            <v>132811</v>
          </cell>
          <cell r="E635" t="str">
            <v>보강토옹벽제작및설치</v>
          </cell>
          <cell r="G635" t="str">
            <v>㎡</v>
          </cell>
          <cell r="H635">
            <v>245956</v>
          </cell>
          <cell r="I635">
            <v>0</v>
          </cell>
        </row>
        <row r="636">
          <cell r="A636" t="str">
            <v>E2</v>
          </cell>
          <cell r="B636">
            <v>0</v>
          </cell>
          <cell r="C636" t="str">
            <v>계</v>
          </cell>
          <cell r="D636">
            <v>133324</v>
          </cell>
          <cell r="H636">
            <v>0</v>
          </cell>
          <cell r="I636">
            <v>0</v>
          </cell>
        </row>
        <row r="637">
          <cell r="A637" t="str">
            <v>E4</v>
          </cell>
          <cell r="B637">
            <v>0</v>
          </cell>
          <cell r="C637" t="str">
            <v>총계</v>
          </cell>
          <cell r="D637">
            <v>165719</v>
          </cell>
          <cell r="H637">
            <v>0</v>
          </cell>
          <cell r="I637">
            <v>0</v>
          </cell>
        </row>
        <row r="638">
          <cell r="A638" t="str">
            <v>T4</v>
          </cell>
          <cell r="B638">
            <v>676</v>
          </cell>
          <cell r="C638" t="str">
            <v>4.</v>
          </cell>
          <cell r="D638">
            <v>180116</v>
          </cell>
          <cell r="E638" t="str">
            <v>포장공</v>
          </cell>
          <cell r="H638">
            <v>0</v>
          </cell>
          <cell r="I638">
            <v>0</v>
          </cell>
        </row>
        <row r="639">
          <cell r="A639" t="str">
            <v>T2</v>
          </cell>
          <cell r="B639">
            <v>641</v>
          </cell>
          <cell r="C639" t="str">
            <v>4.01</v>
          </cell>
          <cell r="D639">
            <v>180377</v>
          </cell>
          <cell r="E639" t="str">
            <v>동상방지층</v>
          </cell>
          <cell r="H639">
            <v>0</v>
          </cell>
          <cell r="I639">
            <v>0</v>
          </cell>
        </row>
        <row r="640">
          <cell r="A640" t="str">
            <v>D00865</v>
          </cell>
          <cell r="B640">
            <v>35393</v>
          </cell>
          <cell r="C640" t="str">
            <v>a</v>
          </cell>
          <cell r="D640">
            <v>180507</v>
          </cell>
          <cell r="E640" t="str">
            <v>동상방지층</v>
          </cell>
          <cell r="F640" t="str">
            <v>생산및운반</v>
          </cell>
          <cell r="G640" t="str">
            <v>㎥</v>
          </cell>
          <cell r="H640">
            <v>14223</v>
          </cell>
          <cell r="I640">
            <v>0</v>
          </cell>
        </row>
        <row r="641">
          <cell r="A641" t="str">
            <v>D00863</v>
          </cell>
          <cell r="B641">
            <v>27515</v>
          </cell>
          <cell r="C641" t="str">
            <v>b</v>
          </cell>
          <cell r="D641">
            <v>180572</v>
          </cell>
          <cell r="E641" t="str">
            <v>동상방지층</v>
          </cell>
          <cell r="F641" t="str">
            <v>포설및다짐 T=30㎝</v>
          </cell>
          <cell r="G641" t="str">
            <v>㎥</v>
          </cell>
          <cell r="H641">
            <v>3411</v>
          </cell>
          <cell r="I641">
            <v>0</v>
          </cell>
        </row>
        <row r="642">
          <cell r="A642" t="str">
            <v>E2</v>
          </cell>
          <cell r="B642">
            <v>0</v>
          </cell>
          <cell r="C642" t="str">
            <v>계</v>
          </cell>
          <cell r="D642">
            <v>180605</v>
          </cell>
          <cell r="H642">
            <v>0</v>
          </cell>
          <cell r="I642">
            <v>0</v>
          </cell>
        </row>
        <row r="643">
          <cell r="A643" t="str">
            <v>T2</v>
          </cell>
          <cell r="B643">
            <v>645</v>
          </cell>
          <cell r="C643" t="str">
            <v>4.02</v>
          </cell>
          <cell r="D643">
            <v>180637</v>
          </cell>
          <cell r="E643" t="str">
            <v>보조기층</v>
          </cell>
          <cell r="H643">
            <v>0</v>
          </cell>
          <cell r="I643">
            <v>0</v>
          </cell>
        </row>
        <row r="644">
          <cell r="A644" t="str">
            <v>D00572</v>
          </cell>
          <cell r="B644">
            <v>32203</v>
          </cell>
          <cell r="C644" t="str">
            <v>a</v>
          </cell>
          <cell r="D644">
            <v>180646</v>
          </cell>
          <cell r="E644" t="str">
            <v>보조기층</v>
          </cell>
          <cell r="F644" t="str">
            <v>생산및운반</v>
          </cell>
          <cell r="G644" t="str">
            <v>㎥</v>
          </cell>
          <cell r="H644">
            <v>14228</v>
          </cell>
          <cell r="I644">
            <v>0</v>
          </cell>
        </row>
        <row r="645">
          <cell r="A645" t="str">
            <v>D00347</v>
          </cell>
          <cell r="B645">
            <v>22865</v>
          </cell>
          <cell r="C645" t="str">
            <v>b</v>
          </cell>
          <cell r="D645">
            <v>180673</v>
          </cell>
          <cell r="E645" t="str">
            <v>보조기층</v>
          </cell>
          <cell r="F645" t="str">
            <v>포설및다짐T=25.0㎝</v>
          </cell>
          <cell r="G645" t="str">
            <v>㎥</v>
          </cell>
          <cell r="H645">
            <v>3996</v>
          </cell>
          <cell r="I645">
            <v>0</v>
          </cell>
        </row>
        <row r="646">
          <cell r="A646" t="str">
            <v>E2</v>
          </cell>
          <cell r="B646">
            <v>0</v>
          </cell>
          <cell r="C646" t="str">
            <v>계</v>
          </cell>
          <cell r="D646">
            <v>180700</v>
          </cell>
          <cell r="H646">
            <v>0</v>
          </cell>
          <cell r="I646">
            <v>0</v>
          </cell>
        </row>
        <row r="647">
          <cell r="A647" t="str">
            <v>T2</v>
          </cell>
          <cell r="B647">
            <v>653</v>
          </cell>
          <cell r="C647" t="str">
            <v>4.03</v>
          </cell>
          <cell r="D647">
            <v>180876</v>
          </cell>
          <cell r="E647" t="str">
            <v>기층</v>
          </cell>
          <cell r="H647">
            <v>0</v>
          </cell>
          <cell r="I647">
            <v>0</v>
          </cell>
        </row>
        <row r="648">
          <cell r="A648" t="str">
            <v>T1</v>
          </cell>
          <cell r="B648">
            <v>650</v>
          </cell>
          <cell r="C648" t="str">
            <v>a</v>
          </cell>
          <cell r="D648">
            <v>180880</v>
          </cell>
          <cell r="E648" t="str">
            <v>아스팔트</v>
          </cell>
          <cell r="H648">
            <v>0</v>
          </cell>
          <cell r="I648">
            <v>0</v>
          </cell>
        </row>
        <row r="649">
          <cell r="A649" t="str">
            <v>D00180</v>
          </cell>
          <cell r="B649">
            <v>771</v>
          </cell>
          <cell r="C649" t="str">
            <v>a-1</v>
          </cell>
          <cell r="D649">
            <v>180884</v>
          </cell>
          <cell r="E649" t="str">
            <v>프라임코팅</v>
          </cell>
          <cell r="F649" t="str">
            <v>MC-1</v>
          </cell>
          <cell r="G649" t="str">
            <v>ａ</v>
          </cell>
          <cell r="H649">
            <v>11363</v>
          </cell>
          <cell r="I649">
            <v>0</v>
          </cell>
        </row>
        <row r="650">
          <cell r="A650" t="str">
            <v>M00341</v>
          </cell>
          <cell r="B650">
            <v>295</v>
          </cell>
          <cell r="C650" t="str">
            <v>a-2</v>
          </cell>
          <cell r="D650">
            <v>181044</v>
          </cell>
          <cell r="E650" t="str">
            <v>아스팔트</v>
          </cell>
          <cell r="F650" t="str">
            <v>(MC-1)</v>
          </cell>
          <cell r="G650" t="str">
            <v>드럼</v>
          </cell>
          <cell r="H650">
            <v>58000</v>
          </cell>
          <cell r="I650">
            <v>0</v>
          </cell>
        </row>
        <row r="651">
          <cell r="A651" t="str">
            <v>E1</v>
          </cell>
          <cell r="B651">
            <v>0</v>
          </cell>
          <cell r="C651" t="str">
            <v>소계</v>
          </cell>
          <cell r="D651">
            <v>181124</v>
          </cell>
          <cell r="H651">
            <v>0</v>
          </cell>
          <cell r="I651">
            <v>0</v>
          </cell>
        </row>
        <row r="652">
          <cell r="A652" t="str">
            <v>D00581</v>
          </cell>
          <cell r="B652">
            <v>767</v>
          </cell>
          <cell r="C652" t="str">
            <v>b</v>
          </cell>
          <cell r="D652">
            <v>181204</v>
          </cell>
          <cell r="E652" t="str">
            <v>기층아스콘포설및다짐</v>
          </cell>
          <cell r="F652" t="str">
            <v>T=15㎝,#467</v>
          </cell>
          <cell r="G652" t="str">
            <v>ａ</v>
          </cell>
          <cell r="H652">
            <v>115182</v>
          </cell>
          <cell r="I652">
            <v>0</v>
          </cell>
        </row>
        <row r="653">
          <cell r="A653" t="str">
            <v>D00894</v>
          </cell>
          <cell r="B653">
            <v>69</v>
          </cell>
          <cell r="C653" t="str">
            <v>c</v>
          </cell>
          <cell r="D653">
            <v>181560</v>
          </cell>
          <cell r="E653" t="str">
            <v>기층면고르기</v>
          </cell>
          <cell r="F653" t="str">
            <v>조절층(T=2.5㎝)</v>
          </cell>
          <cell r="G653" t="str">
            <v>TON</v>
          </cell>
          <cell r="H653">
            <v>9664</v>
          </cell>
          <cell r="I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181596</v>
          </cell>
          <cell r="H654">
            <v>0</v>
          </cell>
          <cell r="I654">
            <v>0</v>
          </cell>
        </row>
        <row r="655">
          <cell r="A655" t="str">
            <v>T2</v>
          </cell>
          <cell r="B655">
            <v>664</v>
          </cell>
          <cell r="C655" t="str">
            <v>4.04</v>
          </cell>
          <cell r="D655">
            <v>181620</v>
          </cell>
          <cell r="E655" t="str">
            <v>표  층</v>
          </cell>
          <cell r="H655">
            <v>0</v>
          </cell>
          <cell r="I655">
            <v>0</v>
          </cell>
        </row>
        <row r="656">
          <cell r="A656" t="str">
            <v>T1</v>
          </cell>
          <cell r="B656">
            <v>659</v>
          </cell>
          <cell r="C656" t="str">
            <v>a</v>
          </cell>
          <cell r="D656">
            <v>181628</v>
          </cell>
          <cell r="E656" t="str">
            <v>아스팔트</v>
          </cell>
          <cell r="H656">
            <v>0</v>
          </cell>
          <cell r="I656">
            <v>0</v>
          </cell>
        </row>
        <row r="657">
          <cell r="A657" t="str">
            <v>D00105</v>
          </cell>
          <cell r="B657">
            <v>1706</v>
          </cell>
          <cell r="C657" t="str">
            <v>a-1</v>
          </cell>
          <cell r="D657">
            <v>181636</v>
          </cell>
          <cell r="E657" t="str">
            <v>택코팅</v>
          </cell>
          <cell r="F657" t="str">
            <v>(20L /a)</v>
          </cell>
          <cell r="G657" t="str">
            <v>a</v>
          </cell>
          <cell r="H657">
            <v>9123</v>
          </cell>
          <cell r="I657">
            <v>0</v>
          </cell>
        </row>
        <row r="658">
          <cell r="A658" t="str">
            <v>D00179</v>
          </cell>
          <cell r="B658">
            <v>74</v>
          </cell>
          <cell r="C658" t="str">
            <v>a-2</v>
          </cell>
          <cell r="D658">
            <v>181652</v>
          </cell>
          <cell r="E658" t="str">
            <v>택코팅</v>
          </cell>
          <cell r="F658" t="str">
            <v>(30L /a)</v>
          </cell>
          <cell r="G658" t="str">
            <v>ａ</v>
          </cell>
          <cell r="H658">
            <v>9573</v>
          </cell>
          <cell r="I658">
            <v>0</v>
          </cell>
        </row>
        <row r="659">
          <cell r="A659" t="str">
            <v>M00342</v>
          </cell>
          <cell r="B659">
            <v>184</v>
          </cell>
          <cell r="C659" t="str">
            <v>a-3</v>
          </cell>
          <cell r="D659">
            <v>181844</v>
          </cell>
          <cell r="E659" t="str">
            <v>아스팔트</v>
          </cell>
          <cell r="F659" t="str">
            <v>(RSC-4)</v>
          </cell>
          <cell r="G659" t="str">
            <v>드럼</v>
          </cell>
          <cell r="H659">
            <v>52000</v>
          </cell>
          <cell r="I659">
            <v>0</v>
          </cell>
        </row>
        <row r="660">
          <cell r="A660" t="str">
            <v>E1</v>
          </cell>
          <cell r="B660">
            <v>0</v>
          </cell>
          <cell r="C660" t="str">
            <v>소계</v>
          </cell>
          <cell r="D660">
            <v>181940</v>
          </cell>
          <cell r="H660">
            <v>0</v>
          </cell>
          <cell r="I660">
            <v>0</v>
          </cell>
        </row>
        <row r="661">
          <cell r="A661" t="str">
            <v>D00178</v>
          </cell>
          <cell r="B661">
            <v>760</v>
          </cell>
          <cell r="C661" t="str">
            <v>b</v>
          </cell>
          <cell r="D661">
            <v>182036</v>
          </cell>
          <cell r="E661" t="str">
            <v>표층아스콘포설및다짐</v>
          </cell>
          <cell r="F661" t="str">
            <v>T=10㎝</v>
          </cell>
          <cell r="G661" t="str">
            <v>ａ</v>
          </cell>
          <cell r="H661">
            <v>96274</v>
          </cell>
          <cell r="I661">
            <v>0</v>
          </cell>
        </row>
        <row r="662">
          <cell r="A662" t="str">
            <v>D00853</v>
          </cell>
          <cell r="B662">
            <v>186</v>
          </cell>
          <cell r="C662" t="str">
            <v>c</v>
          </cell>
          <cell r="D662">
            <v>182096</v>
          </cell>
          <cell r="E662" t="str">
            <v>표층아스콘포설및다짐</v>
          </cell>
          <cell r="F662" t="str">
            <v>T=8㎝</v>
          </cell>
          <cell r="G662" t="str">
            <v>ａ</v>
          </cell>
          <cell r="H662">
            <v>96272</v>
          </cell>
          <cell r="I662">
            <v>0</v>
          </cell>
        </row>
        <row r="663">
          <cell r="A663" t="str">
            <v>D00100</v>
          </cell>
          <cell r="B663">
            <v>71</v>
          </cell>
          <cell r="C663" t="str">
            <v>d</v>
          </cell>
          <cell r="D663">
            <v>182111</v>
          </cell>
          <cell r="E663" t="str">
            <v>표층아스콘포설및다짐</v>
          </cell>
          <cell r="F663" t="str">
            <v>t=5㎝</v>
          </cell>
          <cell r="G663" t="str">
            <v>ａ</v>
          </cell>
          <cell r="H663">
            <v>48137</v>
          </cell>
          <cell r="I663">
            <v>0</v>
          </cell>
        </row>
        <row r="664">
          <cell r="A664" t="str">
            <v>D00895</v>
          </cell>
          <cell r="B664">
            <v>31</v>
          </cell>
          <cell r="C664" t="str">
            <v>e</v>
          </cell>
          <cell r="D664">
            <v>182126</v>
          </cell>
          <cell r="E664" t="str">
            <v>표층면고르기</v>
          </cell>
          <cell r="F664" t="str">
            <v>조절층t=2.5㎝</v>
          </cell>
          <cell r="G664" t="str">
            <v>TON</v>
          </cell>
          <cell r="H664">
            <v>8298</v>
          </cell>
          <cell r="I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182155</v>
          </cell>
          <cell r="H665">
            <v>0</v>
          </cell>
          <cell r="I665">
            <v>0</v>
          </cell>
        </row>
        <row r="666">
          <cell r="A666" t="str">
            <v>D00578</v>
          </cell>
          <cell r="B666">
            <v>346</v>
          </cell>
          <cell r="C666" t="str">
            <v>4.05</v>
          </cell>
          <cell r="D666">
            <v>182267</v>
          </cell>
          <cell r="E666" t="str">
            <v>노견토포설및다짐</v>
          </cell>
          <cell r="F666" t="str">
            <v>백호우포설</v>
          </cell>
          <cell r="G666" t="str">
            <v>㎥</v>
          </cell>
          <cell r="H666">
            <v>2866</v>
          </cell>
          <cell r="I666">
            <v>0</v>
          </cell>
        </row>
        <row r="667">
          <cell r="A667" t="str">
            <v>D01037</v>
          </cell>
          <cell r="B667">
            <v>54</v>
          </cell>
          <cell r="C667" t="str">
            <v>4.06</v>
          </cell>
          <cell r="D667">
            <v>182378</v>
          </cell>
          <cell r="E667" t="str">
            <v>투수콘표층포설및다짐</v>
          </cell>
          <cell r="F667" t="str">
            <v>교량용(T=5CM)</v>
          </cell>
          <cell r="G667" t="str">
            <v>a</v>
          </cell>
          <cell r="H667">
            <v>727556</v>
          </cell>
          <cell r="I667">
            <v>0</v>
          </cell>
        </row>
        <row r="668">
          <cell r="A668" t="str">
            <v>T2</v>
          </cell>
          <cell r="B668">
            <v>672</v>
          </cell>
          <cell r="C668" t="str">
            <v>4.07</v>
          </cell>
          <cell r="D668">
            <v>182490</v>
          </cell>
          <cell r="E668" t="str">
            <v>투수콘포장</v>
          </cell>
          <cell r="H668">
            <v>0</v>
          </cell>
          <cell r="I668">
            <v>0</v>
          </cell>
        </row>
        <row r="669">
          <cell r="A669" t="str">
            <v>D01030</v>
          </cell>
          <cell r="B669">
            <v>1407</v>
          </cell>
          <cell r="C669" t="str">
            <v>a</v>
          </cell>
          <cell r="D669">
            <v>182546</v>
          </cell>
          <cell r="E669" t="str">
            <v>투수콘포장</v>
          </cell>
          <cell r="F669" t="str">
            <v>노상준비공</v>
          </cell>
          <cell r="G669" t="str">
            <v>㎡</v>
          </cell>
          <cell r="H669">
            <v>1626</v>
          </cell>
          <cell r="I669">
            <v>0</v>
          </cell>
        </row>
        <row r="670">
          <cell r="A670" t="str">
            <v>D00690</v>
          </cell>
          <cell r="B670">
            <v>717</v>
          </cell>
          <cell r="C670" t="str">
            <v>b</v>
          </cell>
          <cell r="D670">
            <v>182588</v>
          </cell>
          <cell r="E670" t="str">
            <v>모래포설</v>
          </cell>
          <cell r="G670" t="str">
            <v>M3</v>
          </cell>
          <cell r="H670">
            <v>33758</v>
          </cell>
          <cell r="I670">
            <v>0</v>
          </cell>
        </row>
        <row r="671">
          <cell r="A671" t="str">
            <v>D01031</v>
          </cell>
          <cell r="B671">
            <v>1406</v>
          </cell>
          <cell r="C671" t="str">
            <v>c</v>
          </cell>
          <cell r="D671">
            <v>182595</v>
          </cell>
          <cell r="E671" t="str">
            <v>투수콘포장</v>
          </cell>
          <cell r="F671" t="str">
            <v>기층포설</v>
          </cell>
          <cell r="G671" t="str">
            <v>㎥</v>
          </cell>
          <cell r="H671">
            <v>13893</v>
          </cell>
          <cell r="I671">
            <v>0</v>
          </cell>
        </row>
        <row r="672">
          <cell r="A672" t="str">
            <v>D01037</v>
          </cell>
          <cell r="B672">
            <v>216</v>
          </cell>
          <cell r="C672" t="str">
            <v>d</v>
          </cell>
          <cell r="D672">
            <v>182598</v>
          </cell>
          <cell r="E672" t="str">
            <v>투수콘표층포설및다짐</v>
          </cell>
          <cell r="F672" t="str">
            <v>(T=5CM)</v>
          </cell>
          <cell r="G672" t="str">
            <v>a</v>
          </cell>
          <cell r="H672">
            <v>727556</v>
          </cell>
          <cell r="I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182600</v>
          </cell>
          <cell r="H673">
            <v>0</v>
          </cell>
          <cell r="I673">
            <v>0</v>
          </cell>
        </row>
        <row r="674">
          <cell r="A674" t="str">
            <v>D00467</v>
          </cell>
          <cell r="B674">
            <v>6755</v>
          </cell>
          <cell r="C674" t="str">
            <v>4.08</v>
          </cell>
          <cell r="D674">
            <v>182601</v>
          </cell>
          <cell r="E674" t="str">
            <v>보차도경계석</v>
          </cell>
          <cell r="F674" t="str">
            <v>180x205x250x1000㎜</v>
          </cell>
          <cell r="G674" t="str">
            <v>ｍ</v>
          </cell>
          <cell r="H674">
            <v>41430</v>
          </cell>
          <cell r="I674">
            <v>0</v>
          </cell>
        </row>
        <row r="675">
          <cell r="A675" t="str">
            <v>D00262</v>
          </cell>
          <cell r="B675">
            <v>4343</v>
          </cell>
          <cell r="C675" t="str">
            <v>4.09</v>
          </cell>
          <cell r="D675">
            <v>182824</v>
          </cell>
          <cell r="E675" t="str">
            <v>도로경계석</v>
          </cell>
          <cell r="F675" t="str">
            <v>150x150x1000</v>
          </cell>
          <cell r="G675" t="str">
            <v>ｍ</v>
          </cell>
          <cell r="H675">
            <v>28922</v>
          </cell>
          <cell r="I675">
            <v>0</v>
          </cell>
        </row>
        <row r="676">
          <cell r="A676" t="str">
            <v>D01045</v>
          </cell>
          <cell r="B676">
            <v>48</v>
          </cell>
          <cell r="C676" t="str">
            <v>4.10</v>
          </cell>
          <cell r="D676">
            <v>182936</v>
          </cell>
          <cell r="E676" t="str">
            <v>횡단보도경계석</v>
          </cell>
          <cell r="G676" t="str">
            <v>M</v>
          </cell>
          <cell r="H676">
            <v>30166</v>
          </cell>
          <cell r="I676">
            <v>0</v>
          </cell>
        </row>
        <row r="677">
          <cell r="A677" t="str">
            <v>E4</v>
          </cell>
          <cell r="B677">
            <v>0</v>
          </cell>
          <cell r="C677" t="str">
            <v>총계</v>
          </cell>
          <cell r="D677">
            <v>183047</v>
          </cell>
          <cell r="H677">
            <v>0</v>
          </cell>
          <cell r="I677">
            <v>0</v>
          </cell>
        </row>
        <row r="678">
          <cell r="A678" t="str">
            <v>T4</v>
          </cell>
          <cell r="B678">
            <v>759</v>
          </cell>
          <cell r="C678" t="str">
            <v>5.</v>
          </cell>
          <cell r="D678">
            <v>183060</v>
          </cell>
          <cell r="E678" t="str">
            <v>부대공</v>
          </cell>
          <cell r="H678">
            <v>0</v>
          </cell>
          <cell r="I678">
            <v>0</v>
          </cell>
        </row>
        <row r="679">
          <cell r="A679" t="str">
            <v>T2</v>
          </cell>
          <cell r="B679">
            <v>682</v>
          </cell>
          <cell r="C679" t="str">
            <v>5.01  가</v>
          </cell>
          <cell r="D679">
            <v>183100</v>
          </cell>
          <cell r="E679" t="str">
            <v>차선도색</v>
          </cell>
          <cell r="H679">
            <v>0</v>
          </cell>
          <cell r="I679">
            <v>0</v>
          </cell>
        </row>
        <row r="680">
          <cell r="A680" t="str">
            <v>D00186</v>
          </cell>
          <cell r="B680">
            <v>3330</v>
          </cell>
          <cell r="C680" t="str">
            <v>a</v>
          </cell>
          <cell r="D680">
            <v>183140</v>
          </cell>
          <cell r="E680" t="str">
            <v>백색실선</v>
          </cell>
          <cell r="F680" t="str">
            <v>융착식</v>
          </cell>
          <cell r="G680" t="str">
            <v>㎡</v>
          </cell>
          <cell r="H680">
            <v>5085</v>
          </cell>
          <cell r="I680">
            <v>0</v>
          </cell>
        </row>
        <row r="681">
          <cell r="A681" t="str">
            <v>D00890</v>
          </cell>
          <cell r="B681">
            <v>3188</v>
          </cell>
          <cell r="C681" t="str">
            <v>b</v>
          </cell>
          <cell r="D681">
            <v>183144</v>
          </cell>
          <cell r="E681" t="str">
            <v>백색파선</v>
          </cell>
          <cell r="F681" t="str">
            <v>융착식</v>
          </cell>
          <cell r="G681" t="str">
            <v>㎡</v>
          </cell>
          <cell r="H681">
            <v>5190</v>
          </cell>
          <cell r="I681">
            <v>0</v>
          </cell>
        </row>
        <row r="682">
          <cell r="A682" t="str">
            <v>D00187</v>
          </cell>
          <cell r="B682">
            <v>2308</v>
          </cell>
          <cell r="C682" t="str">
            <v>c</v>
          </cell>
          <cell r="D682">
            <v>183148</v>
          </cell>
          <cell r="E682" t="str">
            <v>황색실선</v>
          </cell>
          <cell r="F682" t="str">
            <v>융착식</v>
          </cell>
          <cell r="G682" t="str">
            <v>㎡</v>
          </cell>
          <cell r="H682">
            <v>6645</v>
          </cell>
          <cell r="I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183168</v>
          </cell>
          <cell r="H683">
            <v>0</v>
          </cell>
          <cell r="I683">
            <v>0</v>
          </cell>
        </row>
        <row r="684">
          <cell r="A684" t="str">
            <v>T2</v>
          </cell>
          <cell r="B684">
            <v>705</v>
          </cell>
          <cell r="C684" t="str">
            <v>5.02</v>
          </cell>
          <cell r="D684">
            <v>183180</v>
          </cell>
          <cell r="E684" t="str">
            <v>표  지  판</v>
          </cell>
          <cell r="H684">
            <v>0</v>
          </cell>
          <cell r="I684">
            <v>0</v>
          </cell>
        </row>
        <row r="685">
          <cell r="A685" t="str">
            <v>D00119</v>
          </cell>
          <cell r="B685">
            <v>17</v>
          </cell>
          <cell r="C685" t="str">
            <v>a</v>
          </cell>
          <cell r="D685">
            <v>183188</v>
          </cell>
          <cell r="E685" t="str">
            <v>삼각표지판</v>
          </cell>
          <cell r="F685" t="str">
            <v>L =120㎝</v>
          </cell>
          <cell r="G685" t="str">
            <v>EA</v>
          </cell>
          <cell r="H685">
            <v>154047</v>
          </cell>
          <cell r="I685">
            <v>0</v>
          </cell>
        </row>
        <row r="686">
          <cell r="A686" t="str">
            <v>D01063</v>
          </cell>
          <cell r="B686">
            <v>14</v>
          </cell>
          <cell r="C686" t="str">
            <v>b</v>
          </cell>
          <cell r="D686">
            <v>183252</v>
          </cell>
          <cell r="E686" t="str">
            <v>삼각표지판</v>
          </cell>
          <cell r="F686" t="str">
            <v>편지식 1.44x1.44</v>
          </cell>
          <cell r="G686" t="str">
            <v>EA</v>
          </cell>
          <cell r="H686">
            <v>412047</v>
          </cell>
          <cell r="I686">
            <v>0</v>
          </cell>
        </row>
        <row r="687">
          <cell r="A687" t="str">
            <v>D00866</v>
          </cell>
          <cell r="B687">
            <v>1</v>
          </cell>
          <cell r="C687" t="str">
            <v>c</v>
          </cell>
          <cell r="D687">
            <v>183316</v>
          </cell>
          <cell r="E687" t="str">
            <v>삼각+보조표지</v>
          </cell>
          <cell r="G687" t="str">
            <v>EA</v>
          </cell>
          <cell r="H687">
            <v>185047</v>
          </cell>
          <cell r="I687">
            <v>0</v>
          </cell>
        </row>
        <row r="688">
          <cell r="A688" t="str">
            <v>D01067</v>
          </cell>
          <cell r="B688">
            <v>4</v>
          </cell>
          <cell r="C688" t="str">
            <v>d</v>
          </cell>
          <cell r="D688">
            <v>183380</v>
          </cell>
          <cell r="E688" t="str">
            <v>삼각+보조표지판</v>
          </cell>
          <cell r="F688" t="str">
            <v>편지식</v>
          </cell>
          <cell r="G688" t="str">
            <v>EA</v>
          </cell>
          <cell r="H688">
            <v>521047</v>
          </cell>
          <cell r="I688">
            <v>0</v>
          </cell>
        </row>
        <row r="689">
          <cell r="A689" t="str">
            <v>D00120</v>
          </cell>
          <cell r="B689">
            <v>2</v>
          </cell>
          <cell r="C689" t="str">
            <v>e</v>
          </cell>
          <cell r="D689">
            <v>183444</v>
          </cell>
          <cell r="E689" t="str">
            <v>원형표지판</v>
          </cell>
          <cell r="F689" t="str">
            <v>φ0.9</v>
          </cell>
          <cell r="G689" t="str">
            <v>EA</v>
          </cell>
          <cell r="H689">
            <v>152047</v>
          </cell>
          <cell r="I689">
            <v>0</v>
          </cell>
        </row>
        <row r="690">
          <cell r="A690" t="str">
            <v>D00861</v>
          </cell>
          <cell r="B690">
            <v>10</v>
          </cell>
          <cell r="C690" t="str">
            <v>f</v>
          </cell>
          <cell r="D690">
            <v>183476</v>
          </cell>
          <cell r="E690" t="str">
            <v>원형부착표지판</v>
          </cell>
          <cell r="G690" t="str">
            <v>EA</v>
          </cell>
          <cell r="H690">
            <v>100753</v>
          </cell>
          <cell r="I690">
            <v>0</v>
          </cell>
        </row>
        <row r="691">
          <cell r="A691" t="str">
            <v>D01065</v>
          </cell>
          <cell r="B691">
            <v>2</v>
          </cell>
          <cell r="C691" t="str">
            <v>g</v>
          </cell>
          <cell r="D691">
            <v>183492</v>
          </cell>
          <cell r="E691" t="str">
            <v>원형표지판</v>
          </cell>
          <cell r="F691" t="str">
            <v>편지식 0.96x0.96</v>
          </cell>
          <cell r="G691" t="str">
            <v>EA</v>
          </cell>
          <cell r="H691">
            <v>388047</v>
          </cell>
          <cell r="I691">
            <v>0</v>
          </cell>
        </row>
        <row r="692">
          <cell r="A692" t="str">
            <v>D00857</v>
          </cell>
          <cell r="B692">
            <v>2</v>
          </cell>
          <cell r="C692" t="str">
            <v>h</v>
          </cell>
          <cell r="D692">
            <v>183508</v>
          </cell>
          <cell r="E692" t="str">
            <v>오각표지판</v>
          </cell>
          <cell r="G692" t="str">
            <v>EA</v>
          </cell>
          <cell r="H692">
            <v>132047</v>
          </cell>
          <cell r="I692">
            <v>0</v>
          </cell>
        </row>
        <row r="693">
          <cell r="A693" t="str">
            <v>D01064</v>
          </cell>
          <cell r="B693">
            <v>3</v>
          </cell>
          <cell r="C693" t="str">
            <v>i</v>
          </cell>
          <cell r="D693">
            <v>183540</v>
          </cell>
          <cell r="E693" t="str">
            <v>오각표지판</v>
          </cell>
          <cell r="F693" t="str">
            <v>편지식</v>
          </cell>
          <cell r="G693" t="str">
            <v>EA</v>
          </cell>
          <cell r="H693">
            <v>400047</v>
          </cell>
          <cell r="I693">
            <v>0</v>
          </cell>
        </row>
        <row r="694">
          <cell r="A694" t="str">
            <v>D00855</v>
          </cell>
          <cell r="B694">
            <v>1</v>
          </cell>
          <cell r="C694" t="str">
            <v>j</v>
          </cell>
          <cell r="D694">
            <v>183572</v>
          </cell>
          <cell r="E694" t="str">
            <v>삼각이중표지판</v>
          </cell>
          <cell r="G694" t="str">
            <v>EA</v>
          </cell>
          <cell r="H694">
            <v>238047</v>
          </cell>
          <cell r="I694">
            <v>0</v>
          </cell>
        </row>
        <row r="695">
          <cell r="A695" t="str">
            <v>D01066</v>
          </cell>
          <cell r="B695">
            <v>4</v>
          </cell>
          <cell r="C695" t="str">
            <v>k</v>
          </cell>
          <cell r="D695">
            <v>183752</v>
          </cell>
          <cell r="E695" t="str">
            <v>삼각이중표지판</v>
          </cell>
          <cell r="F695" t="str">
            <v>편지식</v>
          </cell>
          <cell r="G695" t="str">
            <v>EA</v>
          </cell>
          <cell r="H695">
            <v>579047</v>
          </cell>
          <cell r="I695">
            <v>0</v>
          </cell>
        </row>
        <row r="696">
          <cell r="A696" t="str">
            <v>D01046</v>
          </cell>
          <cell r="B696">
            <v>1</v>
          </cell>
          <cell r="C696" t="str">
            <v>l</v>
          </cell>
          <cell r="D696">
            <v>183932</v>
          </cell>
          <cell r="E696" t="str">
            <v>주차장표지판</v>
          </cell>
          <cell r="G696" t="str">
            <v>EA</v>
          </cell>
          <cell r="H696">
            <v>226047</v>
          </cell>
          <cell r="I696">
            <v>0</v>
          </cell>
        </row>
        <row r="697">
          <cell r="A697" t="str">
            <v>D00057</v>
          </cell>
          <cell r="B697">
            <v>3</v>
          </cell>
          <cell r="C697" t="str">
            <v>m</v>
          </cell>
          <cell r="D697">
            <v>184292</v>
          </cell>
          <cell r="E697" t="str">
            <v>2방향예고표지</v>
          </cell>
          <cell r="F697" t="str">
            <v>복주식 3.60×2.20</v>
          </cell>
          <cell r="G697" t="str">
            <v>개소</v>
          </cell>
          <cell r="H697">
            <v>5607027</v>
          </cell>
          <cell r="I697">
            <v>0</v>
          </cell>
        </row>
        <row r="698">
          <cell r="A698" t="str">
            <v>D01061</v>
          </cell>
          <cell r="B698">
            <v>2</v>
          </cell>
          <cell r="C698" t="str">
            <v>n</v>
          </cell>
          <cell r="D698">
            <v>184304</v>
          </cell>
          <cell r="E698" t="str">
            <v>2방향예고표지</v>
          </cell>
          <cell r="F698" t="str">
            <v>내민식 3.60×2.2</v>
          </cell>
          <cell r="G698" t="str">
            <v>개소</v>
          </cell>
          <cell r="H698">
            <v>6733767</v>
          </cell>
          <cell r="I698">
            <v>0</v>
          </cell>
        </row>
        <row r="699">
          <cell r="A699" t="str">
            <v>D00077</v>
          </cell>
          <cell r="B699">
            <v>10</v>
          </cell>
          <cell r="C699" t="str">
            <v>o</v>
          </cell>
          <cell r="D699">
            <v>184316</v>
          </cell>
          <cell r="E699" t="str">
            <v>2방향지시표지      (</v>
          </cell>
          <cell r="F699" t="str">
            <v>복주식 3.60×2.20)</v>
          </cell>
          <cell r="G699" t="str">
            <v>EA</v>
          </cell>
          <cell r="H699">
            <v>5607027</v>
          </cell>
          <cell r="I699">
            <v>0</v>
          </cell>
        </row>
        <row r="700">
          <cell r="A700" t="str">
            <v>D01062</v>
          </cell>
          <cell r="B700">
            <v>3</v>
          </cell>
          <cell r="C700" t="str">
            <v>p</v>
          </cell>
          <cell r="D700">
            <v>184322</v>
          </cell>
          <cell r="E700" t="str">
            <v>2방향지시표지      (</v>
          </cell>
          <cell r="F700" t="str">
            <v>내민식 3.60×2.20)</v>
          </cell>
          <cell r="G700" t="str">
            <v>EA</v>
          </cell>
          <cell r="H700">
            <v>6733767</v>
          </cell>
          <cell r="I700">
            <v>0</v>
          </cell>
        </row>
        <row r="701">
          <cell r="A701" t="str">
            <v>D00678</v>
          </cell>
          <cell r="B701">
            <v>5</v>
          </cell>
          <cell r="C701" t="str">
            <v>q</v>
          </cell>
          <cell r="D701">
            <v>184327</v>
          </cell>
          <cell r="E701" t="str">
            <v>방향표지 (2방향)</v>
          </cell>
          <cell r="F701" t="str">
            <v>복주식(3.70×1.00)</v>
          </cell>
          <cell r="G701" t="str">
            <v>EA</v>
          </cell>
          <cell r="H701">
            <v>3760171</v>
          </cell>
          <cell r="I701">
            <v>0</v>
          </cell>
        </row>
        <row r="702">
          <cell r="A702" t="str">
            <v>D00052</v>
          </cell>
          <cell r="B702">
            <v>1</v>
          </cell>
          <cell r="C702" t="str">
            <v>r</v>
          </cell>
          <cell r="D702">
            <v>184337</v>
          </cell>
          <cell r="E702" t="str">
            <v>버스정류장표지판</v>
          </cell>
          <cell r="F702" t="str">
            <v>복주식 (2.42×1.20)</v>
          </cell>
          <cell r="G702" t="str">
            <v>EA</v>
          </cell>
          <cell r="H702">
            <v>2061822</v>
          </cell>
          <cell r="I702">
            <v>0</v>
          </cell>
        </row>
        <row r="703">
          <cell r="A703" t="str">
            <v>D01060</v>
          </cell>
          <cell r="B703">
            <v>3</v>
          </cell>
          <cell r="C703" t="str">
            <v>s</v>
          </cell>
          <cell r="D703">
            <v>184338</v>
          </cell>
          <cell r="E703" t="str">
            <v>버스정류장표지판</v>
          </cell>
          <cell r="F703" t="str">
            <v>내민식 (2.42×1.20)</v>
          </cell>
          <cell r="G703" t="str">
            <v>EA</v>
          </cell>
          <cell r="H703">
            <v>4613305</v>
          </cell>
          <cell r="I703">
            <v>0</v>
          </cell>
        </row>
        <row r="704">
          <cell r="A704" t="str">
            <v>D00078</v>
          </cell>
          <cell r="B704">
            <v>1</v>
          </cell>
          <cell r="C704" t="str">
            <v>t</v>
          </cell>
          <cell r="D704">
            <v>184339</v>
          </cell>
          <cell r="E704" t="str">
            <v>3방향예고표지</v>
          </cell>
          <cell r="F704" t="str">
            <v>내민식 4.45×2.20</v>
          </cell>
          <cell r="G704" t="str">
            <v>EA</v>
          </cell>
          <cell r="H704">
            <v>7635767</v>
          </cell>
          <cell r="I704">
            <v>0</v>
          </cell>
        </row>
        <row r="705">
          <cell r="A705" t="str">
            <v>D01054</v>
          </cell>
          <cell r="B705">
            <v>1</v>
          </cell>
          <cell r="C705" t="str">
            <v>u</v>
          </cell>
          <cell r="D705">
            <v>184608</v>
          </cell>
          <cell r="E705" t="str">
            <v>이정표지판(2지명)</v>
          </cell>
          <cell r="F705" t="str">
            <v>복주식 (3.00x2.00)</v>
          </cell>
          <cell r="G705" t="str">
            <v>EA</v>
          </cell>
          <cell r="H705">
            <v>4033149</v>
          </cell>
          <cell r="I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185412</v>
          </cell>
          <cell r="H706">
            <v>0</v>
          </cell>
          <cell r="I706">
            <v>0</v>
          </cell>
        </row>
        <row r="707">
          <cell r="A707" t="str">
            <v>T2</v>
          </cell>
          <cell r="B707">
            <v>714</v>
          </cell>
          <cell r="C707" t="str">
            <v>5.03</v>
          </cell>
          <cell r="D707">
            <v>185820</v>
          </cell>
          <cell r="E707" t="str">
            <v>가드레일</v>
          </cell>
          <cell r="H707">
            <v>0</v>
          </cell>
          <cell r="I707">
            <v>0</v>
          </cell>
        </row>
        <row r="708">
          <cell r="A708" t="str">
            <v>D00167</v>
          </cell>
          <cell r="B708">
            <v>1269</v>
          </cell>
          <cell r="C708" t="str">
            <v>a</v>
          </cell>
          <cell r="D708">
            <v>186228</v>
          </cell>
          <cell r="E708" t="str">
            <v>표준레일</v>
          </cell>
          <cell r="G708" t="str">
            <v>ｍ</v>
          </cell>
          <cell r="H708">
            <v>2400</v>
          </cell>
          <cell r="I708">
            <v>0</v>
          </cell>
        </row>
        <row r="709">
          <cell r="A709" t="str">
            <v>D00168</v>
          </cell>
          <cell r="B709">
            <v>38</v>
          </cell>
          <cell r="C709" t="str">
            <v>b</v>
          </cell>
          <cell r="D709">
            <v>186244</v>
          </cell>
          <cell r="E709" t="str">
            <v>단부레일</v>
          </cell>
          <cell r="G709" t="str">
            <v>EA</v>
          </cell>
          <cell r="H709">
            <v>272</v>
          </cell>
          <cell r="I709">
            <v>0</v>
          </cell>
        </row>
        <row r="710">
          <cell r="A710" t="str">
            <v>D01029</v>
          </cell>
          <cell r="B710">
            <v>2</v>
          </cell>
          <cell r="C710" t="str">
            <v>c</v>
          </cell>
          <cell r="D710">
            <v>186247</v>
          </cell>
          <cell r="E710" t="str">
            <v>라운드레일</v>
          </cell>
          <cell r="G710" t="str">
            <v>EA</v>
          </cell>
          <cell r="H710">
            <v>272</v>
          </cell>
          <cell r="I710">
            <v>0</v>
          </cell>
        </row>
        <row r="711">
          <cell r="A711" t="str">
            <v>D00869</v>
          </cell>
          <cell r="B711">
            <v>1263</v>
          </cell>
          <cell r="C711" t="str">
            <v>d</v>
          </cell>
          <cell r="D711">
            <v>186249</v>
          </cell>
          <cell r="E711" t="str">
            <v>레일포스트</v>
          </cell>
          <cell r="F711" t="str">
            <v>Φ139.8*4.5*2200</v>
          </cell>
          <cell r="G711" t="str">
            <v>EA</v>
          </cell>
          <cell r="H711">
            <v>8449</v>
          </cell>
          <cell r="I711">
            <v>0</v>
          </cell>
        </row>
        <row r="712">
          <cell r="A712" t="str">
            <v>D00870</v>
          </cell>
          <cell r="B712">
            <v>10</v>
          </cell>
          <cell r="C712" t="str">
            <v>e</v>
          </cell>
          <cell r="D712">
            <v>186377</v>
          </cell>
          <cell r="E712" t="str">
            <v>레일포스트</v>
          </cell>
          <cell r="F712" t="str">
            <v>Φ139.8*4.5*1930</v>
          </cell>
          <cell r="G712" t="str">
            <v>EA</v>
          </cell>
          <cell r="H712">
            <v>8449</v>
          </cell>
          <cell r="I712">
            <v>0</v>
          </cell>
        </row>
        <row r="713">
          <cell r="A713" t="str">
            <v>D00871</v>
          </cell>
          <cell r="B713">
            <v>10</v>
          </cell>
          <cell r="C713" t="str">
            <v>f</v>
          </cell>
          <cell r="D713">
            <v>186441</v>
          </cell>
          <cell r="E713" t="str">
            <v>레일포스트</v>
          </cell>
          <cell r="F713" t="str">
            <v>Φ139.8*4.5*1760</v>
          </cell>
          <cell r="G713" t="str">
            <v>EA</v>
          </cell>
          <cell r="H713">
            <v>8449</v>
          </cell>
          <cell r="I713">
            <v>0</v>
          </cell>
        </row>
        <row r="714">
          <cell r="A714" t="str">
            <v>D00164</v>
          </cell>
          <cell r="B714">
            <v>10</v>
          </cell>
          <cell r="C714" t="str">
            <v>g</v>
          </cell>
          <cell r="D714">
            <v>186473</v>
          </cell>
          <cell r="E714" t="str">
            <v>단부콘크리트</v>
          </cell>
          <cell r="G714" t="str">
            <v>EA</v>
          </cell>
          <cell r="H714">
            <v>66426</v>
          </cell>
          <cell r="I714">
            <v>0</v>
          </cell>
        </row>
        <row r="715">
          <cell r="A715" t="str">
            <v>E2</v>
          </cell>
          <cell r="B715">
            <v>0</v>
          </cell>
          <cell r="C715" t="str">
            <v>계</v>
          </cell>
          <cell r="D715">
            <v>186505</v>
          </cell>
          <cell r="H715">
            <v>0</v>
          </cell>
          <cell r="I715">
            <v>0</v>
          </cell>
        </row>
        <row r="716">
          <cell r="A716" t="str">
            <v>T2</v>
          </cell>
          <cell r="B716">
            <v>718</v>
          </cell>
          <cell r="C716" t="str">
            <v>5.04</v>
          </cell>
          <cell r="D716">
            <v>187020</v>
          </cell>
          <cell r="E716" t="str">
            <v>시선유도표지</v>
          </cell>
          <cell r="H716">
            <v>0</v>
          </cell>
          <cell r="I716">
            <v>0</v>
          </cell>
        </row>
        <row r="717">
          <cell r="A717" t="str">
            <v>D00121</v>
          </cell>
          <cell r="B717">
            <v>137</v>
          </cell>
          <cell r="C717" t="str">
            <v>a</v>
          </cell>
          <cell r="D717">
            <v>187084</v>
          </cell>
          <cell r="E717" t="str">
            <v>가드레일용</v>
          </cell>
          <cell r="G717" t="str">
            <v>EA</v>
          </cell>
          <cell r="H717">
            <v>12600</v>
          </cell>
          <cell r="I717">
            <v>0</v>
          </cell>
        </row>
        <row r="718">
          <cell r="A718" t="str">
            <v>D00122</v>
          </cell>
          <cell r="B718">
            <v>4</v>
          </cell>
          <cell r="C718" t="str">
            <v>b</v>
          </cell>
          <cell r="D718">
            <v>187116</v>
          </cell>
          <cell r="E718" t="str">
            <v>교량용</v>
          </cell>
          <cell r="G718" t="str">
            <v>EA</v>
          </cell>
          <cell r="H718">
            <v>12600</v>
          </cell>
          <cell r="I718">
            <v>0</v>
          </cell>
        </row>
        <row r="719">
          <cell r="A719" t="str">
            <v>E2</v>
          </cell>
          <cell r="B719">
            <v>0</v>
          </cell>
          <cell r="C719" t="str">
            <v>계</v>
          </cell>
          <cell r="D719">
            <v>187124</v>
          </cell>
          <cell r="H719">
            <v>0</v>
          </cell>
          <cell r="I719">
            <v>0</v>
          </cell>
        </row>
        <row r="720">
          <cell r="A720" t="str">
            <v>D00185</v>
          </cell>
          <cell r="B720">
            <v>68</v>
          </cell>
          <cell r="C720" t="str">
            <v>5.05</v>
          </cell>
          <cell r="D720">
            <v>187132</v>
          </cell>
          <cell r="E720" t="str">
            <v>갈매기표지판</v>
          </cell>
          <cell r="F720" t="str">
            <v>600×300</v>
          </cell>
          <cell r="G720" t="str">
            <v>EA</v>
          </cell>
          <cell r="H720">
            <v>145301</v>
          </cell>
          <cell r="I720">
            <v>0</v>
          </cell>
        </row>
        <row r="721">
          <cell r="A721" t="str">
            <v>D01028</v>
          </cell>
          <cell r="B721">
            <v>2</v>
          </cell>
          <cell r="C721" t="str">
            <v>5.06</v>
          </cell>
          <cell r="D721">
            <v>187222</v>
          </cell>
          <cell r="E721" t="str">
            <v>도로반사경</v>
          </cell>
          <cell r="G721" t="str">
            <v>EA</v>
          </cell>
          <cell r="H721">
            <v>431824</v>
          </cell>
          <cell r="I721">
            <v>0</v>
          </cell>
        </row>
        <row r="722">
          <cell r="A722" t="str">
            <v>T2</v>
          </cell>
          <cell r="B722">
            <v>724</v>
          </cell>
          <cell r="C722" t="str">
            <v>5.07</v>
          </cell>
          <cell r="D722">
            <v>187312</v>
          </cell>
          <cell r="E722" t="str">
            <v>도로표지병</v>
          </cell>
          <cell r="H722">
            <v>0</v>
          </cell>
          <cell r="I722">
            <v>0</v>
          </cell>
        </row>
        <row r="723">
          <cell r="A723" t="str">
            <v>D00679</v>
          </cell>
          <cell r="B723">
            <v>2431</v>
          </cell>
          <cell r="C723" t="str">
            <v>a</v>
          </cell>
          <cell r="D723">
            <v>187344</v>
          </cell>
          <cell r="E723" t="str">
            <v>표지병(NOSE)</v>
          </cell>
          <cell r="F723" t="str">
            <v>단  면</v>
          </cell>
          <cell r="G723" t="str">
            <v>EA</v>
          </cell>
          <cell r="H723">
            <v>14953</v>
          </cell>
          <cell r="I723">
            <v>0</v>
          </cell>
        </row>
        <row r="724">
          <cell r="A724" t="str">
            <v>D00680</v>
          </cell>
          <cell r="B724">
            <v>2680</v>
          </cell>
          <cell r="C724" t="str">
            <v>b</v>
          </cell>
          <cell r="D724">
            <v>187376</v>
          </cell>
          <cell r="E724" t="str">
            <v>표지병(중앙선)</v>
          </cell>
          <cell r="F724" t="str">
            <v>양  면</v>
          </cell>
          <cell r="G724" t="str">
            <v>EA</v>
          </cell>
          <cell r="H724">
            <v>16953</v>
          </cell>
          <cell r="I724">
            <v>0</v>
          </cell>
        </row>
        <row r="725">
          <cell r="A725" t="str">
            <v>E2</v>
          </cell>
          <cell r="B725">
            <v>0</v>
          </cell>
          <cell r="C725" t="str">
            <v>계</v>
          </cell>
          <cell r="D725">
            <v>187392</v>
          </cell>
          <cell r="H725">
            <v>0</v>
          </cell>
          <cell r="I725">
            <v>0</v>
          </cell>
        </row>
        <row r="726">
          <cell r="A726" t="str">
            <v>T2</v>
          </cell>
          <cell r="B726">
            <v>728</v>
          </cell>
          <cell r="C726" t="str">
            <v>5.08</v>
          </cell>
          <cell r="D726">
            <v>187537</v>
          </cell>
          <cell r="E726" t="str">
            <v>낙석방지책</v>
          </cell>
          <cell r="H726">
            <v>0</v>
          </cell>
          <cell r="I726">
            <v>0</v>
          </cell>
        </row>
        <row r="727">
          <cell r="A727" t="str">
            <v>D00041</v>
          </cell>
          <cell r="B727">
            <v>1650</v>
          </cell>
          <cell r="C727" t="str">
            <v>a</v>
          </cell>
          <cell r="D727">
            <v>187665</v>
          </cell>
          <cell r="E727" t="str">
            <v>낙석방지책</v>
          </cell>
          <cell r="F727" t="str">
            <v>(H=3.0ｍ)</v>
          </cell>
          <cell r="G727" t="str">
            <v>ｍ</v>
          </cell>
          <cell r="H727">
            <v>99548</v>
          </cell>
          <cell r="I727">
            <v>0</v>
          </cell>
        </row>
        <row r="728">
          <cell r="A728" t="str">
            <v>D00042</v>
          </cell>
          <cell r="B728">
            <v>40</v>
          </cell>
          <cell r="C728" t="str">
            <v>b</v>
          </cell>
          <cell r="D728">
            <v>187666</v>
          </cell>
          <cell r="E728" t="str">
            <v>낙석방지책</v>
          </cell>
          <cell r="F728" t="str">
            <v>단부</v>
          </cell>
          <cell r="G728" t="str">
            <v>EA</v>
          </cell>
          <cell r="H728">
            <v>412801</v>
          </cell>
          <cell r="I728">
            <v>0</v>
          </cell>
        </row>
        <row r="729">
          <cell r="A729" t="str">
            <v>E2</v>
          </cell>
          <cell r="B729">
            <v>0</v>
          </cell>
          <cell r="C729" t="str">
            <v>계</v>
          </cell>
          <cell r="D729">
            <v>187724</v>
          </cell>
          <cell r="H729">
            <v>0</v>
          </cell>
          <cell r="I729">
            <v>0</v>
          </cell>
        </row>
        <row r="730">
          <cell r="A730" t="str">
            <v>D00099</v>
          </cell>
          <cell r="B730">
            <v>1660</v>
          </cell>
          <cell r="C730" t="str">
            <v>5.09</v>
          </cell>
          <cell r="D730">
            <v>187823</v>
          </cell>
          <cell r="E730" t="str">
            <v>미끄럼방지포장</v>
          </cell>
          <cell r="G730" t="str">
            <v>㎡</v>
          </cell>
          <cell r="H730">
            <v>38051</v>
          </cell>
          <cell r="I730">
            <v>0</v>
          </cell>
        </row>
        <row r="731">
          <cell r="A731" t="str">
            <v>D00792</v>
          </cell>
          <cell r="B731">
            <v>157</v>
          </cell>
          <cell r="C731" t="str">
            <v>5.10</v>
          </cell>
          <cell r="D731">
            <v>187901</v>
          </cell>
          <cell r="E731" t="str">
            <v>핸드레일</v>
          </cell>
          <cell r="G731" t="str">
            <v>M</v>
          </cell>
          <cell r="H731">
            <v>257500</v>
          </cell>
          <cell r="I731">
            <v>0</v>
          </cell>
        </row>
        <row r="732">
          <cell r="A732" t="str">
            <v>D01047</v>
          </cell>
          <cell r="B732">
            <v>5415</v>
          </cell>
          <cell r="C732" t="str">
            <v>5.11</v>
          </cell>
          <cell r="D732">
            <v>187940</v>
          </cell>
          <cell r="E732" t="str">
            <v>보차도경계난간</v>
          </cell>
          <cell r="G732" t="str">
            <v>M</v>
          </cell>
          <cell r="H732">
            <v>257500</v>
          </cell>
          <cell r="I732">
            <v>0</v>
          </cell>
        </row>
        <row r="733">
          <cell r="A733" t="str">
            <v>T2</v>
          </cell>
          <cell r="B733">
            <v>735</v>
          </cell>
          <cell r="C733" t="str">
            <v>5.12</v>
          </cell>
          <cell r="D733">
            <v>187979</v>
          </cell>
          <cell r="E733" t="str">
            <v>방음벽</v>
          </cell>
          <cell r="H733">
            <v>0</v>
          </cell>
          <cell r="I733">
            <v>0</v>
          </cell>
        </row>
        <row r="734">
          <cell r="A734" t="str">
            <v>D00219</v>
          </cell>
          <cell r="B734">
            <v>160</v>
          </cell>
          <cell r="C734" t="str">
            <v>a</v>
          </cell>
          <cell r="D734">
            <v>188134</v>
          </cell>
          <cell r="E734" t="str">
            <v>방음벽(반사형)</v>
          </cell>
          <cell r="F734" t="str">
            <v>토공용 H=2.0ｍ</v>
          </cell>
          <cell r="G734" t="str">
            <v>ｍ</v>
          </cell>
          <cell r="H734">
            <v>281438</v>
          </cell>
          <cell r="I734">
            <v>0</v>
          </cell>
        </row>
        <row r="735">
          <cell r="A735" t="str">
            <v>D00848</v>
          </cell>
          <cell r="B735">
            <v>470</v>
          </cell>
          <cell r="C735" t="str">
            <v>b</v>
          </cell>
          <cell r="D735">
            <v>188262</v>
          </cell>
          <cell r="E735" t="str">
            <v>방음벽(반사형)</v>
          </cell>
          <cell r="F735" t="str">
            <v>교량용 H=2.0 M</v>
          </cell>
          <cell r="G735" t="str">
            <v>M</v>
          </cell>
          <cell r="H735">
            <v>333428</v>
          </cell>
          <cell r="I735">
            <v>0</v>
          </cell>
        </row>
        <row r="736">
          <cell r="A736" t="str">
            <v>E2</v>
          </cell>
          <cell r="B736">
            <v>0</v>
          </cell>
          <cell r="C736" t="str">
            <v>계</v>
          </cell>
          <cell r="D736">
            <v>188785</v>
          </cell>
          <cell r="H736">
            <v>0</v>
          </cell>
          <cell r="I736">
            <v>0</v>
          </cell>
        </row>
        <row r="737">
          <cell r="A737" t="str">
            <v>D00860</v>
          </cell>
          <cell r="B737">
            <v>1</v>
          </cell>
          <cell r="C737" t="str">
            <v>5.13</v>
          </cell>
          <cell r="D737">
            <v>189308</v>
          </cell>
          <cell r="E737" t="str">
            <v>오탁방지망</v>
          </cell>
          <cell r="G737" t="str">
            <v>L.S</v>
          </cell>
          <cell r="H737">
            <v>15240000</v>
          </cell>
          <cell r="I737">
            <v>0</v>
          </cell>
        </row>
        <row r="738">
          <cell r="A738" t="str">
            <v>D01027</v>
          </cell>
          <cell r="B738">
            <v>400</v>
          </cell>
          <cell r="C738" t="str">
            <v>5.14</v>
          </cell>
          <cell r="D738">
            <v>189378</v>
          </cell>
          <cell r="E738" t="str">
            <v>시공상세도</v>
          </cell>
          <cell r="G738" t="str">
            <v>매</v>
          </cell>
          <cell r="H738">
            <v>211941</v>
          </cell>
          <cell r="I738">
            <v>0</v>
          </cell>
        </row>
        <row r="739">
          <cell r="A739" t="str">
            <v>D00423</v>
          </cell>
          <cell r="B739">
            <v>5.36</v>
          </cell>
          <cell r="C739" t="str">
            <v>5.15</v>
          </cell>
          <cell r="D739">
            <v>189456</v>
          </cell>
          <cell r="E739" t="str">
            <v>시공측량비</v>
          </cell>
          <cell r="G739" t="str">
            <v>㎞</v>
          </cell>
          <cell r="H739">
            <v>2239703</v>
          </cell>
          <cell r="I739">
            <v>0</v>
          </cell>
        </row>
        <row r="740">
          <cell r="A740" t="str">
            <v>D00149</v>
          </cell>
          <cell r="B740">
            <v>1</v>
          </cell>
          <cell r="C740" t="str">
            <v>5.16</v>
          </cell>
          <cell r="D740">
            <v>189464</v>
          </cell>
          <cell r="E740" t="str">
            <v>가설건물</v>
          </cell>
          <cell r="G740" t="str">
            <v>L.S.</v>
          </cell>
          <cell r="H740">
            <v>101704000</v>
          </cell>
          <cell r="I740">
            <v>0</v>
          </cell>
        </row>
        <row r="741">
          <cell r="A741" t="str">
            <v>D00417</v>
          </cell>
          <cell r="B741">
            <v>1</v>
          </cell>
          <cell r="C741" t="str">
            <v>5.17</v>
          </cell>
          <cell r="D741">
            <v>189466</v>
          </cell>
          <cell r="E741" t="str">
            <v>가옥 철거비</v>
          </cell>
          <cell r="G741" t="str">
            <v>L.S.</v>
          </cell>
          <cell r="H741">
            <v>176000</v>
          </cell>
          <cell r="I741">
            <v>0</v>
          </cell>
        </row>
        <row r="742">
          <cell r="A742" t="str">
            <v>D00257</v>
          </cell>
          <cell r="B742">
            <v>1</v>
          </cell>
          <cell r="C742" t="str">
            <v>5.18</v>
          </cell>
          <cell r="D742">
            <v>189472</v>
          </cell>
          <cell r="E742" t="str">
            <v>시 험 비</v>
          </cell>
          <cell r="G742" t="str">
            <v>L.S.</v>
          </cell>
          <cell r="H742">
            <v>77164000</v>
          </cell>
          <cell r="I742">
            <v>0</v>
          </cell>
        </row>
        <row r="743">
          <cell r="A743" t="str">
            <v>D00378</v>
          </cell>
          <cell r="B743">
            <v>2</v>
          </cell>
          <cell r="C743" t="str">
            <v>5.19</v>
          </cell>
          <cell r="D743">
            <v>189543</v>
          </cell>
          <cell r="E743" t="str">
            <v>세륜 시설</v>
          </cell>
          <cell r="G743" t="str">
            <v>개소</v>
          </cell>
          <cell r="H743">
            <v>31259267</v>
          </cell>
          <cell r="I743">
            <v>0</v>
          </cell>
        </row>
        <row r="744">
          <cell r="A744" t="str">
            <v>D00191</v>
          </cell>
          <cell r="B744">
            <v>1</v>
          </cell>
          <cell r="C744" t="str">
            <v>5.20</v>
          </cell>
          <cell r="D744">
            <v>189992</v>
          </cell>
          <cell r="E744" t="str">
            <v>중기 운반비</v>
          </cell>
          <cell r="G744" t="str">
            <v>L.S.</v>
          </cell>
          <cell r="H744">
            <v>13972000</v>
          </cell>
          <cell r="I744">
            <v>0</v>
          </cell>
        </row>
        <row r="745">
          <cell r="A745" t="str">
            <v>D00691</v>
          </cell>
          <cell r="B745">
            <v>1</v>
          </cell>
          <cell r="C745" t="str">
            <v>5.21</v>
          </cell>
          <cell r="D745">
            <v>190000</v>
          </cell>
          <cell r="E745" t="str">
            <v>업무연락차량비</v>
          </cell>
          <cell r="G745" t="str">
            <v>식</v>
          </cell>
          <cell r="H745">
            <v>27592074</v>
          </cell>
          <cell r="I745">
            <v>0</v>
          </cell>
        </row>
        <row r="746">
          <cell r="A746" t="str">
            <v>D01053</v>
          </cell>
          <cell r="B746">
            <v>5.36</v>
          </cell>
          <cell r="C746" t="str">
            <v>5.22</v>
          </cell>
          <cell r="D746">
            <v>190008</v>
          </cell>
          <cell r="E746" t="str">
            <v>준공도전산화비용</v>
          </cell>
          <cell r="G746" t="str">
            <v>㎞</v>
          </cell>
          <cell r="H746">
            <v>2189521</v>
          </cell>
          <cell r="I746">
            <v>0</v>
          </cell>
        </row>
        <row r="747">
          <cell r="A747" t="str">
            <v>D00584</v>
          </cell>
          <cell r="B747">
            <v>1</v>
          </cell>
          <cell r="C747" t="str">
            <v>5.23</v>
          </cell>
          <cell r="D747">
            <v>190024</v>
          </cell>
          <cell r="E747" t="str">
            <v>크럇샤설치및철거</v>
          </cell>
          <cell r="G747" t="str">
            <v>식</v>
          </cell>
          <cell r="H747">
            <v>53116768</v>
          </cell>
          <cell r="I747">
            <v>0</v>
          </cell>
        </row>
        <row r="748">
          <cell r="A748" t="str">
            <v>D01048</v>
          </cell>
          <cell r="B748">
            <v>1</v>
          </cell>
          <cell r="C748" t="str">
            <v>5.24</v>
          </cell>
          <cell r="D748">
            <v>190040</v>
          </cell>
          <cell r="E748" t="str">
            <v>수문방류예고시설</v>
          </cell>
          <cell r="G748" t="str">
            <v>식</v>
          </cell>
          <cell r="H748">
            <v>1500000</v>
          </cell>
          <cell r="I748">
            <v>0</v>
          </cell>
        </row>
        <row r="749">
          <cell r="A749" t="str">
            <v>T2</v>
          </cell>
          <cell r="B749">
            <v>755</v>
          </cell>
          <cell r="C749" t="str">
            <v>5.25</v>
          </cell>
          <cell r="D749">
            <v>190056</v>
          </cell>
          <cell r="E749" t="str">
            <v>자재운반비</v>
          </cell>
          <cell r="H749">
            <v>0</v>
          </cell>
          <cell r="I749">
            <v>0</v>
          </cell>
        </row>
        <row r="750">
          <cell r="A750" t="str">
            <v>D00189</v>
          </cell>
          <cell r="B750">
            <v>5409.3209999999999</v>
          </cell>
          <cell r="C750" t="str">
            <v>a</v>
          </cell>
          <cell r="D750">
            <v>190120</v>
          </cell>
          <cell r="E750" t="str">
            <v>철근운반</v>
          </cell>
          <cell r="G750" t="str">
            <v>TON</v>
          </cell>
          <cell r="H750">
            <v>16526</v>
          </cell>
          <cell r="I750">
            <v>0</v>
          </cell>
        </row>
        <row r="751">
          <cell r="A751" t="str">
            <v>D00188</v>
          </cell>
          <cell r="B751">
            <v>5173</v>
          </cell>
          <cell r="C751" t="str">
            <v>b</v>
          </cell>
          <cell r="D751">
            <v>190376</v>
          </cell>
          <cell r="E751" t="str">
            <v>시멘트운반</v>
          </cell>
          <cell r="F751" t="str">
            <v>(40㎏/대)</v>
          </cell>
          <cell r="G751" t="str">
            <v>대</v>
          </cell>
          <cell r="H751">
            <v>709</v>
          </cell>
          <cell r="I751">
            <v>0</v>
          </cell>
        </row>
        <row r="752">
          <cell r="A752" t="str">
            <v>D00686</v>
          </cell>
          <cell r="B752">
            <v>41</v>
          </cell>
          <cell r="C752" t="str">
            <v>c</v>
          </cell>
          <cell r="D752">
            <v>190696</v>
          </cell>
          <cell r="E752" t="str">
            <v>흄관운반비</v>
          </cell>
          <cell r="F752" t="str">
            <v>φ800 ㎜</v>
          </cell>
          <cell r="G752" t="str">
            <v>ｍ</v>
          </cell>
          <cell r="H752">
            <v>11223</v>
          </cell>
          <cell r="I752">
            <v>0</v>
          </cell>
        </row>
        <row r="753">
          <cell r="A753" t="str">
            <v>D00190</v>
          </cell>
          <cell r="B753">
            <v>5354</v>
          </cell>
          <cell r="C753" t="str">
            <v>d</v>
          </cell>
          <cell r="D753">
            <v>190824</v>
          </cell>
          <cell r="E753" t="str">
            <v>흄관운반비</v>
          </cell>
          <cell r="F753" t="str">
            <v>φ600㎜</v>
          </cell>
          <cell r="G753" t="str">
            <v>ｍ</v>
          </cell>
          <cell r="H753">
            <v>4925</v>
          </cell>
          <cell r="I753">
            <v>0</v>
          </cell>
        </row>
        <row r="754">
          <cell r="A754" t="str">
            <v>D00888</v>
          </cell>
          <cell r="B754">
            <v>545</v>
          </cell>
          <cell r="C754" t="str">
            <v>e</v>
          </cell>
          <cell r="D754">
            <v>190920</v>
          </cell>
          <cell r="E754" t="str">
            <v>흄관운반비</v>
          </cell>
          <cell r="F754" t="str">
            <v>φ300㎜</v>
          </cell>
          <cell r="G754" t="str">
            <v>ｍ</v>
          </cell>
          <cell r="H754">
            <v>1461</v>
          </cell>
          <cell r="I754">
            <v>0</v>
          </cell>
        </row>
        <row r="755">
          <cell r="A755" t="str">
            <v>D00153</v>
          </cell>
          <cell r="B755">
            <v>479</v>
          </cell>
          <cell r="C755" t="str">
            <v>f</v>
          </cell>
          <cell r="D755">
            <v>191016</v>
          </cell>
          <cell r="E755" t="str">
            <v>아스팔트운반</v>
          </cell>
          <cell r="F755" t="str">
            <v>(MC-1,RSC-4)</v>
          </cell>
          <cell r="G755" t="str">
            <v>D/M</v>
          </cell>
          <cell r="H755">
            <v>3548</v>
          </cell>
          <cell r="I755">
            <v>0</v>
          </cell>
        </row>
        <row r="756">
          <cell r="A756" t="str">
            <v>E2</v>
          </cell>
          <cell r="B756">
            <v>0</v>
          </cell>
          <cell r="C756" t="str">
            <v>계</v>
          </cell>
          <cell r="D756">
            <v>191080</v>
          </cell>
          <cell r="H756">
            <v>0</v>
          </cell>
          <cell r="I756">
            <v>0</v>
          </cell>
        </row>
        <row r="757">
          <cell r="A757" t="str">
            <v>T2</v>
          </cell>
          <cell r="B757">
            <v>758</v>
          </cell>
          <cell r="C757" t="str">
            <v>5.27</v>
          </cell>
          <cell r="D757">
            <v>191144</v>
          </cell>
          <cell r="E757" t="str">
            <v>고재대</v>
          </cell>
          <cell r="F757" t="str">
            <v>철근</v>
          </cell>
          <cell r="H757">
            <v>0</v>
          </cell>
          <cell r="I757">
            <v>0</v>
          </cell>
        </row>
        <row r="758">
          <cell r="A758" t="str">
            <v>M00191</v>
          </cell>
          <cell r="B758">
            <v>157.553</v>
          </cell>
          <cell r="C758" t="str">
            <v>a</v>
          </cell>
          <cell r="D758">
            <v>191536</v>
          </cell>
          <cell r="E758" t="str">
            <v>고철</v>
          </cell>
          <cell r="G758" t="str">
            <v>TON</v>
          </cell>
          <cell r="H758">
            <v>-105000</v>
          </cell>
          <cell r="I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191928</v>
          </cell>
          <cell r="H759">
            <v>0</v>
          </cell>
          <cell r="I759">
            <v>0</v>
          </cell>
        </row>
        <row r="760">
          <cell r="A760" t="str">
            <v>E4</v>
          </cell>
          <cell r="B760">
            <v>0</v>
          </cell>
          <cell r="C760" t="str">
            <v>총계</v>
          </cell>
          <cell r="D760">
            <v>191944</v>
          </cell>
          <cell r="H760">
            <v>0</v>
          </cell>
          <cell r="I760">
            <v>0</v>
          </cell>
        </row>
        <row r="761">
          <cell r="A761" t="str">
            <v>D01038</v>
          </cell>
          <cell r="B761">
            <v>882</v>
          </cell>
          <cell r="C761" t="str">
            <v>6.</v>
          </cell>
          <cell r="D761">
            <v>192072</v>
          </cell>
          <cell r="E761" t="str">
            <v>폐기물처리비</v>
          </cell>
          <cell r="G761" t="str">
            <v>㎥</v>
          </cell>
          <cell r="H761">
            <v>35283</v>
          </cell>
          <cell r="I761">
            <v>0</v>
          </cell>
        </row>
        <row r="762">
          <cell r="A762" t="str">
            <v>K1</v>
          </cell>
          <cell r="B762">
            <v>1</v>
          </cell>
          <cell r="C762" t="str">
            <v>나 - 2</v>
          </cell>
          <cell r="D762">
            <v>192200</v>
          </cell>
          <cell r="E762" t="str">
            <v>간접 노무비</v>
          </cell>
          <cell r="G762" t="str">
            <v>식</v>
          </cell>
          <cell r="H762">
            <v>0</v>
          </cell>
          <cell r="I762">
            <v>0</v>
          </cell>
        </row>
        <row r="763">
          <cell r="A763" t="str">
            <v>K2</v>
          </cell>
          <cell r="B763">
            <v>1</v>
          </cell>
          <cell r="C763" t="str">
            <v>다 - 2</v>
          </cell>
          <cell r="D763">
            <v>192328</v>
          </cell>
          <cell r="E763" t="str">
            <v>산재 보험료</v>
          </cell>
          <cell r="G763" t="str">
            <v>식</v>
          </cell>
          <cell r="H763">
            <v>0</v>
          </cell>
          <cell r="I763">
            <v>0</v>
          </cell>
        </row>
        <row r="764">
          <cell r="A764" t="str">
            <v>K3</v>
          </cell>
          <cell r="B764">
            <v>1</v>
          </cell>
          <cell r="C764" t="str">
            <v>다 - 3</v>
          </cell>
          <cell r="D764">
            <v>192456</v>
          </cell>
          <cell r="E764" t="str">
            <v>안전 관리비</v>
          </cell>
          <cell r="G764" t="str">
            <v>식</v>
          </cell>
          <cell r="H764">
            <v>0</v>
          </cell>
          <cell r="I764">
            <v>0</v>
          </cell>
        </row>
        <row r="765">
          <cell r="A765" t="str">
            <v>K4</v>
          </cell>
          <cell r="B765">
            <v>1</v>
          </cell>
          <cell r="C765" t="str">
            <v>다 - 4</v>
          </cell>
          <cell r="D765">
            <v>192584</v>
          </cell>
          <cell r="E765" t="str">
            <v>기타   경비</v>
          </cell>
          <cell r="G765" t="str">
            <v>식</v>
          </cell>
          <cell r="H765">
            <v>0</v>
          </cell>
          <cell r="I765">
            <v>0</v>
          </cell>
        </row>
        <row r="766">
          <cell r="A766" t="str">
            <v>K5</v>
          </cell>
          <cell r="B766">
            <v>1</v>
          </cell>
          <cell r="C766" t="str">
            <v>2.</v>
          </cell>
          <cell r="D766">
            <v>192712</v>
          </cell>
          <cell r="E766" t="str">
            <v>일반 관리비</v>
          </cell>
          <cell r="G766" t="str">
            <v>식</v>
          </cell>
          <cell r="H766">
            <v>0</v>
          </cell>
          <cell r="I766">
            <v>0</v>
          </cell>
        </row>
        <row r="767">
          <cell r="A767" t="str">
            <v>K6</v>
          </cell>
          <cell r="B767">
            <v>1</v>
          </cell>
          <cell r="C767" t="str">
            <v>3.</v>
          </cell>
          <cell r="D767">
            <v>192840</v>
          </cell>
          <cell r="E767" t="str">
            <v>이       윤</v>
          </cell>
          <cell r="G767" t="str">
            <v>식</v>
          </cell>
          <cell r="H767">
            <v>0</v>
          </cell>
          <cell r="I767">
            <v>0</v>
          </cell>
        </row>
        <row r="768">
          <cell r="A768" t="str">
            <v>K7</v>
          </cell>
          <cell r="B768">
            <v>1</v>
          </cell>
          <cell r="C768" t="str">
            <v>4.</v>
          </cell>
          <cell r="D768">
            <v>192968</v>
          </cell>
          <cell r="E768" t="str">
            <v>부가 가치세</v>
          </cell>
          <cell r="G768" t="str">
            <v>식</v>
          </cell>
          <cell r="H768">
            <v>0</v>
          </cell>
          <cell r="I76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조건1"/>
      <sheetName val="견적조건"/>
      <sheetName val="목차갑지"/>
      <sheetName val="실행개산비교"/>
      <sheetName val="실행내역서"/>
      <sheetName val="자재집계"/>
      <sheetName val="모래시멘트"/>
      <sheetName val="토공총괄"/>
      <sheetName val="토적단지"/>
      <sheetName val="배수토공집계"/>
      <sheetName val="맨홀조서"/>
      <sheetName val="관 조서"/>
      <sheetName val="연결관조서"/>
      <sheetName val="연장조서"/>
      <sheetName val="배수공"/>
      <sheetName val="배수재료"/>
      <sheetName val="포장공"/>
      <sheetName val="산출근거"/>
      <sheetName val="흙막이집계표"/>
      <sheetName val="토공-지하"/>
      <sheetName val="가시설-지하30"/>
      <sheetName val="LW-지하"/>
      <sheetName val="토공-상가"/>
      <sheetName val="가시설-상가"/>
      <sheetName val="LW-상가"/>
      <sheetName val="안전관리비"/>
      <sheetName val="매입세"/>
      <sheetName val="2000년1차"/>
      <sheetName val="2000전체분"/>
      <sheetName val="노임단가"/>
      <sheetName val="일위대가"/>
    </sheetNames>
    <sheetDataSet>
      <sheetData sheetId="0" refreshError="1"/>
      <sheetData sheetId="1" refreshError="1">
        <row r="3">
          <cell r="B3" t="str">
            <v>마산 석전동 아파트 신축공사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"/>
      <sheetName val="1단계 (2)"/>
    </sheetNames>
    <sheetDataSet>
      <sheetData sheetId="0" refreshError="1"/>
      <sheetData sheetId="1" refreshError="1">
        <row r="19">
          <cell r="HA19">
            <v>35574984896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실적대비"/>
      <sheetName val="2.1총괄"/>
      <sheetName val="2.2본사"/>
      <sheetName val="2.4유화"/>
      <sheetName val="2.3PC"/>
      <sheetName val="2.5콘도"/>
      <sheetName val="3본사"/>
      <sheetName val="3.2CAD"/>
      <sheetName val="3.3PC"/>
      <sheetName val="3.4유화"/>
      <sheetName val="3.5콘도"/>
      <sheetName val="4.1본사"/>
      <sheetName val="4.2 CAD"/>
      <sheetName val="4.3 PC"/>
      <sheetName val="4.4 유화"/>
      <sheetName val="4.5 콘도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분양금할인"/>
      <sheetName val="견적조건"/>
      <sheetName val="3본사"/>
      <sheetName val="내역서"/>
      <sheetName val="용지"/>
      <sheetName val="앵커구조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</sheetNames>
    <sheetDataSet>
      <sheetData sheetId="0" refreshError="1">
        <row r="1">
          <cell r="B1" t="str">
            <v>ITNUM</v>
          </cell>
          <cell r="C1" t="str">
            <v>공종</v>
          </cell>
          <cell r="D1" t="str">
            <v>규  격</v>
          </cell>
          <cell r="E1" t="str">
            <v>수량</v>
          </cell>
          <cell r="F1" t="str">
            <v>단위</v>
          </cell>
          <cell r="G1" t="str">
            <v>단  가</v>
          </cell>
          <cell r="H1" t="str">
            <v>금  액</v>
          </cell>
        </row>
        <row r="3">
          <cell r="B3" t="str">
            <v>1.00</v>
          </cell>
          <cell r="C3" t="str">
            <v>토          공</v>
          </cell>
          <cell r="H3">
            <v>12736929850</v>
          </cell>
        </row>
        <row r="4">
          <cell r="B4" t="str">
            <v>1.01</v>
          </cell>
          <cell r="C4" t="str">
            <v>기존구조물철거공</v>
          </cell>
          <cell r="H4">
            <v>0</v>
          </cell>
        </row>
        <row r="5">
          <cell r="B5" t="str">
            <v>a</v>
          </cell>
          <cell r="C5" t="str">
            <v>무근콘크리트깨기</v>
          </cell>
          <cell r="H5">
            <v>0</v>
          </cell>
        </row>
        <row r="6">
          <cell r="B6" t="str">
            <v>a-1</v>
          </cell>
          <cell r="C6" t="str">
            <v>콘크리트깨기</v>
          </cell>
          <cell r="D6" t="str">
            <v>(무근t=30㎝미만)</v>
          </cell>
          <cell r="E6">
            <v>588</v>
          </cell>
          <cell r="F6" t="str">
            <v>M3</v>
          </cell>
          <cell r="G6">
            <v>20070</v>
          </cell>
          <cell r="H6">
            <v>11801160</v>
          </cell>
        </row>
        <row r="7">
          <cell r="B7" t="str">
            <v>소계</v>
          </cell>
          <cell r="E7">
            <v>0</v>
          </cell>
          <cell r="G7">
            <v>0</v>
          </cell>
          <cell r="H7">
            <v>0</v>
          </cell>
        </row>
        <row r="8">
          <cell r="B8" t="str">
            <v>b</v>
          </cell>
          <cell r="C8" t="str">
            <v>철근콘크리트깨기</v>
          </cell>
          <cell r="G8">
            <v>0</v>
          </cell>
          <cell r="H8">
            <v>0</v>
          </cell>
        </row>
        <row r="9">
          <cell r="B9" t="str">
            <v>b-1</v>
          </cell>
          <cell r="C9" t="str">
            <v>콘크리트깨기</v>
          </cell>
          <cell r="D9" t="str">
            <v>(철근t=30㎝미만)</v>
          </cell>
          <cell r="E9">
            <v>857</v>
          </cell>
          <cell r="F9" t="str">
            <v>M3</v>
          </cell>
          <cell r="G9">
            <v>35150</v>
          </cell>
          <cell r="H9">
            <v>30123550</v>
          </cell>
        </row>
        <row r="10">
          <cell r="B10" t="str">
            <v>b-2</v>
          </cell>
          <cell r="C10" t="str">
            <v>콘크리트깨기</v>
          </cell>
          <cell r="D10" t="str">
            <v>(철근t=30㎝이상)</v>
          </cell>
          <cell r="E10">
            <v>1070</v>
          </cell>
          <cell r="F10" t="str">
            <v>M3</v>
          </cell>
          <cell r="G10">
            <v>36370</v>
          </cell>
          <cell r="H10">
            <v>38915900</v>
          </cell>
        </row>
        <row r="11">
          <cell r="B11" t="str">
            <v>소계</v>
          </cell>
          <cell r="E11">
            <v>0</v>
          </cell>
          <cell r="G11">
            <v>0</v>
          </cell>
          <cell r="H11">
            <v>0</v>
          </cell>
        </row>
        <row r="12">
          <cell r="B12" t="str">
            <v>c</v>
          </cell>
          <cell r="C12" t="str">
            <v>석축헐기</v>
          </cell>
          <cell r="E12">
            <v>1143</v>
          </cell>
          <cell r="F12" t="str">
            <v>M3</v>
          </cell>
          <cell r="G12">
            <v>8210</v>
          </cell>
          <cell r="H12">
            <v>9384030</v>
          </cell>
        </row>
        <row r="13">
          <cell r="B13" t="str">
            <v>d</v>
          </cell>
          <cell r="C13" t="str">
            <v>보도블럭철거</v>
          </cell>
          <cell r="E13">
            <v>323</v>
          </cell>
          <cell r="F13" t="str">
            <v>M2</v>
          </cell>
          <cell r="G13">
            <v>940</v>
          </cell>
          <cell r="H13">
            <v>303620</v>
          </cell>
        </row>
        <row r="14">
          <cell r="B14" t="str">
            <v>e</v>
          </cell>
          <cell r="C14" t="str">
            <v>가옥철거비</v>
          </cell>
          <cell r="E14">
            <v>5</v>
          </cell>
          <cell r="F14" t="str">
            <v>동</v>
          </cell>
          <cell r="G14">
            <v>175620</v>
          </cell>
          <cell r="H14">
            <v>878100</v>
          </cell>
        </row>
        <row r="15">
          <cell r="B15" t="str">
            <v>f</v>
          </cell>
          <cell r="C15" t="str">
            <v>기존포장깨기</v>
          </cell>
          <cell r="G15">
            <v>0</v>
          </cell>
          <cell r="H15">
            <v>0</v>
          </cell>
        </row>
        <row r="16">
          <cell r="B16" t="str">
            <v>f-1</v>
          </cell>
          <cell r="C16" t="str">
            <v>콘크리트포장깨기</v>
          </cell>
          <cell r="E16">
            <v>293</v>
          </cell>
          <cell r="F16" t="str">
            <v>M3</v>
          </cell>
          <cell r="G16">
            <v>10070</v>
          </cell>
          <cell r="H16">
            <v>2950510</v>
          </cell>
        </row>
        <row r="17">
          <cell r="B17" t="str">
            <v>f-2</v>
          </cell>
          <cell r="C17" t="str">
            <v>아스콘포장깨기</v>
          </cell>
          <cell r="E17">
            <v>2783</v>
          </cell>
          <cell r="F17" t="str">
            <v>M3</v>
          </cell>
          <cell r="G17">
            <v>8700</v>
          </cell>
          <cell r="H17">
            <v>24212100</v>
          </cell>
        </row>
        <row r="18">
          <cell r="B18" t="str">
            <v>소계</v>
          </cell>
          <cell r="E18">
            <v>0</v>
          </cell>
          <cell r="G18">
            <v>0</v>
          </cell>
          <cell r="H18">
            <v>0</v>
          </cell>
        </row>
        <row r="19">
          <cell r="B19" t="str">
            <v>g</v>
          </cell>
          <cell r="C19" t="str">
            <v>기계절단공</v>
          </cell>
          <cell r="G19">
            <v>0</v>
          </cell>
          <cell r="H19">
            <v>0</v>
          </cell>
        </row>
        <row r="20">
          <cell r="B20" t="str">
            <v>g-1</v>
          </cell>
          <cell r="C20" t="str">
            <v>콘크리트절단</v>
          </cell>
          <cell r="E20">
            <v>73</v>
          </cell>
          <cell r="F20" t="str">
            <v>M</v>
          </cell>
          <cell r="G20">
            <v>1310</v>
          </cell>
          <cell r="H20">
            <v>95630</v>
          </cell>
        </row>
        <row r="21">
          <cell r="B21" t="str">
            <v>g-1</v>
          </cell>
          <cell r="C21" t="str">
            <v>아스콘절단</v>
          </cell>
          <cell r="E21">
            <v>136</v>
          </cell>
          <cell r="F21" t="str">
            <v>M</v>
          </cell>
          <cell r="G21">
            <v>1210</v>
          </cell>
          <cell r="H21">
            <v>164560</v>
          </cell>
        </row>
        <row r="22">
          <cell r="B22" t="str">
            <v>소계</v>
          </cell>
          <cell r="E22">
            <v>0</v>
          </cell>
          <cell r="G22">
            <v>0</v>
          </cell>
          <cell r="H22">
            <v>0</v>
          </cell>
        </row>
        <row r="23">
          <cell r="B23" t="str">
            <v>계</v>
          </cell>
          <cell r="E23">
            <v>0</v>
          </cell>
          <cell r="G23">
            <v>0</v>
          </cell>
          <cell r="H23">
            <v>0</v>
          </cell>
        </row>
        <row r="24">
          <cell r="B24" t="str">
            <v>1.02</v>
          </cell>
          <cell r="C24" t="str">
            <v>측구뚝쌓기</v>
          </cell>
          <cell r="E24">
            <v>1465</v>
          </cell>
          <cell r="F24" t="str">
            <v>M3</v>
          </cell>
          <cell r="G24">
            <v>2710</v>
          </cell>
          <cell r="H24">
            <v>3970150</v>
          </cell>
        </row>
        <row r="25">
          <cell r="B25" t="str">
            <v>1.03</v>
          </cell>
          <cell r="C25" t="str">
            <v>표토제거</v>
          </cell>
          <cell r="G25">
            <v>0</v>
          </cell>
          <cell r="H25">
            <v>0</v>
          </cell>
        </row>
        <row r="26">
          <cell r="B26" t="str">
            <v>a</v>
          </cell>
          <cell r="C26" t="str">
            <v>표토제거</v>
          </cell>
          <cell r="D26" t="str">
            <v>(답 구 간)</v>
          </cell>
          <cell r="E26">
            <v>5824</v>
          </cell>
          <cell r="F26" t="str">
            <v>M2</v>
          </cell>
          <cell r="G26">
            <v>200</v>
          </cell>
          <cell r="H26">
            <v>1164800</v>
          </cell>
        </row>
        <row r="27">
          <cell r="B27" t="str">
            <v>b</v>
          </cell>
          <cell r="C27" t="str">
            <v>표토제거</v>
          </cell>
          <cell r="D27" t="str">
            <v>(답외구간)</v>
          </cell>
          <cell r="E27">
            <v>40531</v>
          </cell>
          <cell r="F27" t="str">
            <v>M2</v>
          </cell>
          <cell r="G27">
            <v>110</v>
          </cell>
          <cell r="H27">
            <v>4458410</v>
          </cell>
        </row>
        <row r="28">
          <cell r="B28" t="str">
            <v>계</v>
          </cell>
          <cell r="E28">
            <v>0</v>
          </cell>
          <cell r="G28">
            <v>0</v>
          </cell>
          <cell r="H28">
            <v>0</v>
          </cell>
        </row>
        <row r="29">
          <cell r="B29" t="str">
            <v>1.04</v>
          </cell>
          <cell r="C29" t="str">
            <v>흙 깍 기</v>
          </cell>
          <cell r="G29">
            <v>0</v>
          </cell>
          <cell r="H29">
            <v>0</v>
          </cell>
        </row>
        <row r="30">
          <cell r="B30" t="str">
            <v>a</v>
          </cell>
          <cell r="C30" t="str">
            <v>토    사</v>
          </cell>
          <cell r="E30">
            <v>705064</v>
          </cell>
          <cell r="F30" t="str">
            <v>M3</v>
          </cell>
          <cell r="G30">
            <v>460</v>
          </cell>
          <cell r="H30">
            <v>324329440</v>
          </cell>
        </row>
        <row r="31">
          <cell r="B31" t="str">
            <v>b</v>
          </cell>
          <cell r="C31" t="str">
            <v>리 핑 암</v>
          </cell>
          <cell r="E31">
            <v>92196</v>
          </cell>
          <cell r="F31" t="str">
            <v>M3</v>
          </cell>
          <cell r="G31">
            <v>800</v>
          </cell>
          <cell r="H31">
            <v>73756800</v>
          </cell>
        </row>
        <row r="32">
          <cell r="B32" t="str">
            <v>c</v>
          </cell>
          <cell r="C32" t="str">
            <v>발파암</v>
          </cell>
          <cell r="G32">
            <v>0</v>
          </cell>
          <cell r="H32">
            <v>0</v>
          </cell>
        </row>
        <row r="33">
          <cell r="B33" t="str">
            <v>c-1</v>
          </cell>
          <cell r="C33" t="str">
            <v>발파암</v>
          </cell>
          <cell r="D33" t="str">
            <v>편절암</v>
          </cell>
          <cell r="E33">
            <v>3781</v>
          </cell>
          <cell r="F33" t="str">
            <v>M3</v>
          </cell>
          <cell r="G33">
            <v>8190</v>
          </cell>
          <cell r="H33">
            <v>30966390</v>
          </cell>
        </row>
        <row r="34">
          <cell r="B34" t="str">
            <v>c-2</v>
          </cell>
          <cell r="C34" t="str">
            <v>발파암</v>
          </cell>
          <cell r="D34" t="str">
            <v>리퍼병행</v>
          </cell>
          <cell r="E34">
            <v>100690</v>
          </cell>
          <cell r="F34" t="str">
            <v>M3</v>
          </cell>
          <cell r="G34">
            <v>5750</v>
          </cell>
          <cell r="H34">
            <v>578967500</v>
          </cell>
        </row>
        <row r="35">
          <cell r="B35" t="str">
            <v>c-3</v>
          </cell>
          <cell r="C35" t="str">
            <v>발파암</v>
          </cell>
          <cell r="D35" t="str">
            <v>무진동</v>
          </cell>
          <cell r="E35">
            <v>10034</v>
          </cell>
          <cell r="F35" t="str">
            <v>M3</v>
          </cell>
          <cell r="G35">
            <v>43790</v>
          </cell>
          <cell r="H35">
            <v>439388860</v>
          </cell>
        </row>
        <row r="36">
          <cell r="B36" t="str">
            <v>c-4</v>
          </cell>
          <cell r="C36" t="str">
            <v>발파암</v>
          </cell>
          <cell r="D36" t="str">
            <v>크롤라드릴</v>
          </cell>
          <cell r="E36">
            <v>230727</v>
          </cell>
          <cell r="F36" t="str">
            <v>M3</v>
          </cell>
          <cell r="G36">
            <v>4560</v>
          </cell>
          <cell r="H36">
            <v>1052115120</v>
          </cell>
        </row>
        <row r="37">
          <cell r="B37" t="str">
            <v>c-5</v>
          </cell>
          <cell r="C37" t="str">
            <v>발파암</v>
          </cell>
          <cell r="D37" t="str">
            <v>대형브레이카</v>
          </cell>
          <cell r="E37">
            <v>22715</v>
          </cell>
          <cell r="F37" t="str">
            <v>M3</v>
          </cell>
          <cell r="G37">
            <v>9400</v>
          </cell>
          <cell r="H37">
            <v>213521000</v>
          </cell>
        </row>
        <row r="38">
          <cell r="B38" t="str">
            <v>c-6</v>
          </cell>
          <cell r="C38" t="str">
            <v>흙깍기(발파암)</v>
          </cell>
          <cell r="D38" t="str">
            <v>미진동제어발파</v>
          </cell>
          <cell r="E38">
            <v>234528</v>
          </cell>
          <cell r="F38" t="str">
            <v>㎥</v>
          </cell>
          <cell r="G38">
            <v>15240</v>
          </cell>
          <cell r="H38">
            <v>3574206720</v>
          </cell>
        </row>
        <row r="39">
          <cell r="B39" t="str">
            <v>소계</v>
          </cell>
          <cell r="E39">
            <v>0</v>
          </cell>
          <cell r="G39">
            <v>0</v>
          </cell>
          <cell r="H39">
            <v>0</v>
          </cell>
        </row>
        <row r="40">
          <cell r="B40" t="str">
            <v>계</v>
          </cell>
          <cell r="E40">
            <v>0</v>
          </cell>
          <cell r="G40">
            <v>0</v>
          </cell>
          <cell r="H40">
            <v>0</v>
          </cell>
        </row>
        <row r="41">
          <cell r="B41" t="str">
            <v>1.05</v>
          </cell>
          <cell r="C41" t="str">
            <v>흙 운 반</v>
          </cell>
          <cell r="G41">
            <v>0</v>
          </cell>
          <cell r="H41">
            <v>0</v>
          </cell>
        </row>
        <row r="42">
          <cell r="B42" t="str">
            <v>a</v>
          </cell>
          <cell r="C42" t="str">
            <v>토 사</v>
          </cell>
          <cell r="G42">
            <v>0</v>
          </cell>
          <cell r="H42">
            <v>0</v>
          </cell>
        </row>
        <row r="43">
          <cell r="B43" t="str">
            <v>a-1</v>
          </cell>
          <cell r="C43" t="str">
            <v>무 대</v>
          </cell>
          <cell r="D43" t="str">
            <v>토 사</v>
          </cell>
          <cell r="E43">
            <v>90877</v>
          </cell>
          <cell r="F43" t="str">
            <v>M3</v>
          </cell>
          <cell r="G43">
            <v>0</v>
          </cell>
          <cell r="H43">
            <v>0</v>
          </cell>
        </row>
        <row r="44">
          <cell r="B44" t="str">
            <v>a-2</v>
          </cell>
          <cell r="C44" t="str">
            <v>도 쟈</v>
          </cell>
          <cell r="D44" t="str">
            <v>토 사</v>
          </cell>
          <cell r="E44">
            <v>28433</v>
          </cell>
          <cell r="F44" t="str">
            <v>M3</v>
          </cell>
          <cell r="G44">
            <v>410</v>
          </cell>
          <cell r="H44">
            <v>11657530</v>
          </cell>
        </row>
        <row r="45">
          <cell r="B45" t="str">
            <v>a-3</v>
          </cell>
          <cell r="C45" t="str">
            <v>덤 프</v>
          </cell>
          <cell r="D45" t="str">
            <v>토 사</v>
          </cell>
          <cell r="E45">
            <v>209648</v>
          </cell>
          <cell r="F45" t="str">
            <v>M3</v>
          </cell>
          <cell r="G45">
            <v>930</v>
          </cell>
          <cell r="H45">
            <v>194972640</v>
          </cell>
        </row>
        <row r="46">
          <cell r="B46" t="str">
            <v>소계</v>
          </cell>
          <cell r="E46">
            <v>0</v>
          </cell>
          <cell r="G46">
            <v>0</v>
          </cell>
          <cell r="H46">
            <v>0</v>
          </cell>
        </row>
        <row r="47">
          <cell r="B47" t="str">
            <v>b</v>
          </cell>
          <cell r="C47" t="str">
            <v>리 핑 암</v>
          </cell>
          <cell r="G47">
            <v>0</v>
          </cell>
          <cell r="H47">
            <v>0</v>
          </cell>
        </row>
        <row r="48">
          <cell r="B48" t="str">
            <v>b-1</v>
          </cell>
          <cell r="C48" t="str">
            <v>무 대</v>
          </cell>
          <cell r="D48" t="str">
            <v>리 핑</v>
          </cell>
          <cell r="E48">
            <v>2427</v>
          </cell>
          <cell r="F48" t="str">
            <v>M3</v>
          </cell>
          <cell r="G48">
            <v>0</v>
          </cell>
          <cell r="H48">
            <v>0</v>
          </cell>
        </row>
        <row r="49">
          <cell r="B49" t="str">
            <v>b-2</v>
          </cell>
          <cell r="C49" t="str">
            <v>도 쟈</v>
          </cell>
          <cell r="D49" t="str">
            <v>리 핑</v>
          </cell>
          <cell r="E49">
            <v>5830</v>
          </cell>
          <cell r="F49" t="str">
            <v>M3</v>
          </cell>
          <cell r="G49">
            <v>600</v>
          </cell>
          <cell r="H49">
            <v>3498000</v>
          </cell>
        </row>
        <row r="50">
          <cell r="B50" t="str">
            <v>b-3</v>
          </cell>
          <cell r="C50" t="str">
            <v>덤 프</v>
          </cell>
          <cell r="D50" t="str">
            <v>리 핑</v>
          </cell>
          <cell r="E50">
            <v>47494</v>
          </cell>
          <cell r="F50" t="str">
            <v>M3</v>
          </cell>
          <cell r="G50">
            <v>1420</v>
          </cell>
          <cell r="H50">
            <v>67441480</v>
          </cell>
        </row>
        <row r="51">
          <cell r="B51" t="str">
            <v>소계</v>
          </cell>
          <cell r="E51">
            <v>0</v>
          </cell>
          <cell r="G51">
            <v>0</v>
          </cell>
          <cell r="H51">
            <v>0</v>
          </cell>
        </row>
        <row r="52">
          <cell r="B52" t="str">
            <v>c</v>
          </cell>
          <cell r="C52" t="str">
            <v>발파암</v>
          </cell>
          <cell r="G52">
            <v>0</v>
          </cell>
          <cell r="H52">
            <v>0</v>
          </cell>
        </row>
        <row r="53">
          <cell r="B53" t="str">
            <v>c-1</v>
          </cell>
          <cell r="C53" t="str">
            <v>무 대</v>
          </cell>
          <cell r="D53" t="str">
            <v>발파암</v>
          </cell>
          <cell r="E53">
            <v>9675</v>
          </cell>
          <cell r="F53" t="str">
            <v>M3</v>
          </cell>
          <cell r="G53">
            <v>1050</v>
          </cell>
          <cell r="H53">
            <v>10158750</v>
          </cell>
        </row>
        <row r="54">
          <cell r="B54" t="str">
            <v>c-2</v>
          </cell>
          <cell r="C54" t="str">
            <v>도 쟈</v>
          </cell>
          <cell r="D54" t="str">
            <v>발파암</v>
          </cell>
          <cell r="E54">
            <v>8876</v>
          </cell>
          <cell r="F54" t="str">
            <v>M3</v>
          </cell>
          <cell r="G54">
            <v>1410</v>
          </cell>
          <cell r="H54">
            <v>12515160</v>
          </cell>
        </row>
        <row r="55">
          <cell r="B55" t="str">
            <v>c-3</v>
          </cell>
          <cell r="C55" t="str">
            <v>덤 프</v>
          </cell>
          <cell r="D55" t="str">
            <v>발파암</v>
          </cell>
          <cell r="E55">
            <v>270965</v>
          </cell>
          <cell r="F55" t="str">
            <v>M3</v>
          </cell>
          <cell r="G55">
            <v>2910</v>
          </cell>
          <cell r="H55">
            <v>788508150</v>
          </cell>
        </row>
        <row r="56">
          <cell r="B56" t="str">
            <v>소계</v>
          </cell>
          <cell r="E56">
            <v>0</v>
          </cell>
          <cell r="G56">
            <v>0</v>
          </cell>
          <cell r="H56">
            <v>0</v>
          </cell>
        </row>
        <row r="57">
          <cell r="B57" t="str">
            <v>d</v>
          </cell>
          <cell r="C57" t="str">
            <v>사토운반-1</v>
          </cell>
          <cell r="G57">
            <v>0</v>
          </cell>
          <cell r="H57">
            <v>0</v>
          </cell>
        </row>
        <row r="58">
          <cell r="B58" t="str">
            <v>d-1</v>
          </cell>
          <cell r="C58" t="str">
            <v>토  사</v>
          </cell>
          <cell r="D58" t="str">
            <v>사토-1</v>
          </cell>
          <cell r="E58">
            <v>182689</v>
          </cell>
          <cell r="F58" t="str">
            <v>M3</v>
          </cell>
          <cell r="G58">
            <v>3100</v>
          </cell>
          <cell r="H58">
            <v>566335900</v>
          </cell>
        </row>
        <row r="59">
          <cell r="B59" t="str">
            <v>d-2</v>
          </cell>
          <cell r="C59" t="str">
            <v>리 핑 암.</v>
          </cell>
          <cell r="D59" t="str">
            <v>사토-1</v>
          </cell>
          <cell r="E59">
            <v>17486</v>
          </cell>
          <cell r="F59" t="str">
            <v>M3</v>
          </cell>
          <cell r="G59">
            <v>4020</v>
          </cell>
          <cell r="H59">
            <v>70293720</v>
          </cell>
        </row>
        <row r="60">
          <cell r="B60" t="str">
            <v>d-3</v>
          </cell>
          <cell r="C60" t="str">
            <v>발 파 암.</v>
          </cell>
          <cell r="D60" t="str">
            <v>사토-1</v>
          </cell>
          <cell r="E60">
            <v>47824</v>
          </cell>
          <cell r="F60" t="str">
            <v>M3</v>
          </cell>
          <cell r="G60">
            <v>6570</v>
          </cell>
          <cell r="H60">
            <v>314203680</v>
          </cell>
        </row>
        <row r="61">
          <cell r="B61" t="str">
            <v>소계</v>
          </cell>
          <cell r="E61">
            <v>0</v>
          </cell>
          <cell r="G61">
            <v>0</v>
          </cell>
          <cell r="H61">
            <v>0</v>
          </cell>
        </row>
        <row r="62">
          <cell r="B62" t="str">
            <v>e</v>
          </cell>
          <cell r="C62" t="str">
            <v>사토운반-2</v>
          </cell>
          <cell r="G62">
            <v>0</v>
          </cell>
          <cell r="H62">
            <v>0</v>
          </cell>
        </row>
        <row r="63">
          <cell r="B63" t="str">
            <v>e-1</v>
          </cell>
          <cell r="C63" t="str">
            <v>토  사</v>
          </cell>
          <cell r="D63" t="str">
            <v>사토-2</v>
          </cell>
          <cell r="E63">
            <v>198037</v>
          </cell>
          <cell r="F63" t="str">
            <v>M3</v>
          </cell>
          <cell r="G63">
            <v>4500</v>
          </cell>
          <cell r="H63">
            <v>891166500</v>
          </cell>
        </row>
        <row r="64">
          <cell r="B64" t="str">
            <v>e-2</v>
          </cell>
          <cell r="C64" t="str">
            <v>리 핑 암.</v>
          </cell>
          <cell r="D64" t="str">
            <v>사토-2</v>
          </cell>
          <cell r="E64">
            <v>18957</v>
          </cell>
          <cell r="F64" t="str">
            <v>M3</v>
          </cell>
          <cell r="G64">
            <v>5730</v>
          </cell>
          <cell r="H64">
            <v>108623610</v>
          </cell>
        </row>
        <row r="65">
          <cell r="B65" t="str">
            <v>e-3</v>
          </cell>
          <cell r="C65" t="str">
            <v>발 파 암.</v>
          </cell>
          <cell r="D65" t="str">
            <v>사토-2</v>
          </cell>
          <cell r="E65">
            <v>51841</v>
          </cell>
          <cell r="F65" t="str">
            <v>M3</v>
          </cell>
          <cell r="G65">
            <v>8890</v>
          </cell>
          <cell r="H65">
            <v>460866490</v>
          </cell>
        </row>
        <row r="66">
          <cell r="B66" t="str">
            <v>소계</v>
          </cell>
          <cell r="E66">
            <v>0</v>
          </cell>
          <cell r="G66">
            <v>0</v>
          </cell>
          <cell r="H66">
            <v>0</v>
          </cell>
        </row>
        <row r="67">
          <cell r="B67" t="str">
            <v>계</v>
          </cell>
          <cell r="E67">
            <v>0</v>
          </cell>
          <cell r="G67">
            <v>0</v>
          </cell>
          <cell r="H67">
            <v>0</v>
          </cell>
        </row>
        <row r="68">
          <cell r="B68" t="str">
            <v>1.06</v>
          </cell>
          <cell r="C68" t="str">
            <v>흙 쌓 기</v>
          </cell>
          <cell r="G68">
            <v>0</v>
          </cell>
          <cell r="H68">
            <v>0</v>
          </cell>
        </row>
        <row r="69">
          <cell r="B69" t="str">
            <v>a</v>
          </cell>
          <cell r="C69" t="str">
            <v>흙쌓기</v>
          </cell>
          <cell r="D69" t="str">
            <v>(노 체)</v>
          </cell>
          <cell r="E69">
            <v>748836</v>
          </cell>
          <cell r="F69" t="str">
            <v>M3</v>
          </cell>
          <cell r="G69">
            <v>760</v>
          </cell>
          <cell r="H69">
            <v>569115360</v>
          </cell>
        </row>
        <row r="70">
          <cell r="B70" t="str">
            <v>b</v>
          </cell>
          <cell r="C70" t="str">
            <v>흙쌓기</v>
          </cell>
          <cell r="D70" t="str">
            <v>(노 상)</v>
          </cell>
          <cell r="E70">
            <v>111314</v>
          </cell>
          <cell r="F70" t="str">
            <v>M3</v>
          </cell>
          <cell r="G70">
            <v>1000</v>
          </cell>
          <cell r="H70">
            <v>111314000</v>
          </cell>
        </row>
        <row r="71">
          <cell r="B71" t="str">
            <v>c</v>
          </cell>
          <cell r="C71" t="str">
            <v>흙쌓기</v>
          </cell>
          <cell r="D71" t="str">
            <v>(녹 지 대)</v>
          </cell>
          <cell r="E71">
            <v>11717</v>
          </cell>
          <cell r="F71" t="str">
            <v>M3</v>
          </cell>
          <cell r="G71">
            <v>150</v>
          </cell>
          <cell r="H71">
            <v>1757550</v>
          </cell>
        </row>
        <row r="72">
          <cell r="B72" t="str">
            <v>계</v>
          </cell>
          <cell r="E72">
            <v>0</v>
          </cell>
          <cell r="G72">
            <v>0</v>
          </cell>
          <cell r="H72">
            <v>0</v>
          </cell>
        </row>
        <row r="73">
          <cell r="B73" t="str">
            <v>1.07</v>
          </cell>
          <cell r="C73" t="str">
            <v>노반준비공</v>
          </cell>
          <cell r="G73">
            <v>0</v>
          </cell>
          <cell r="H73">
            <v>0</v>
          </cell>
        </row>
        <row r="74">
          <cell r="B74" t="str">
            <v>a</v>
          </cell>
          <cell r="C74" t="str">
            <v>노반준비공</v>
          </cell>
          <cell r="D74" t="str">
            <v>(절 토 부)</v>
          </cell>
          <cell r="E74">
            <v>88283</v>
          </cell>
          <cell r="F74" t="str">
            <v>M2</v>
          </cell>
          <cell r="G74">
            <v>180</v>
          </cell>
          <cell r="H74">
            <v>15890940</v>
          </cell>
        </row>
        <row r="75">
          <cell r="B75" t="str">
            <v>계</v>
          </cell>
          <cell r="E75">
            <v>0</v>
          </cell>
          <cell r="G75">
            <v>0</v>
          </cell>
          <cell r="H75">
            <v>0</v>
          </cell>
        </row>
        <row r="76">
          <cell r="B76" t="str">
            <v>1.08</v>
          </cell>
          <cell r="C76" t="str">
            <v>법면보호공</v>
          </cell>
          <cell r="G76">
            <v>0</v>
          </cell>
          <cell r="H76">
            <v>0</v>
          </cell>
        </row>
        <row r="77">
          <cell r="B77" t="str">
            <v>a</v>
          </cell>
          <cell r="C77" t="str">
            <v>법면보호공</v>
          </cell>
          <cell r="D77" t="str">
            <v>(성토부)</v>
          </cell>
          <cell r="E77">
            <v>106749</v>
          </cell>
          <cell r="F77" t="str">
            <v>M2</v>
          </cell>
          <cell r="G77">
            <v>3310</v>
          </cell>
          <cell r="H77">
            <v>353339190</v>
          </cell>
        </row>
        <row r="78">
          <cell r="B78" t="str">
            <v>b</v>
          </cell>
          <cell r="C78" t="str">
            <v>법면보호공</v>
          </cell>
          <cell r="D78" t="str">
            <v>절토부,(토사)</v>
          </cell>
          <cell r="E78">
            <v>64929</v>
          </cell>
          <cell r="F78" t="str">
            <v>M2</v>
          </cell>
          <cell r="G78">
            <v>4040</v>
          </cell>
          <cell r="H78">
            <v>262313160</v>
          </cell>
        </row>
        <row r="79">
          <cell r="B79" t="str">
            <v>c</v>
          </cell>
          <cell r="C79" t="str">
            <v>녹지대떼</v>
          </cell>
          <cell r="E79">
            <v>24610</v>
          </cell>
          <cell r="F79" t="str">
            <v>M2</v>
          </cell>
          <cell r="G79">
            <v>3380</v>
          </cell>
          <cell r="H79">
            <v>83181800</v>
          </cell>
        </row>
        <row r="80">
          <cell r="B80" t="str">
            <v>계</v>
          </cell>
          <cell r="E80">
            <v>0</v>
          </cell>
          <cell r="G80">
            <v>0</v>
          </cell>
          <cell r="H80">
            <v>0</v>
          </cell>
        </row>
        <row r="81">
          <cell r="B81" t="str">
            <v>1.09</v>
          </cell>
          <cell r="C81" t="str">
            <v>암절개면보호공</v>
          </cell>
          <cell r="G81">
            <v>0</v>
          </cell>
          <cell r="H81">
            <v>0</v>
          </cell>
        </row>
        <row r="82">
          <cell r="B82" t="str">
            <v>a</v>
          </cell>
          <cell r="C82" t="str">
            <v>암절개면보호공</v>
          </cell>
          <cell r="D82" t="str">
            <v>리핑암</v>
          </cell>
          <cell r="E82">
            <v>8647</v>
          </cell>
          <cell r="F82" t="str">
            <v>M2</v>
          </cell>
          <cell r="G82">
            <v>19580</v>
          </cell>
          <cell r="H82">
            <v>169308260</v>
          </cell>
        </row>
        <row r="83">
          <cell r="B83" t="str">
            <v>b</v>
          </cell>
          <cell r="C83" t="str">
            <v>암절개면보호공</v>
          </cell>
          <cell r="D83" t="str">
            <v>발파암</v>
          </cell>
          <cell r="E83">
            <v>35962</v>
          </cell>
          <cell r="F83" t="str">
            <v>M2</v>
          </cell>
          <cell r="G83">
            <v>27120</v>
          </cell>
          <cell r="H83">
            <v>975289440</v>
          </cell>
        </row>
        <row r="84">
          <cell r="B84" t="str">
            <v>c</v>
          </cell>
          <cell r="C84" t="str">
            <v>면고르기</v>
          </cell>
          <cell r="D84" t="str">
            <v>(리 핑 암)</v>
          </cell>
          <cell r="E84">
            <v>8647</v>
          </cell>
          <cell r="F84" t="str">
            <v>M2</v>
          </cell>
          <cell r="G84">
            <v>1720</v>
          </cell>
          <cell r="H84">
            <v>14872840</v>
          </cell>
        </row>
        <row r="85">
          <cell r="B85" t="str">
            <v>d</v>
          </cell>
          <cell r="C85" t="str">
            <v>면고르기</v>
          </cell>
          <cell r="D85" t="str">
            <v>(발 파 암)</v>
          </cell>
          <cell r="E85">
            <v>35962</v>
          </cell>
          <cell r="F85" t="str">
            <v>M2</v>
          </cell>
          <cell r="G85">
            <v>2850</v>
          </cell>
          <cell r="H85">
            <v>102491700</v>
          </cell>
        </row>
        <row r="86">
          <cell r="B86" t="str">
            <v>계</v>
          </cell>
          <cell r="E86">
            <v>0</v>
          </cell>
          <cell r="G86">
            <v>0</v>
          </cell>
          <cell r="H86">
            <v>0</v>
          </cell>
        </row>
        <row r="87">
          <cell r="B87" t="str">
            <v>1.10</v>
          </cell>
          <cell r="C87" t="str">
            <v>층따기</v>
          </cell>
          <cell r="E87">
            <v>6009</v>
          </cell>
          <cell r="F87" t="str">
            <v>M2</v>
          </cell>
          <cell r="G87">
            <v>580</v>
          </cell>
          <cell r="H87">
            <v>3485220</v>
          </cell>
        </row>
        <row r="88">
          <cell r="B88" t="str">
            <v>1.11</v>
          </cell>
          <cell r="C88" t="str">
            <v>벌개제근</v>
          </cell>
          <cell r="E88">
            <v>185002</v>
          </cell>
          <cell r="F88" t="str">
            <v>M2</v>
          </cell>
          <cell r="G88">
            <v>330</v>
          </cell>
          <cell r="H88">
            <v>61050660</v>
          </cell>
        </row>
        <row r="89">
          <cell r="B89" t="str">
            <v>1.12</v>
          </cell>
          <cell r="C89" t="str">
            <v>법면다짐</v>
          </cell>
          <cell r="D89" t="str">
            <v>(성 토 부)</v>
          </cell>
          <cell r="E89">
            <v>106749</v>
          </cell>
          <cell r="F89" t="str">
            <v>M2</v>
          </cell>
          <cell r="G89">
            <v>420</v>
          </cell>
          <cell r="H89">
            <v>44834580</v>
          </cell>
        </row>
        <row r="90">
          <cell r="B90" t="str">
            <v>1.13</v>
          </cell>
          <cell r="C90" t="str">
            <v>규준틀설치</v>
          </cell>
          <cell r="G90">
            <v>0</v>
          </cell>
          <cell r="H90">
            <v>0</v>
          </cell>
        </row>
        <row r="91">
          <cell r="B91" t="str">
            <v>a</v>
          </cell>
          <cell r="C91" t="str">
            <v>비탈규준틀설치</v>
          </cell>
          <cell r="E91">
            <v>423</v>
          </cell>
          <cell r="F91" t="str">
            <v>개</v>
          </cell>
          <cell r="G91">
            <v>13960</v>
          </cell>
          <cell r="H91">
            <v>5905080</v>
          </cell>
        </row>
        <row r="92">
          <cell r="B92" t="str">
            <v>b</v>
          </cell>
          <cell r="C92" t="str">
            <v>수평규준틀설치</v>
          </cell>
          <cell r="E92">
            <v>55</v>
          </cell>
          <cell r="F92" t="str">
            <v>개</v>
          </cell>
          <cell r="G92">
            <v>30100</v>
          </cell>
          <cell r="H92">
            <v>1655500</v>
          </cell>
        </row>
        <row r="93">
          <cell r="B93" t="str">
            <v>소계</v>
          </cell>
          <cell r="E93">
            <v>0</v>
          </cell>
          <cell r="G93">
            <v>0</v>
          </cell>
          <cell r="H93">
            <v>0</v>
          </cell>
        </row>
        <row r="94">
          <cell r="B94" t="str">
            <v>1.14</v>
          </cell>
          <cell r="C94" t="str">
            <v>공사중법면보호공</v>
          </cell>
          <cell r="G94">
            <v>0</v>
          </cell>
          <cell r="H94">
            <v>0</v>
          </cell>
        </row>
        <row r="95">
          <cell r="B95" t="str">
            <v>a</v>
          </cell>
          <cell r="C95" t="str">
            <v>법면가보호망</v>
          </cell>
          <cell r="E95">
            <v>81035</v>
          </cell>
          <cell r="F95" t="str">
            <v>M2</v>
          </cell>
          <cell r="G95">
            <v>550</v>
          </cell>
          <cell r="H95">
            <v>44569250</v>
          </cell>
        </row>
        <row r="96">
          <cell r="B96" t="str">
            <v>b</v>
          </cell>
          <cell r="C96" t="str">
            <v>가도수로</v>
          </cell>
          <cell r="E96">
            <v>1184</v>
          </cell>
          <cell r="F96" t="str">
            <v>M2</v>
          </cell>
          <cell r="G96">
            <v>540</v>
          </cell>
          <cell r="H96">
            <v>639360</v>
          </cell>
        </row>
        <row r="97">
          <cell r="B97" t="str">
            <v>계</v>
          </cell>
          <cell r="E97">
            <v>0</v>
          </cell>
          <cell r="G97">
            <v>0</v>
          </cell>
          <cell r="H97">
            <v>0</v>
          </cell>
        </row>
        <row r="98">
          <cell r="B98" t="str">
            <v>총계</v>
          </cell>
          <cell r="E98">
            <v>0</v>
          </cell>
          <cell r="G98">
            <v>0</v>
          </cell>
          <cell r="H98">
            <v>0</v>
          </cell>
        </row>
        <row r="99">
          <cell r="B99" t="str">
            <v>2.00</v>
          </cell>
          <cell r="C99" t="str">
            <v>배    수    공</v>
          </cell>
          <cell r="G99">
            <v>0</v>
          </cell>
          <cell r="H99">
            <v>5863273761</v>
          </cell>
        </row>
        <row r="100">
          <cell r="B100" t="str">
            <v>2.01</v>
          </cell>
          <cell r="C100" t="str">
            <v>측구터파기</v>
          </cell>
          <cell r="G100">
            <v>0</v>
          </cell>
          <cell r="H100">
            <v>0</v>
          </cell>
        </row>
        <row r="101">
          <cell r="B101" t="str">
            <v>a</v>
          </cell>
          <cell r="C101" t="str">
            <v>측구 터파기</v>
          </cell>
          <cell r="D101" t="str">
            <v>토사</v>
          </cell>
          <cell r="E101">
            <v>18714</v>
          </cell>
          <cell r="F101" t="str">
            <v>M3</v>
          </cell>
          <cell r="G101">
            <v>2220</v>
          </cell>
          <cell r="H101">
            <v>41545080</v>
          </cell>
        </row>
        <row r="102">
          <cell r="B102" t="str">
            <v>b</v>
          </cell>
          <cell r="C102" t="str">
            <v>측구터파기</v>
          </cell>
          <cell r="D102" t="str">
            <v>리핑암</v>
          </cell>
          <cell r="E102">
            <v>8</v>
          </cell>
          <cell r="F102" t="str">
            <v>M3</v>
          </cell>
          <cell r="G102">
            <v>26210</v>
          </cell>
          <cell r="H102">
            <v>209680</v>
          </cell>
        </row>
        <row r="103">
          <cell r="B103" t="str">
            <v>c</v>
          </cell>
          <cell r="C103" t="str">
            <v>측구터파기</v>
          </cell>
          <cell r="D103" t="str">
            <v>발파암</v>
          </cell>
          <cell r="E103">
            <v>567</v>
          </cell>
          <cell r="F103" t="str">
            <v>M3</v>
          </cell>
          <cell r="G103">
            <v>43020</v>
          </cell>
          <cell r="H103">
            <v>24392340</v>
          </cell>
        </row>
        <row r="104">
          <cell r="B104" t="str">
            <v>계</v>
          </cell>
          <cell r="E104">
            <v>0</v>
          </cell>
          <cell r="G104">
            <v>0</v>
          </cell>
          <cell r="H104">
            <v>0</v>
          </cell>
        </row>
        <row r="105">
          <cell r="B105" t="str">
            <v>2.02</v>
          </cell>
          <cell r="C105" t="str">
            <v>구조물터파기</v>
          </cell>
          <cell r="G105">
            <v>0</v>
          </cell>
          <cell r="H105">
            <v>0</v>
          </cell>
        </row>
        <row r="106">
          <cell r="B106" t="str">
            <v>a</v>
          </cell>
          <cell r="C106" t="str">
            <v>육상토사</v>
          </cell>
          <cell r="D106" t="str">
            <v>(0-2ｍ)</v>
          </cell>
          <cell r="E106">
            <v>73740</v>
          </cell>
          <cell r="F106" t="str">
            <v>M3</v>
          </cell>
          <cell r="G106">
            <v>2320</v>
          </cell>
          <cell r="H106">
            <v>171076800</v>
          </cell>
        </row>
        <row r="107">
          <cell r="B107" t="str">
            <v>b</v>
          </cell>
          <cell r="C107" t="str">
            <v>육상리핑암</v>
          </cell>
          <cell r="D107" t="str">
            <v>(0-2ｍ)</v>
          </cell>
          <cell r="E107">
            <v>112</v>
          </cell>
          <cell r="F107" t="str">
            <v>M3</v>
          </cell>
          <cell r="G107">
            <v>21370</v>
          </cell>
          <cell r="H107">
            <v>2393440</v>
          </cell>
        </row>
        <row r="108">
          <cell r="B108" t="str">
            <v>c</v>
          </cell>
          <cell r="C108" t="str">
            <v>육상발파암</v>
          </cell>
          <cell r="D108" t="str">
            <v>(0-2ｍ)</v>
          </cell>
          <cell r="E108">
            <v>278</v>
          </cell>
          <cell r="F108" t="str">
            <v>M3</v>
          </cell>
          <cell r="G108">
            <v>47440</v>
          </cell>
          <cell r="H108">
            <v>13188320</v>
          </cell>
        </row>
        <row r="109">
          <cell r="B109" t="str">
            <v>계</v>
          </cell>
          <cell r="E109">
            <v>0</v>
          </cell>
          <cell r="G109">
            <v>0</v>
          </cell>
          <cell r="H109">
            <v>0</v>
          </cell>
        </row>
        <row r="110">
          <cell r="B110" t="str">
            <v>2.03</v>
          </cell>
          <cell r="C110" t="str">
            <v>되메우기및다짐</v>
          </cell>
          <cell r="D110" t="str">
            <v>(기계50%+인력50%)</v>
          </cell>
          <cell r="E110">
            <v>38853</v>
          </cell>
          <cell r="F110" t="str">
            <v>M3</v>
          </cell>
          <cell r="G110">
            <v>3180</v>
          </cell>
          <cell r="H110">
            <v>123552540</v>
          </cell>
        </row>
        <row r="111">
          <cell r="B111" t="str">
            <v>2.04</v>
          </cell>
          <cell r="C111" t="str">
            <v>측구공</v>
          </cell>
          <cell r="G111">
            <v>0</v>
          </cell>
          <cell r="H111">
            <v>0</v>
          </cell>
        </row>
        <row r="112">
          <cell r="B112" t="str">
            <v>a</v>
          </cell>
          <cell r="C112" t="str">
            <v>L-형측구</v>
          </cell>
          <cell r="G112">
            <v>0</v>
          </cell>
          <cell r="H112">
            <v>0</v>
          </cell>
        </row>
        <row r="113">
          <cell r="B113" t="str">
            <v>a-1</v>
          </cell>
          <cell r="C113" t="str">
            <v>L형측구</v>
          </cell>
          <cell r="D113" t="str">
            <v>형식-1</v>
          </cell>
          <cell r="E113">
            <v>3238</v>
          </cell>
          <cell r="F113" t="str">
            <v>M</v>
          </cell>
          <cell r="G113">
            <v>30610</v>
          </cell>
          <cell r="H113">
            <v>99115180</v>
          </cell>
        </row>
        <row r="114">
          <cell r="B114" t="str">
            <v>a-2</v>
          </cell>
          <cell r="C114" t="str">
            <v>L형측구</v>
          </cell>
          <cell r="D114" t="str">
            <v>형식-2</v>
          </cell>
          <cell r="E114">
            <v>2811</v>
          </cell>
          <cell r="F114" t="str">
            <v>M</v>
          </cell>
          <cell r="G114">
            <v>72590</v>
          </cell>
          <cell r="H114">
            <v>204050490</v>
          </cell>
        </row>
        <row r="115">
          <cell r="B115" t="str">
            <v>a-3</v>
          </cell>
          <cell r="C115" t="str">
            <v>L형측구</v>
          </cell>
          <cell r="D115" t="str">
            <v>형식-3</v>
          </cell>
          <cell r="E115">
            <v>290</v>
          </cell>
          <cell r="F115" t="str">
            <v>M</v>
          </cell>
          <cell r="G115">
            <v>27880</v>
          </cell>
          <cell r="H115">
            <v>8085200</v>
          </cell>
        </row>
        <row r="116">
          <cell r="B116" t="str">
            <v>a-4</v>
          </cell>
          <cell r="C116" t="str">
            <v>L형측구</v>
          </cell>
          <cell r="D116" t="str">
            <v>형식-4</v>
          </cell>
          <cell r="E116">
            <v>296</v>
          </cell>
          <cell r="F116" t="str">
            <v>M</v>
          </cell>
          <cell r="G116">
            <v>70320</v>
          </cell>
          <cell r="H116">
            <v>20814720</v>
          </cell>
        </row>
        <row r="117">
          <cell r="B117" t="str">
            <v>a-5</v>
          </cell>
          <cell r="C117" t="str">
            <v>L형측구</v>
          </cell>
          <cell r="D117" t="str">
            <v>형식-5</v>
          </cell>
          <cell r="E117">
            <v>4130</v>
          </cell>
          <cell r="F117" t="str">
            <v>M</v>
          </cell>
          <cell r="G117">
            <v>18660</v>
          </cell>
          <cell r="H117">
            <v>77065800</v>
          </cell>
        </row>
        <row r="118">
          <cell r="B118" t="str">
            <v>a-6</v>
          </cell>
          <cell r="C118" t="str">
            <v>L형측구</v>
          </cell>
          <cell r="D118" t="str">
            <v>형식-6</v>
          </cell>
          <cell r="E118">
            <v>595</v>
          </cell>
          <cell r="F118" t="str">
            <v>M</v>
          </cell>
          <cell r="G118">
            <v>13280</v>
          </cell>
          <cell r="H118">
            <v>7901600</v>
          </cell>
        </row>
        <row r="119">
          <cell r="B119" t="str">
            <v>a-7</v>
          </cell>
          <cell r="C119" t="str">
            <v>L형측구변화구간</v>
          </cell>
          <cell r="D119" t="str">
            <v>형식-1⇒형식-2</v>
          </cell>
          <cell r="E119">
            <v>22</v>
          </cell>
          <cell r="F119" t="str">
            <v>개소</v>
          </cell>
          <cell r="G119">
            <v>508740</v>
          </cell>
          <cell r="H119">
            <v>11192280</v>
          </cell>
        </row>
        <row r="120">
          <cell r="B120" t="str">
            <v>a-8</v>
          </cell>
          <cell r="C120" t="str">
            <v>L형측구변화구간</v>
          </cell>
          <cell r="D120" t="str">
            <v>형식-3⇒형식-4</v>
          </cell>
          <cell r="E120">
            <v>4</v>
          </cell>
          <cell r="F120" t="str">
            <v>개소</v>
          </cell>
          <cell r="G120">
            <v>464110</v>
          </cell>
          <cell r="H120">
            <v>1856440</v>
          </cell>
        </row>
        <row r="121">
          <cell r="B121" t="str">
            <v>소계</v>
          </cell>
          <cell r="E121">
            <v>0</v>
          </cell>
          <cell r="G121">
            <v>0</v>
          </cell>
          <cell r="H121">
            <v>0</v>
          </cell>
        </row>
        <row r="122">
          <cell r="B122" t="str">
            <v>b</v>
          </cell>
          <cell r="C122" t="str">
            <v>성토부다이크</v>
          </cell>
          <cell r="G122">
            <v>0</v>
          </cell>
          <cell r="H122">
            <v>0</v>
          </cell>
        </row>
        <row r="123">
          <cell r="B123" t="str">
            <v>b-1</v>
          </cell>
          <cell r="C123" t="str">
            <v>성토부다이크(형식-1)</v>
          </cell>
          <cell r="D123" t="str">
            <v>180x205x250</v>
          </cell>
          <cell r="E123">
            <v>12122</v>
          </cell>
          <cell r="F123" t="str">
            <v>M</v>
          </cell>
          <cell r="G123">
            <v>22150</v>
          </cell>
          <cell r="H123">
            <v>268502300</v>
          </cell>
        </row>
        <row r="124">
          <cell r="B124" t="str">
            <v>소계</v>
          </cell>
          <cell r="E124">
            <v>0</v>
          </cell>
          <cell r="G124">
            <v>0</v>
          </cell>
          <cell r="H124">
            <v>0</v>
          </cell>
        </row>
        <row r="125">
          <cell r="B125" t="str">
            <v>c</v>
          </cell>
          <cell r="C125" t="str">
            <v>산마루측구</v>
          </cell>
          <cell r="G125">
            <v>0</v>
          </cell>
          <cell r="H125">
            <v>0</v>
          </cell>
        </row>
        <row r="126">
          <cell r="B126" t="str">
            <v>c-1</v>
          </cell>
          <cell r="C126" t="str">
            <v>산마루측구</v>
          </cell>
          <cell r="D126" t="str">
            <v>형식-1</v>
          </cell>
          <cell r="E126">
            <v>115</v>
          </cell>
          <cell r="F126" t="str">
            <v>M</v>
          </cell>
          <cell r="G126">
            <v>51060</v>
          </cell>
          <cell r="H126">
            <v>5871900</v>
          </cell>
        </row>
        <row r="127">
          <cell r="B127" t="str">
            <v>c-2</v>
          </cell>
          <cell r="C127" t="str">
            <v>산마루측구</v>
          </cell>
          <cell r="D127" t="str">
            <v>형식-2</v>
          </cell>
          <cell r="E127">
            <v>3176</v>
          </cell>
          <cell r="F127" t="str">
            <v>M</v>
          </cell>
          <cell r="G127">
            <v>64990</v>
          </cell>
          <cell r="H127">
            <v>206408240</v>
          </cell>
        </row>
        <row r="128">
          <cell r="B128" t="str">
            <v>소계</v>
          </cell>
          <cell r="E128">
            <v>0</v>
          </cell>
          <cell r="G128">
            <v>0</v>
          </cell>
          <cell r="H128">
            <v>0</v>
          </cell>
        </row>
        <row r="129">
          <cell r="B129" t="str">
            <v>d</v>
          </cell>
          <cell r="C129" t="str">
            <v>V형측구</v>
          </cell>
          <cell r="G129">
            <v>0</v>
          </cell>
          <cell r="H129">
            <v>0</v>
          </cell>
        </row>
        <row r="130">
          <cell r="B130" t="str">
            <v>d-1</v>
          </cell>
          <cell r="C130" t="str">
            <v>V형측구</v>
          </cell>
          <cell r="D130" t="str">
            <v>형식-1</v>
          </cell>
          <cell r="E130">
            <v>583</v>
          </cell>
          <cell r="F130" t="str">
            <v>M</v>
          </cell>
          <cell r="G130">
            <v>46630</v>
          </cell>
          <cell r="H130">
            <v>27185290</v>
          </cell>
        </row>
        <row r="131">
          <cell r="B131" t="str">
            <v>d-2</v>
          </cell>
          <cell r="C131" t="str">
            <v>V형측구</v>
          </cell>
          <cell r="D131" t="str">
            <v>형식-2</v>
          </cell>
          <cell r="E131">
            <v>5203</v>
          </cell>
          <cell r="F131" t="str">
            <v>M</v>
          </cell>
          <cell r="G131">
            <v>59180</v>
          </cell>
          <cell r="H131">
            <v>307913540</v>
          </cell>
        </row>
        <row r="132">
          <cell r="B132" t="str">
            <v>d-3</v>
          </cell>
          <cell r="C132" t="str">
            <v>V형측구</v>
          </cell>
          <cell r="D132" t="str">
            <v>형식-3</v>
          </cell>
          <cell r="E132">
            <v>340</v>
          </cell>
          <cell r="F132" t="str">
            <v>M</v>
          </cell>
          <cell r="G132">
            <v>96160</v>
          </cell>
          <cell r="H132">
            <v>32694400</v>
          </cell>
        </row>
        <row r="133">
          <cell r="B133" t="str">
            <v>소계</v>
          </cell>
          <cell r="E133">
            <v>0</v>
          </cell>
          <cell r="G133">
            <v>0</v>
          </cell>
          <cell r="H133">
            <v>0</v>
          </cell>
        </row>
        <row r="134">
          <cell r="B134" t="str">
            <v>e</v>
          </cell>
          <cell r="C134" t="str">
            <v>맹 암 거</v>
          </cell>
          <cell r="G134">
            <v>0</v>
          </cell>
          <cell r="H134">
            <v>0</v>
          </cell>
        </row>
        <row r="135">
          <cell r="B135" t="str">
            <v>e-1</v>
          </cell>
          <cell r="C135" t="str">
            <v>맹암거</v>
          </cell>
          <cell r="D135" t="str">
            <v>(TYPE - 1)</v>
          </cell>
          <cell r="E135">
            <v>3125</v>
          </cell>
          <cell r="F135" t="str">
            <v>M</v>
          </cell>
          <cell r="G135">
            <v>7780</v>
          </cell>
          <cell r="H135">
            <v>24312500</v>
          </cell>
        </row>
        <row r="136">
          <cell r="B136" t="str">
            <v>e-2</v>
          </cell>
          <cell r="C136" t="str">
            <v>맹암거</v>
          </cell>
          <cell r="D136" t="str">
            <v>(TYPE - 2)</v>
          </cell>
          <cell r="E136">
            <v>3463</v>
          </cell>
          <cell r="F136" t="str">
            <v>M</v>
          </cell>
          <cell r="G136">
            <v>7670</v>
          </cell>
          <cell r="H136">
            <v>26561210</v>
          </cell>
        </row>
        <row r="137">
          <cell r="B137" t="str">
            <v>e-3</v>
          </cell>
          <cell r="C137" t="str">
            <v>맹암거</v>
          </cell>
          <cell r="D137" t="str">
            <v>(TYPE - 3)</v>
          </cell>
          <cell r="E137">
            <v>708</v>
          </cell>
          <cell r="F137" t="str">
            <v>M</v>
          </cell>
          <cell r="G137">
            <v>8750</v>
          </cell>
          <cell r="H137">
            <v>6195000</v>
          </cell>
        </row>
        <row r="138">
          <cell r="B138" t="str">
            <v>소계</v>
          </cell>
          <cell r="E138">
            <v>0</v>
          </cell>
          <cell r="G138">
            <v>0</v>
          </cell>
          <cell r="H138">
            <v>0</v>
          </cell>
        </row>
        <row r="139">
          <cell r="B139" t="str">
            <v>f</v>
          </cell>
          <cell r="C139" t="str">
            <v>U형플륨관</v>
          </cell>
          <cell r="D139" t="str">
            <v>형식-1</v>
          </cell>
          <cell r="E139">
            <v>633</v>
          </cell>
          <cell r="F139" t="str">
            <v>M</v>
          </cell>
          <cell r="G139">
            <v>31480</v>
          </cell>
          <cell r="H139">
            <v>19926840</v>
          </cell>
        </row>
        <row r="140">
          <cell r="B140" t="str">
            <v>계</v>
          </cell>
          <cell r="E140">
            <v>0</v>
          </cell>
          <cell r="G140">
            <v>0</v>
          </cell>
          <cell r="H140">
            <v>0</v>
          </cell>
        </row>
        <row r="141">
          <cell r="B141" t="str">
            <v>2.05</v>
          </cell>
          <cell r="C141" t="str">
            <v>배수관공</v>
          </cell>
          <cell r="G141">
            <v>0</v>
          </cell>
          <cell r="H141">
            <v>0</v>
          </cell>
        </row>
        <row r="142">
          <cell r="B142" t="str">
            <v>a</v>
          </cell>
          <cell r="C142" t="str">
            <v>횡배수관공</v>
          </cell>
          <cell r="G142">
            <v>0</v>
          </cell>
          <cell r="H142">
            <v>0</v>
          </cell>
        </row>
        <row r="143">
          <cell r="B143" t="str">
            <v>a-2</v>
          </cell>
          <cell r="C143" t="str">
            <v>횡배수관부설</v>
          </cell>
          <cell r="D143" t="str">
            <v>(Φ 600㎜)</v>
          </cell>
          <cell r="E143">
            <v>235</v>
          </cell>
          <cell r="F143" t="str">
            <v>M</v>
          </cell>
          <cell r="G143">
            <v>113430</v>
          </cell>
          <cell r="H143">
            <v>26656050</v>
          </cell>
        </row>
        <row r="144">
          <cell r="B144" t="str">
            <v>a-3</v>
          </cell>
          <cell r="C144" t="str">
            <v>횡배수관부설</v>
          </cell>
          <cell r="D144" t="str">
            <v>(Φ 800㎜)</v>
          </cell>
          <cell r="E144">
            <v>605</v>
          </cell>
          <cell r="F144" t="str">
            <v>M</v>
          </cell>
          <cell r="G144">
            <v>163430</v>
          </cell>
          <cell r="H144">
            <v>98875150</v>
          </cell>
        </row>
        <row r="145">
          <cell r="B145" t="str">
            <v>a-4</v>
          </cell>
          <cell r="C145" t="str">
            <v>횡배수관부설</v>
          </cell>
          <cell r="D145" t="str">
            <v>(Φ1000㎜)</v>
          </cell>
          <cell r="E145">
            <v>581</v>
          </cell>
          <cell r="F145" t="str">
            <v>M</v>
          </cell>
          <cell r="G145">
            <v>221760</v>
          </cell>
          <cell r="H145">
            <v>128842560</v>
          </cell>
        </row>
        <row r="146">
          <cell r="B146" t="str">
            <v>a-5</v>
          </cell>
          <cell r="C146" t="str">
            <v>횡배수관부설</v>
          </cell>
          <cell r="D146" t="str">
            <v>(Φ1200㎜)</v>
          </cell>
          <cell r="E146">
            <v>352</v>
          </cell>
          <cell r="F146" t="str">
            <v>M</v>
          </cell>
          <cell r="G146">
            <v>303370</v>
          </cell>
          <cell r="H146">
            <v>106786240</v>
          </cell>
        </row>
        <row r="147">
          <cell r="B147" t="str">
            <v>소계</v>
          </cell>
          <cell r="E147">
            <v>0</v>
          </cell>
          <cell r="G147">
            <v>0</v>
          </cell>
          <cell r="H147">
            <v>0</v>
          </cell>
        </row>
        <row r="148">
          <cell r="B148" t="str">
            <v>b</v>
          </cell>
          <cell r="C148" t="str">
            <v>종배수관부설</v>
          </cell>
          <cell r="G148">
            <v>0</v>
          </cell>
          <cell r="H148">
            <v>0</v>
          </cell>
        </row>
        <row r="149">
          <cell r="B149" t="str">
            <v>b-1</v>
          </cell>
          <cell r="C149" t="str">
            <v>종배수관부설</v>
          </cell>
          <cell r="D149" t="str">
            <v>(Φ 450㎜)</v>
          </cell>
          <cell r="E149">
            <v>3335</v>
          </cell>
          <cell r="F149" t="str">
            <v>M</v>
          </cell>
          <cell r="G149">
            <v>33700</v>
          </cell>
          <cell r="H149">
            <v>112389500</v>
          </cell>
        </row>
        <row r="150">
          <cell r="B150" t="str">
            <v>b-2</v>
          </cell>
          <cell r="C150" t="str">
            <v>종배수관부설</v>
          </cell>
          <cell r="D150" t="str">
            <v>(Φ 600㎜)</v>
          </cell>
          <cell r="E150">
            <v>213</v>
          </cell>
          <cell r="F150" t="str">
            <v>M</v>
          </cell>
          <cell r="G150">
            <v>56220</v>
          </cell>
          <cell r="H150">
            <v>11974860</v>
          </cell>
        </row>
        <row r="151">
          <cell r="B151" t="str">
            <v>b-3</v>
          </cell>
          <cell r="C151" t="str">
            <v>종배수관부설</v>
          </cell>
          <cell r="D151" t="str">
            <v>(Φ 800㎜)</v>
          </cell>
          <cell r="E151">
            <v>165</v>
          </cell>
          <cell r="F151" t="str">
            <v>M</v>
          </cell>
          <cell r="G151">
            <v>89620</v>
          </cell>
          <cell r="H151">
            <v>14787300</v>
          </cell>
        </row>
        <row r="152">
          <cell r="B152" t="str">
            <v>b-4</v>
          </cell>
          <cell r="C152" t="str">
            <v>종배수관부설</v>
          </cell>
          <cell r="D152" t="str">
            <v>(Φ1000㎜)</v>
          </cell>
          <cell r="E152">
            <v>100</v>
          </cell>
          <cell r="F152" t="str">
            <v>M</v>
          </cell>
          <cell r="G152">
            <v>133230</v>
          </cell>
          <cell r="H152">
            <v>13323000</v>
          </cell>
        </row>
        <row r="153">
          <cell r="B153" t="str">
            <v>b-5</v>
          </cell>
          <cell r="C153" t="str">
            <v>종배수관부설</v>
          </cell>
          <cell r="D153" t="str">
            <v>(Φ1200㎜)</v>
          </cell>
          <cell r="E153">
            <v>20</v>
          </cell>
          <cell r="F153" t="str">
            <v>M</v>
          </cell>
          <cell r="G153">
            <v>218810</v>
          </cell>
          <cell r="H153">
            <v>4376200</v>
          </cell>
        </row>
        <row r="154">
          <cell r="B154" t="str">
            <v>소계</v>
          </cell>
          <cell r="E154">
            <v>0</v>
          </cell>
          <cell r="G154">
            <v>0</v>
          </cell>
          <cell r="H154">
            <v>0</v>
          </cell>
        </row>
        <row r="155">
          <cell r="B155" t="str">
            <v>c</v>
          </cell>
          <cell r="C155" t="str">
            <v>부체도로횡배수관</v>
          </cell>
          <cell r="G155">
            <v>0</v>
          </cell>
          <cell r="H155">
            <v>0</v>
          </cell>
        </row>
        <row r="156">
          <cell r="B156" t="str">
            <v>c-1</v>
          </cell>
          <cell r="C156" t="str">
            <v>횡배수관부설</v>
          </cell>
          <cell r="D156" t="str">
            <v>(부체도로Φ600㎜)</v>
          </cell>
          <cell r="E156">
            <v>460</v>
          </cell>
          <cell r="F156" t="str">
            <v>M</v>
          </cell>
          <cell r="G156">
            <v>83730</v>
          </cell>
          <cell r="H156">
            <v>38515800</v>
          </cell>
        </row>
        <row r="157">
          <cell r="B157" t="str">
            <v>c-2</v>
          </cell>
          <cell r="C157" t="str">
            <v>횡배수관부설</v>
          </cell>
          <cell r="D157" t="str">
            <v>(부체도로Φ1000㎜)</v>
          </cell>
          <cell r="E157">
            <v>12</v>
          </cell>
          <cell r="F157" t="str">
            <v>M</v>
          </cell>
          <cell r="G157">
            <v>176710</v>
          </cell>
          <cell r="H157">
            <v>2120520</v>
          </cell>
        </row>
        <row r="158">
          <cell r="B158" t="str">
            <v>c-3</v>
          </cell>
          <cell r="C158" t="str">
            <v>횡배수관부설</v>
          </cell>
          <cell r="D158" t="str">
            <v>(부체도로Φ1200㎜)</v>
          </cell>
          <cell r="E158">
            <v>6</v>
          </cell>
          <cell r="F158" t="str">
            <v>M</v>
          </cell>
          <cell r="G158">
            <v>245840</v>
          </cell>
          <cell r="H158">
            <v>1475040</v>
          </cell>
        </row>
        <row r="159">
          <cell r="B159" t="str">
            <v>소계</v>
          </cell>
          <cell r="E159">
            <v>0</v>
          </cell>
          <cell r="G159">
            <v>0</v>
          </cell>
          <cell r="H159">
            <v>0</v>
          </cell>
        </row>
        <row r="160">
          <cell r="B160" t="str">
            <v>d</v>
          </cell>
          <cell r="C160" t="str">
            <v>배수관날개벽</v>
          </cell>
          <cell r="G160">
            <v>0</v>
          </cell>
          <cell r="H160">
            <v>0</v>
          </cell>
        </row>
        <row r="161">
          <cell r="B161" t="str">
            <v>d-1</v>
          </cell>
          <cell r="C161" t="str">
            <v>거푸집</v>
          </cell>
          <cell r="D161" t="str">
            <v>(합판 3회)</v>
          </cell>
          <cell r="E161">
            <v>969</v>
          </cell>
          <cell r="F161" t="str">
            <v>M2</v>
          </cell>
          <cell r="G161">
            <v>15740</v>
          </cell>
          <cell r="H161">
            <v>15252060</v>
          </cell>
        </row>
        <row r="162">
          <cell r="B162" t="str">
            <v>d-2</v>
          </cell>
          <cell r="C162" t="str">
            <v>콘크리트타설</v>
          </cell>
          <cell r="D162" t="str">
            <v>무근(25-210-8)</v>
          </cell>
          <cell r="E162">
            <v>194</v>
          </cell>
          <cell r="F162" t="str">
            <v>M3</v>
          </cell>
          <cell r="G162">
            <v>59930</v>
          </cell>
          <cell r="H162">
            <v>11626420</v>
          </cell>
        </row>
        <row r="163">
          <cell r="B163" t="str">
            <v>소계</v>
          </cell>
          <cell r="E163">
            <v>0</v>
          </cell>
          <cell r="G163">
            <v>0</v>
          </cell>
          <cell r="H163">
            <v>0</v>
          </cell>
        </row>
        <row r="164">
          <cell r="B164" t="str">
            <v>e</v>
          </cell>
          <cell r="C164" t="str">
            <v>종배수관면벽</v>
          </cell>
          <cell r="G164">
            <v>0</v>
          </cell>
          <cell r="H164">
            <v>0</v>
          </cell>
        </row>
        <row r="165">
          <cell r="B165" t="str">
            <v>e-1</v>
          </cell>
          <cell r="C165" t="str">
            <v>거푸집</v>
          </cell>
          <cell r="D165" t="str">
            <v>(합판 4회 : 소형)</v>
          </cell>
          <cell r="E165">
            <v>505</v>
          </cell>
          <cell r="F165" t="str">
            <v>M2</v>
          </cell>
          <cell r="G165">
            <v>16290</v>
          </cell>
          <cell r="H165">
            <v>8226450</v>
          </cell>
        </row>
        <row r="166">
          <cell r="B166" t="str">
            <v>e-2</v>
          </cell>
          <cell r="C166" t="str">
            <v>콘크리트타설</v>
          </cell>
          <cell r="D166" t="str">
            <v>무근 25-180-8</v>
          </cell>
          <cell r="E166">
            <v>34</v>
          </cell>
          <cell r="F166" t="str">
            <v>M3</v>
          </cell>
          <cell r="G166">
            <v>56560</v>
          </cell>
          <cell r="H166">
            <v>1923040</v>
          </cell>
        </row>
        <row r="167">
          <cell r="B167" t="str">
            <v>소계</v>
          </cell>
          <cell r="E167">
            <v>0</v>
          </cell>
          <cell r="G167">
            <v>0</v>
          </cell>
          <cell r="H167">
            <v>0</v>
          </cell>
        </row>
        <row r="168">
          <cell r="B168" t="str">
            <v>계</v>
          </cell>
          <cell r="E168">
            <v>0</v>
          </cell>
          <cell r="G168">
            <v>0</v>
          </cell>
          <cell r="H168">
            <v>0</v>
          </cell>
        </row>
        <row r="169">
          <cell r="B169" t="str">
            <v>2.06</v>
          </cell>
          <cell r="C169" t="str">
            <v>수로보호공</v>
          </cell>
          <cell r="G169">
            <v>0</v>
          </cell>
          <cell r="H169">
            <v>0</v>
          </cell>
        </row>
        <row r="170">
          <cell r="B170" t="str">
            <v>a</v>
          </cell>
          <cell r="C170" t="str">
            <v>거푸집</v>
          </cell>
          <cell r="D170" t="str">
            <v>(합판 4회)</v>
          </cell>
          <cell r="E170">
            <v>59</v>
          </cell>
          <cell r="F170" t="str">
            <v>M2</v>
          </cell>
          <cell r="G170">
            <v>13460</v>
          </cell>
          <cell r="H170">
            <v>794140</v>
          </cell>
        </row>
        <row r="171">
          <cell r="B171" t="str">
            <v>b</v>
          </cell>
          <cell r="C171" t="str">
            <v>콘크리트타설</v>
          </cell>
          <cell r="D171" t="str">
            <v>무근 25-180-8</v>
          </cell>
          <cell r="E171">
            <v>120</v>
          </cell>
          <cell r="F171" t="str">
            <v>M3</v>
          </cell>
          <cell r="G171">
            <v>56560</v>
          </cell>
          <cell r="H171">
            <v>6787200</v>
          </cell>
        </row>
        <row r="172">
          <cell r="B172" t="str">
            <v>계</v>
          </cell>
          <cell r="E172">
            <v>0</v>
          </cell>
          <cell r="G172">
            <v>0</v>
          </cell>
          <cell r="H172">
            <v>0</v>
          </cell>
        </row>
        <row r="173">
          <cell r="B173" t="str">
            <v>2.07</v>
          </cell>
          <cell r="C173" t="str">
            <v>암 거 공</v>
          </cell>
          <cell r="G173">
            <v>0</v>
          </cell>
          <cell r="H173">
            <v>0</v>
          </cell>
        </row>
        <row r="174">
          <cell r="B174" t="str">
            <v>a</v>
          </cell>
          <cell r="C174" t="str">
            <v>거푸집</v>
          </cell>
          <cell r="G174">
            <v>0</v>
          </cell>
          <cell r="H174">
            <v>0</v>
          </cell>
        </row>
        <row r="175">
          <cell r="B175" t="str">
            <v>a-1</v>
          </cell>
          <cell r="C175" t="str">
            <v>문양거푸집</v>
          </cell>
          <cell r="D175" t="str">
            <v>합성수지(0-7M)</v>
          </cell>
          <cell r="E175">
            <v>1398</v>
          </cell>
          <cell r="F175" t="str">
            <v>M2</v>
          </cell>
          <cell r="G175">
            <v>18290</v>
          </cell>
          <cell r="H175">
            <v>25569420</v>
          </cell>
        </row>
        <row r="176">
          <cell r="B176" t="str">
            <v>a-2</v>
          </cell>
          <cell r="C176" t="str">
            <v>코팅거푸집</v>
          </cell>
          <cell r="D176" t="str">
            <v>(합판 3회)</v>
          </cell>
          <cell r="E176">
            <v>2325</v>
          </cell>
          <cell r="F176" t="str">
            <v>M2</v>
          </cell>
          <cell r="G176">
            <v>16850</v>
          </cell>
          <cell r="H176">
            <v>39176250</v>
          </cell>
        </row>
        <row r="177">
          <cell r="B177" t="str">
            <v>a-3</v>
          </cell>
          <cell r="C177" t="str">
            <v>거푸집</v>
          </cell>
          <cell r="D177" t="str">
            <v>(합판 3회)</v>
          </cell>
          <cell r="E177">
            <v>40119</v>
          </cell>
          <cell r="F177" t="str">
            <v>M2</v>
          </cell>
          <cell r="G177">
            <v>15740</v>
          </cell>
          <cell r="H177">
            <v>631473060</v>
          </cell>
        </row>
        <row r="178">
          <cell r="B178" t="str">
            <v>a-4</v>
          </cell>
          <cell r="C178" t="str">
            <v>거푸집</v>
          </cell>
          <cell r="D178" t="str">
            <v>(합판 4회)</v>
          </cell>
          <cell r="E178">
            <v>681</v>
          </cell>
          <cell r="F178" t="str">
            <v>M2</v>
          </cell>
          <cell r="G178">
            <v>13460</v>
          </cell>
          <cell r="H178">
            <v>9166260</v>
          </cell>
        </row>
        <row r="179">
          <cell r="B179" t="str">
            <v>소계</v>
          </cell>
          <cell r="E179">
            <v>0</v>
          </cell>
          <cell r="G179">
            <v>0</v>
          </cell>
          <cell r="H179">
            <v>0</v>
          </cell>
        </row>
        <row r="180">
          <cell r="B180" t="str">
            <v>b</v>
          </cell>
          <cell r="C180" t="str">
            <v>콘크리트타설</v>
          </cell>
          <cell r="G180">
            <v>0</v>
          </cell>
          <cell r="H180">
            <v>0</v>
          </cell>
        </row>
        <row r="181">
          <cell r="B181" t="str">
            <v>b-1</v>
          </cell>
          <cell r="C181" t="str">
            <v>콘크리트타설</v>
          </cell>
          <cell r="D181" t="str">
            <v>펌프카철근,25-240-15</v>
          </cell>
          <cell r="E181">
            <v>15342</v>
          </cell>
          <cell r="F181" t="str">
            <v>M3</v>
          </cell>
          <cell r="G181">
            <v>55200</v>
          </cell>
          <cell r="H181">
            <v>846878400</v>
          </cell>
        </row>
        <row r="182">
          <cell r="B182" t="str">
            <v>b-2</v>
          </cell>
          <cell r="C182" t="str">
            <v>콘크리트타설</v>
          </cell>
          <cell r="D182" t="str">
            <v>무근(25-210-8)</v>
          </cell>
          <cell r="E182">
            <v>476</v>
          </cell>
          <cell r="F182" t="str">
            <v>M3</v>
          </cell>
          <cell r="G182">
            <v>59930</v>
          </cell>
          <cell r="H182">
            <v>28526680</v>
          </cell>
        </row>
        <row r="183">
          <cell r="B183" t="str">
            <v>b-3</v>
          </cell>
          <cell r="C183" t="str">
            <v>콘크리트타설</v>
          </cell>
          <cell r="D183" t="str">
            <v>무 근,25-160-8</v>
          </cell>
          <cell r="E183">
            <v>1115</v>
          </cell>
          <cell r="F183" t="str">
            <v>M3</v>
          </cell>
          <cell r="G183">
            <v>54350</v>
          </cell>
          <cell r="H183">
            <v>60600250</v>
          </cell>
        </row>
        <row r="184">
          <cell r="B184" t="str">
            <v>소계</v>
          </cell>
          <cell r="E184">
            <v>0</v>
          </cell>
          <cell r="G184">
            <v>0</v>
          </cell>
          <cell r="H184">
            <v>0</v>
          </cell>
        </row>
        <row r="185">
          <cell r="B185" t="str">
            <v>c</v>
          </cell>
          <cell r="C185" t="str">
            <v>강관비계</v>
          </cell>
          <cell r="E185">
            <v>12755</v>
          </cell>
          <cell r="F185" t="str">
            <v>M2</v>
          </cell>
          <cell r="G185">
            <v>6540</v>
          </cell>
          <cell r="H185">
            <v>83417700</v>
          </cell>
        </row>
        <row r="186">
          <cell r="B186" t="str">
            <v>d</v>
          </cell>
          <cell r="C186" t="str">
            <v>동바리</v>
          </cell>
          <cell r="D186" t="str">
            <v>(암  거)</v>
          </cell>
          <cell r="E186">
            <v>18304</v>
          </cell>
          <cell r="F186" t="str">
            <v>공M3</v>
          </cell>
          <cell r="G186">
            <v>5960</v>
          </cell>
          <cell r="H186">
            <v>109091840</v>
          </cell>
        </row>
        <row r="187">
          <cell r="B187" t="str">
            <v>e</v>
          </cell>
          <cell r="C187" t="str">
            <v>철근가공조립</v>
          </cell>
          <cell r="D187" t="str">
            <v>(복 잡)</v>
          </cell>
          <cell r="E187">
            <v>1932.827</v>
          </cell>
          <cell r="F187" t="str">
            <v>TON</v>
          </cell>
          <cell r="G187">
            <v>260000</v>
          </cell>
          <cell r="H187">
            <v>502535020</v>
          </cell>
        </row>
        <row r="188">
          <cell r="B188" t="str">
            <v>f</v>
          </cell>
          <cell r="C188" t="str">
            <v>스페이스</v>
          </cell>
          <cell r="G188">
            <v>0</v>
          </cell>
          <cell r="H188">
            <v>0</v>
          </cell>
        </row>
        <row r="189">
          <cell r="B189" t="str">
            <v>f-1</v>
          </cell>
          <cell r="C189" t="str">
            <v>스페이서</v>
          </cell>
          <cell r="D189" t="str">
            <v>슬래브및하부공</v>
          </cell>
          <cell r="E189">
            <v>17469</v>
          </cell>
          <cell r="F189" t="str">
            <v>M2</v>
          </cell>
          <cell r="G189">
            <v>350</v>
          </cell>
          <cell r="H189">
            <v>6114150</v>
          </cell>
        </row>
        <row r="190">
          <cell r="B190" t="str">
            <v>f-2</v>
          </cell>
          <cell r="C190" t="str">
            <v>스페이서</v>
          </cell>
          <cell r="D190" t="str">
            <v>벽체용</v>
          </cell>
          <cell r="E190">
            <v>14303</v>
          </cell>
          <cell r="F190" t="str">
            <v>M2</v>
          </cell>
          <cell r="G190">
            <v>490</v>
          </cell>
          <cell r="H190">
            <v>7008470</v>
          </cell>
        </row>
        <row r="191">
          <cell r="B191" t="str">
            <v>소계</v>
          </cell>
          <cell r="E191">
            <v>0</v>
          </cell>
          <cell r="G191">
            <v>0</v>
          </cell>
          <cell r="H191">
            <v>0</v>
          </cell>
        </row>
        <row r="192">
          <cell r="B192" t="str">
            <v>g</v>
          </cell>
          <cell r="C192" t="str">
            <v>배수파이프</v>
          </cell>
          <cell r="D192" t="str">
            <v>PVCφ100㎜</v>
          </cell>
          <cell r="E192">
            <v>124</v>
          </cell>
          <cell r="F192" t="str">
            <v>M</v>
          </cell>
          <cell r="G192">
            <v>2460</v>
          </cell>
          <cell r="H192">
            <v>305040</v>
          </cell>
        </row>
        <row r="193">
          <cell r="B193" t="str">
            <v>h</v>
          </cell>
          <cell r="C193" t="str">
            <v>뒷채움및다짐</v>
          </cell>
          <cell r="E193">
            <v>31583</v>
          </cell>
          <cell r="F193" t="str">
            <v>M3</v>
          </cell>
          <cell r="G193">
            <v>16890</v>
          </cell>
          <cell r="H193">
            <v>533436870</v>
          </cell>
        </row>
        <row r="194">
          <cell r="B194" t="str">
            <v>i</v>
          </cell>
          <cell r="C194" t="str">
            <v>기초잡석깔기</v>
          </cell>
          <cell r="D194" t="str">
            <v>.</v>
          </cell>
          <cell r="E194">
            <v>2382</v>
          </cell>
          <cell r="F194" t="str">
            <v>M3</v>
          </cell>
          <cell r="G194">
            <v>19350</v>
          </cell>
          <cell r="H194">
            <v>46091700</v>
          </cell>
        </row>
        <row r="195">
          <cell r="B195" t="str">
            <v>j</v>
          </cell>
          <cell r="C195" t="str">
            <v>지 수 판</v>
          </cell>
          <cell r="E195">
            <v>1270</v>
          </cell>
          <cell r="F195" t="str">
            <v>M</v>
          </cell>
          <cell r="G195">
            <v>14310</v>
          </cell>
          <cell r="H195">
            <v>18173700</v>
          </cell>
        </row>
        <row r="196">
          <cell r="B196" t="str">
            <v>k</v>
          </cell>
          <cell r="C196" t="str">
            <v>부직포(t=2mm)</v>
          </cell>
          <cell r="E196">
            <v>168</v>
          </cell>
          <cell r="F196" t="str">
            <v>M2</v>
          </cell>
          <cell r="G196">
            <v>1000</v>
          </cell>
          <cell r="H196">
            <v>168000</v>
          </cell>
        </row>
        <row r="197">
          <cell r="B197" t="str">
            <v>l</v>
          </cell>
          <cell r="C197" t="str">
            <v>전선관</v>
          </cell>
          <cell r="D197" t="str">
            <v>PVCφ16mm</v>
          </cell>
          <cell r="E197">
            <v>350</v>
          </cell>
          <cell r="F197" t="str">
            <v>M</v>
          </cell>
          <cell r="G197">
            <v>440</v>
          </cell>
          <cell r="H197">
            <v>154000</v>
          </cell>
        </row>
        <row r="198">
          <cell r="B198" t="str">
            <v>m</v>
          </cell>
          <cell r="C198" t="str">
            <v>아스팔트방수</v>
          </cell>
          <cell r="E198">
            <v>6031</v>
          </cell>
          <cell r="F198" t="str">
            <v>M2</v>
          </cell>
          <cell r="G198">
            <v>3740</v>
          </cell>
          <cell r="H198">
            <v>22555940</v>
          </cell>
        </row>
        <row r="199">
          <cell r="B199" t="str">
            <v>n</v>
          </cell>
          <cell r="C199" t="str">
            <v>스치로플</v>
          </cell>
          <cell r="D199" t="str">
            <v>T=20㎜</v>
          </cell>
          <cell r="E199">
            <v>949</v>
          </cell>
          <cell r="F199" t="str">
            <v>M</v>
          </cell>
          <cell r="G199">
            <v>250</v>
          </cell>
          <cell r="H199">
            <v>237250</v>
          </cell>
        </row>
        <row r="200">
          <cell r="B200" t="str">
            <v>l</v>
          </cell>
          <cell r="C200" t="str">
            <v>접속슬래브</v>
          </cell>
          <cell r="G200">
            <v>0</v>
          </cell>
          <cell r="H200">
            <v>0</v>
          </cell>
        </row>
        <row r="201">
          <cell r="B201" t="str">
            <v>l-1</v>
          </cell>
          <cell r="C201" t="str">
            <v>다웰바</v>
          </cell>
          <cell r="D201" t="str">
            <v>25x600㎜슬래브용</v>
          </cell>
          <cell r="E201">
            <v>926</v>
          </cell>
          <cell r="F201" t="str">
            <v>개</v>
          </cell>
          <cell r="G201">
            <v>6080</v>
          </cell>
          <cell r="H201">
            <v>5630080</v>
          </cell>
        </row>
        <row r="202">
          <cell r="B202" t="str">
            <v>l-2</v>
          </cell>
          <cell r="C202" t="str">
            <v>스치로플</v>
          </cell>
          <cell r="D202" t="str">
            <v>T=20㎜</v>
          </cell>
          <cell r="E202">
            <v>160</v>
          </cell>
          <cell r="F202" t="str">
            <v>M</v>
          </cell>
          <cell r="G202">
            <v>250</v>
          </cell>
          <cell r="H202">
            <v>40000</v>
          </cell>
        </row>
        <row r="203">
          <cell r="B203" t="str">
            <v>소계</v>
          </cell>
          <cell r="E203">
            <v>0</v>
          </cell>
          <cell r="G203">
            <v>0</v>
          </cell>
          <cell r="H203">
            <v>0</v>
          </cell>
        </row>
        <row r="204">
          <cell r="B204" t="str">
            <v>계</v>
          </cell>
          <cell r="E204">
            <v>0</v>
          </cell>
          <cell r="G204">
            <v>0</v>
          </cell>
          <cell r="H204">
            <v>0</v>
          </cell>
        </row>
        <row r="205">
          <cell r="B205" t="str">
            <v>2.08</v>
          </cell>
          <cell r="C205" t="str">
            <v>도수로공</v>
          </cell>
          <cell r="G205">
            <v>0</v>
          </cell>
          <cell r="H205">
            <v>0</v>
          </cell>
        </row>
        <row r="206">
          <cell r="B206" t="str">
            <v>a</v>
          </cell>
          <cell r="C206" t="str">
            <v>콘크리트타설</v>
          </cell>
          <cell r="G206">
            <v>0</v>
          </cell>
          <cell r="H206">
            <v>0</v>
          </cell>
        </row>
        <row r="207">
          <cell r="B207" t="str">
            <v>a-1</v>
          </cell>
          <cell r="C207" t="str">
            <v>콘크리트타설</v>
          </cell>
          <cell r="D207" t="str">
            <v>25-210-8 소형</v>
          </cell>
          <cell r="E207">
            <v>304</v>
          </cell>
          <cell r="F207" t="str">
            <v>M3</v>
          </cell>
          <cell r="G207">
            <v>65620</v>
          </cell>
          <cell r="H207">
            <v>19948480</v>
          </cell>
        </row>
        <row r="208">
          <cell r="B208" t="str">
            <v>a-2</v>
          </cell>
          <cell r="C208" t="str">
            <v>콘크리트타설</v>
          </cell>
          <cell r="D208" t="str">
            <v>25-210-8철근</v>
          </cell>
          <cell r="E208">
            <v>67</v>
          </cell>
          <cell r="F208" t="str">
            <v>M3</v>
          </cell>
          <cell r="G208">
            <v>62590</v>
          </cell>
          <cell r="H208">
            <v>4193530</v>
          </cell>
        </row>
        <row r="209">
          <cell r="B209" t="str">
            <v>소계</v>
          </cell>
          <cell r="E209">
            <v>0</v>
          </cell>
          <cell r="G209">
            <v>0</v>
          </cell>
          <cell r="H209">
            <v>0</v>
          </cell>
        </row>
        <row r="210">
          <cell r="B210" t="str">
            <v>b</v>
          </cell>
          <cell r="C210" t="str">
            <v>거푸집</v>
          </cell>
          <cell r="D210" t="str">
            <v>(합판 4회)</v>
          </cell>
          <cell r="E210">
            <v>2801</v>
          </cell>
          <cell r="F210" t="str">
            <v>M2</v>
          </cell>
          <cell r="G210">
            <v>13460</v>
          </cell>
          <cell r="H210">
            <v>37701460</v>
          </cell>
        </row>
        <row r="211">
          <cell r="B211" t="str">
            <v>c</v>
          </cell>
          <cell r="C211" t="str">
            <v>철근가공조립</v>
          </cell>
          <cell r="D211" t="str">
            <v>(간 단)</v>
          </cell>
          <cell r="E211">
            <v>15.553000000000001</v>
          </cell>
          <cell r="F211" t="str">
            <v>TON</v>
          </cell>
          <cell r="G211">
            <v>229000</v>
          </cell>
          <cell r="H211">
            <v>3561637</v>
          </cell>
        </row>
        <row r="212">
          <cell r="B212" t="str">
            <v>계</v>
          </cell>
          <cell r="E212">
            <v>0</v>
          </cell>
          <cell r="G212">
            <v>0</v>
          </cell>
          <cell r="H212">
            <v>0</v>
          </cell>
        </row>
        <row r="213">
          <cell r="B213" t="str">
            <v>2.09</v>
          </cell>
          <cell r="C213" t="str">
            <v>집수정공</v>
          </cell>
          <cell r="G213">
            <v>0</v>
          </cell>
          <cell r="H213">
            <v>0</v>
          </cell>
        </row>
        <row r="214">
          <cell r="B214" t="str">
            <v>a</v>
          </cell>
          <cell r="C214" t="str">
            <v>콘크리트타설</v>
          </cell>
          <cell r="D214" t="str">
            <v>25-180-8소형</v>
          </cell>
          <cell r="E214">
            <v>228</v>
          </cell>
          <cell r="F214" t="str">
            <v>M3</v>
          </cell>
          <cell r="G214">
            <v>65620</v>
          </cell>
          <cell r="H214">
            <v>14961360</v>
          </cell>
        </row>
        <row r="215">
          <cell r="B215" t="str">
            <v>b</v>
          </cell>
          <cell r="C215" t="str">
            <v>거푸집</v>
          </cell>
          <cell r="D215" t="str">
            <v>(합판 4회)</v>
          </cell>
          <cell r="E215">
            <v>2192</v>
          </cell>
          <cell r="F215" t="str">
            <v>M2</v>
          </cell>
          <cell r="G215">
            <v>13460</v>
          </cell>
          <cell r="H215">
            <v>29504320</v>
          </cell>
        </row>
        <row r="216">
          <cell r="B216" t="str">
            <v>c</v>
          </cell>
          <cell r="C216" t="str">
            <v>철근가공조립</v>
          </cell>
          <cell r="D216" t="str">
            <v>(간 단)</v>
          </cell>
          <cell r="E216">
            <v>8.7129999999999992</v>
          </cell>
          <cell r="F216" t="str">
            <v>TON</v>
          </cell>
          <cell r="G216">
            <v>229000</v>
          </cell>
          <cell r="H216">
            <v>1995277</v>
          </cell>
        </row>
        <row r="217">
          <cell r="B217" t="str">
            <v>d</v>
          </cell>
          <cell r="C217" t="str">
            <v>스틸그레이팅</v>
          </cell>
          <cell r="G217">
            <v>0</v>
          </cell>
          <cell r="H217">
            <v>0</v>
          </cell>
        </row>
        <row r="218">
          <cell r="B218" t="str">
            <v>d</v>
          </cell>
          <cell r="C218" t="str">
            <v>스틸그레이팅</v>
          </cell>
          <cell r="D218" t="str">
            <v>580X1180X50</v>
          </cell>
          <cell r="E218">
            <v>50</v>
          </cell>
          <cell r="F218" t="str">
            <v>개</v>
          </cell>
          <cell r="G218">
            <v>46300</v>
          </cell>
          <cell r="H218">
            <v>2315000</v>
          </cell>
        </row>
        <row r="219">
          <cell r="C219" t="str">
            <v>스틸그레이팅</v>
          </cell>
          <cell r="D219" t="str">
            <v>1330X830</v>
          </cell>
          <cell r="E219">
            <v>73</v>
          </cell>
          <cell r="F219" t="str">
            <v>개</v>
          </cell>
          <cell r="G219">
            <v>51030</v>
          </cell>
          <cell r="H219">
            <v>3725190</v>
          </cell>
        </row>
        <row r="220">
          <cell r="C220" t="str">
            <v>스틸그레이팅</v>
          </cell>
          <cell r="D220" t="str">
            <v>1530X830</v>
          </cell>
          <cell r="E220">
            <v>5</v>
          </cell>
          <cell r="F220" t="str">
            <v>개</v>
          </cell>
          <cell r="G220">
            <v>59060</v>
          </cell>
          <cell r="H220">
            <v>295300</v>
          </cell>
        </row>
        <row r="221">
          <cell r="C221" t="str">
            <v>스틸그레이팅</v>
          </cell>
          <cell r="D221" t="str">
            <v>1730X830</v>
          </cell>
          <cell r="E221">
            <v>1</v>
          </cell>
          <cell r="F221" t="str">
            <v>개</v>
          </cell>
          <cell r="G221">
            <v>67090</v>
          </cell>
          <cell r="H221">
            <v>67090</v>
          </cell>
        </row>
        <row r="222">
          <cell r="B222" t="str">
            <v>소계</v>
          </cell>
          <cell r="E222">
            <v>0</v>
          </cell>
          <cell r="G222">
            <v>0</v>
          </cell>
          <cell r="H222">
            <v>0</v>
          </cell>
        </row>
        <row r="223">
          <cell r="B223" t="str">
            <v>계</v>
          </cell>
          <cell r="E223">
            <v>0</v>
          </cell>
          <cell r="G223">
            <v>0</v>
          </cell>
          <cell r="H223">
            <v>0</v>
          </cell>
        </row>
        <row r="224">
          <cell r="B224" t="str">
            <v>2.10</v>
          </cell>
          <cell r="C224" t="str">
            <v>우수받이공및연결관</v>
          </cell>
          <cell r="G224">
            <v>0</v>
          </cell>
          <cell r="H224">
            <v>0</v>
          </cell>
        </row>
        <row r="225">
          <cell r="B225" t="str">
            <v>a</v>
          </cell>
          <cell r="C225" t="str">
            <v>콘크리트타설</v>
          </cell>
          <cell r="D225" t="str">
            <v>25-180-8소형</v>
          </cell>
          <cell r="E225">
            <v>32</v>
          </cell>
          <cell r="F225" t="str">
            <v>M3</v>
          </cell>
          <cell r="G225">
            <v>65620</v>
          </cell>
          <cell r="H225">
            <v>2099840</v>
          </cell>
        </row>
        <row r="226">
          <cell r="B226" t="str">
            <v>b</v>
          </cell>
          <cell r="C226" t="str">
            <v>거푸집</v>
          </cell>
          <cell r="D226" t="str">
            <v>(합판 4회)</v>
          </cell>
          <cell r="E226">
            <v>364</v>
          </cell>
          <cell r="F226" t="str">
            <v>M2</v>
          </cell>
          <cell r="G226">
            <v>13460</v>
          </cell>
          <cell r="H226">
            <v>4899440</v>
          </cell>
        </row>
        <row r="227">
          <cell r="B227" t="str">
            <v>c</v>
          </cell>
          <cell r="C227" t="str">
            <v>철근가공조립</v>
          </cell>
          <cell r="D227" t="str">
            <v>(간 단)</v>
          </cell>
          <cell r="E227">
            <v>0.58499999999999996</v>
          </cell>
          <cell r="F227" t="str">
            <v>TON</v>
          </cell>
          <cell r="G227">
            <v>229000</v>
          </cell>
          <cell r="H227">
            <v>133965</v>
          </cell>
        </row>
        <row r="228">
          <cell r="B228" t="str">
            <v>d</v>
          </cell>
          <cell r="C228" t="str">
            <v>스틸그레이팅</v>
          </cell>
          <cell r="D228" t="str">
            <v>995X400X50</v>
          </cell>
          <cell r="E228">
            <v>2</v>
          </cell>
          <cell r="F228" t="str">
            <v>개</v>
          </cell>
          <cell r="G228">
            <v>27360</v>
          </cell>
          <cell r="H228">
            <v>54720</v>
          </cell>
        </row>
        <row r="229">
          <cell r="B229" t="str">
            <v>e</v>
          </cell>
          <cell r="C229" t="str">
            <v>스틸그레이팅</v>
          </cell>
          <cell r="D229" t="str">
            <v>500X400X50</v>
          </cell>
          <cell r="E229">
            <v>81</v>
          </cell>
          <cell r="F229" t="str">
            <v>개</v>
          </cell>
          <cell r="G229">
            <v>13160</v>
          </cell>
          <cell r="H229">
            <v>1065960</v>
          </cell>
        </row>
        <row r="230">
          <cell r="B230" t="str">
            <v>f</v>
          </cell>
          <cell r="C230" t="str">
            <v>흄관부설</v>
          </cell>
          <cell r="D230" t="str">
            <v>(Φ 300㎜)</v>
          </cell>
          <cell r="E230">
            <v>88</v>
          </cell>
          <cell r="F230" t="str">
            <v>M</v>
          </cell>
          <cell r="G230">
            <v>29970</v>
          </cell>
          <cell r="H230">
            <v>2637360</v>
          </cell>
        </row>
        <row r="231">
          <cell r="B231" t="str">
            <v>계</v>
          </cell>
          <cell r="E231">
            <v>0</v>
          </cell>
          <cell r="G231">
            <v>0</v>
          </cell>
          <cell r="H231">
            <v>0</v>
          </cell>
        </row>
        <row r="232">
          <cell r="B232" t="str">
            <v>2.11</v>
          </cell>
          <cell r="C232" t="str">
            <v>우수관로공</v>
          </cell>
          <cell r="G232">
            <v>0</v>
          </cell>
          <cell r="H232">
            <v>0</v>
          </cell>
        </row>
        <row r="233">
          <cell r="B233" t="str">
            <v>a</v>
          </cell>
          <cell r="C233" t="str">
            <v>우수관로부설</v>
          </cell>
          <cell r="D233" t="str">
            <v>(Φ 300㎜)</v>
          </cell>
          <cell r="E233">
            <v>233</v>
          </cell>
          <cell r="F233" t="str">
            <v>M</v>
          </cell>
          <cell r="G233">
            <v>38810</v>
          </cell>
          <cell r="H233">
            <v>9042730</v>
          </cell>
        </row>
        <row r="234">
          <cell r="B234" t="str">
            <v>b</v>
          </cell>
          <cell r="C234" t="str">
            <v>우수관로부설</v>
          </cell>
          <cell r="D234" t="str">
            <v>(Φ 800㎜)</v>
          </cell>
          <cell r="E234">
            <v>552</v>
          </cell>
          <cell r="F234" t="str">
            <v>M</v>
          </cell>
          <cell r="G234">
            <v>101360</v>
          </cell>
          <cell r="H234">
            <v>55950720</v>
          </cell>
        </row>
        <row r="235">
          <cell r="B235" t="str">
            <v>계</v>
          </cell>
          <cell r="E235">
            <v>0</v>
          </cell>
          <cell r="G235">
            <v>0</v>
          </cell>
          <cell r="H235">
            <v>0</v>
          </cell>
        </row>
        <row r="236">
          <cell r="B236" t="str">
            <v>2.12</v>
          </cell>
          <cell r="C236" t="str">
            <v>맨 홀 공</v>
          </cell>
          <cell r="G236">
            <v>0</v>
          </cell>
          <cell r="H236">
            <v>0</v>
          </cell>
        </row>
        <row r="237">
          <cell r="B237" t="str">
            <v>a</v>
          </cell>
          <cell r="C237" t="str">
            <v>콘크리트타설</v>
          </cell>
          <cell r="D237" t="str">
            <v>25-240-8소형</v>
          </cell>
          <cell r="E237">
            <v>7</v>
          </cell>
          <cell r="F237" t="str">
            <v>M3</v>
          </cell>
          <cell r="G237">
            <v>68440</v>
          </cell>
          <cell r="H237">
            <v>479080</v>
          </cell>
        </row>
        <row r="238">
          <cell r="B238" t="str">
            <v>b</v>
          </cell>
          <cell r="C238" t="str">
            <v>콘크리트타설</v>
          </cell>
          <cell r="D238" t="str">
            <v>25-210-8소형</v>
          </cell>
          <cell r="E238">
            <v>9</v>
          </cell>
          <cell r="F238" t="str">
            <v>M3</v>
          </cell>
          <cell r="G238">
            <v>68120</v>
          </cell>
          <cell r="H238">
            <v>613080</v>
          </cell>
        </row>
        <row r="239">
          <cell r="B239" t="str">
            <v>c</v>
          </cell>
          <cell r="C239" t="str">
            <v>거푸집</v>
          </cell>
          <cell r="D239" t="str">
            <v>(합판 4회)</v>
          </cell>
          <cell r="E239">
            <v>69</v>
          </cell>
          <cell r="F239" t="str">
            <v>M2</v>
          </cell>
          <cell r="G239">
            <v>13460</v>
          </cell>
          <cell r="H239">
            <v>928740</v>
          </cell>
        </row>
        <row r="240">
          <cell r="B240" t="str">
            <v>d</v>
          </cell>
          <cell r="C240" t="str">
            <v>거푸집</v>
          </cell>
          <cell r="D240" t="str">
            <v>(목재 4회)</v>
          </cell>
          <cell r="E240">
            <v>28</v>
          </cell>
          <cell r="F240" t="str">
            <v>M2</v>
          </cell>
          <cell r="G240">
            <v>20490</v>
          </cell>
          <cell r="H240">
            <v>573720</v>
          </cell>
        </row>
        <row r="241">
          <cell r="B241" t="str">
            <v>e</v>
          </cell>
          <cell r="C241" t="str">
            <v>철근가공조립</v>
          </cell>
          <cell r="D241" t="str">
            <v>(간 단)</v>
          </cell>
          <cell r="E241">
            <v>3.7149999999999999</v>
          </cell>
          <cell r="F241" t="str">
            <v>TON</v>
          </cell>
          <cell r="G241">
            <v>229000</v>
          </cell>
          <cell r="H241">
            <v>850735</v>
          </cell>
        </row>
        <row r="242">
          <cell r="B242" t="str">
            <v>f</v>
          </cell>
          <cell r="C242" t="str">
            <v>맨홀뚜껑</v>
          </cell>
          <cell r="D242" t="str">
            <v>Φ600</v>
          </cell>
          <cell r="E242">
            <v>22</v>
          </cell>
          <cell r="F242" t="str">
            <v>개</v>
          </cell>
          <cell r="G242">
            <v>5670</v>
          </cell>
          <cell r="H242">
            <v>124740</v>
          </cell>
        </row>
        <row r="243">
          <cell r="B243" t="str">
            <v>계</v>
          </cell>
          <cell r="E243">
            <v>0</v>
          </cell>
          <cell r="G243">
            <v>0</v>
          </cell>
          <cell r="H243">
            <v>0</v>
          </cell>
        </row>
        <row r="244">
          <cell r="B244" t="str">
            <v>2.13</v>
          </cell>
          <cell r="C244" t="str">
            <v>용수개거</v>
          </cell>
          <cell r="G244">
            <v>0</v>
          </cell>
          <cell r="H244">
            <v>0</v>
          </cell>
        </row>
        <row r="245">
          <cell r="B245" t="str">
            <v>a</v>
          </cell>
          <cell r="C245" t="str">
            <v>콘크리트타설</v>
          </cell>
          <cell r="D245" t="str">
            <v>펌프카철근,25-210-15</v>
          </cell>
          <cell r="E245">
            <v>1220</v>
          </cell>
          <cell r="F245" t="str">
            <v>M3</v>
          </cell>
          <cell r="G245">
            <v>53510</v>
          </cell>
          <cell r="H245">
            <v>65282200</v>
          </cell>
        </row>
        <row r="246">
          <cell r="B246" t="str">
            <v>b</v>
          </cell>
          <cell r="C246" t="str">
            <v>콘크리트타설</v>
          </cell>
          <cell r="D246" t="str">
            <v>무 근,25-160-8</v>
          </cell>
          <cell r="E246">
            <v>147</v>
          </cell>
          <cell r="F246" t="str">
            <v>M3</v>
          </cell>
          <cell r="G246">
            <v>54350</v>
          </cell>
          <cell r="H246">
            <v>7989450</v>
          </cell>
        </row>
        <row r="247">
          <cell r="B247" t="str">
            <v>c</v>
          </cell>
          <cell r="C247" t="str">
            <v>거푸집</v>
          </cell>
          <cell r="D247" t="str">
            <v>(합판 3회)</v>
          </cell>
          <cell r="E247">
            <v>4208</v>
          </cell>
          <cell r="F247" t="str">
            <v>M2</v>
          </cell>
          <cell r="G247">
            <v>15740</v>
          </cell>
          <cell r="H247">
            <v>66233920</v>
          </cell>
        </row>
        <row r="248">
          <cell r="B248" t="str">
            <v>d</v>
          </cell>
          <cell r="C248" t="str">
            <v>거푸집</v>
          </cell>
          <cell r="D248" t="str">
            <v>(합판 4회)</v>
          </cell>
          <cell r="E248">
            <v>4463</v>
          </cell>
          <cell r="F248" t="str">
            <v>M2</v>
          </cell>
          <cell r="G248">
            <v>13460</v>
          </cell>
          <cell r="H248">
            <v>60071980</v>
          </cell>
        </row>
        <row r="249">
          <cell r="B249" t="str">
            <v>e</v>
          </cell>
          <cell r="C249" t="str">
            <v>지수판</v>
          </cell>
          <cell r="D249" t="str">
            <v>(200 x 50mm)</v>
          </cell>
          <cell r="E249">
            <v>333</v>
          </cell>
          <cell r="F249" t="str">
            <v>M</v>
          </cell>
          <cell r="G249">
            <v>11750</v>
          </cell>
          <cell r="H249">
            <v>3912750</v>
          </cell>
        </row>
        <row r="250">
          <cell r="B250" t="str">
            <v>f</v>
          </cell>
          <cell r="C250" t="str">
            <v>동바리</v>
          </cell>
          <cell r="D250" t="str">
            <v>(목재 4회)</v>
          </cell>
          <cell r="E250">
            <v>110</v>
          </cell>
          <cell r="F250" t="str">
            <v>공M3</v>
          </cell>
          <cell r="G250">
            <v>15300</v>
          </cell>
          <cell r="H250">
            <v>1683000</v>
          </cell>
        </row>
        <row r="251">
          <cell r="B251" t="str">
            <v>g</v>
          </cell>
          <cell r="C251" t="str">
            <v>철근가공조립</v>
          </cell>
          <cell r="D251" t="str">
            <v>(보 통)</v>
          </cell>
          <cell r="E251">
            <v>60.768999999999998</v>
          </cell>
          <cell r="F251" t="str">
            <v>TON</v>
          </cell>
          <cell r="G251">
            <v>249000</v>
          </cell>
          <cell r="H251">
            <v>15131481</v>
          </cell>
        </row>
        <row r="252">
          <cell r="B252" t="str">
            <v>계</v>
          </cell>
          <cell r="E252">
            <v>0</v>
          </cell>
          <cell r="G252">
            <v>0</v>
          </cell>
          <cell r="H252">
            <v>0</v>
          </cell>
        </row>
        <row r="253">
          <cell r="B253" t="str">
            <v>2.14</v>
          </cell>
          <cell r="C253" t="str">
            <v>수로이설공</v>
          </cell>
          <cell r="G253">
            <v>0</v>
          </cell>
          <cell r="H253">
            <v>0</v>
          </cell>
        </row>
        <row r="254">
          <cell r="B254" t="str">
            <v>a</v>
          </cell>
          <cell r="C254" t="str">
            <v>콘크리트타설</v>
          </cell>
          <cell r="D254" t="str">
            <v>무근(25-210-8)</v>
          </cell>
          <cell r="E254">
            <v>1439</v>
          </cell>
          <cell r="F254" t="str">
            <v>M3</v>
          </cell>
          <cell r="G254">
            <v>59930</v>
          </cell>
          <cell r="H254">
            <v>86239270</v>
          </cell>
        </row>
        <row r="255">
          <cell r="B255" t="str">
            <v>b</v>
          </cell>
          <cell r="C255" t="str">
            <v>거푸집</v>
          </cell>
          <cell r="D255" t="str">
            <v>(합판 4회)</v>
          </cell>
          <cell r="E255">
            <v>2552</v>
          </cell>
          <cell r="F255" t="str">
            <v>M2</v>
          </cell>
          <cell r="G255">
            <v>13460</v>
          </cell>
          <cell r="H255">
            <v>34349920</v>
          </cell>
        </row>
        <row r="256">
          <cell r="B256" t="str">
            <v>c</v>
          </cell>
          <cell r="C256" t="str">
            <v>신축이음</v>
          </cell>
          <cell r="D256" t="str">
            <v>T=20㎜</v>
          </cell>
          <cell r="E256">
            <v>106</v>
          </cell>
          <cell r="F256" t="str">
            <v>M</v>
          </cell>
          <cell r="G256">
            <v>3380</v>
          </cell>
          <cell r="H256">
            <v>358280</v>
          </cell>
        </row>
        <row r="257">
          <cell r="B257" t="str">
            <v>d</v>
          </cell>
          <cell r="C257" t="str">
            <v>뒷채움및다짐</v>
          </cell>
          <cell r="E257">
            <v>91</v>
          </cell>
          <cell r="F257" t="str">
            <v>M3</v>
          </cell>
          <cell r="G257">
            <v>16890</v>
          </cell>
          <cell r="H257">
            <v>1536990</v>
          </cell>
        </row>
        <row r="258">
          <cell r="B258" t="str">
            <v>e</v>
          </cell>
          <cell r="C258" t="str">
            <v>강관비계</v>
          </cell>
          <cell r="E258">
            <v>937</v>
          </cell>
          <cell r="F258" t="str">
            <v>M2</v>
          </cell>
          <cell r="G258">
            <v>6540</v>
          </cell>
          <cell r="H258">
            <v>6127980</v>
          </cell>
        </row>
        <row r="259">
          <cell r="B259" t="str">
            <v>f</v>
          </cell>
          <cell r="C259" t="str">
            <v>배수파이프</v>
          </cell>
          <cell r="D259" t="str">
            <v>PVCφ50㎜</v>
          </cell>
          <cell r="E259">
            <v>491</v>
          </cell>
          <cell r="F259" t="str">
            <v>M</v>
          </cell>
          <cell r="G259">
            <v>740</v>
          </cell>
          <cell r="H259">
            <v>363340</v>
          </cell>
        </row>
        <row r="260">
          <cell r="B260" t="str">
            <v>g</v>
          </cell>
          <cell r="C260" t="str">
            <v>부직포(t=2mm)</v>
          </cell>
          <cell r="E260">
            <v>91</v>
          </cell>
          <cell r="F260" t="str">
            <v>M2</v>
          </cell>
          <cell r="G260">
            <v>1000</v>
          </cell>
          <cell r="H260">
            <v>91000</v>
          </cell>
        </row>
        <row r="261">
          <cell r="B261" t="str">
            <v>계</v>
          </cell>
          <cell r="E261">
            <v>0</v>
          </cell>
          <cell r="G261">
            <v>0</v>
          </cell>
          <cell r="H261">
            <v>0</v>
          </cell>
        </row>
        <row r="262">
          <cell r="B262" t="str">
            <v>2.15</v>
          </cell>
          <cell r="C262" t="str">
            <v>수중보공</v>
          </cell>
          <cell r="G262">
            <v>0</v>
          </cell>
          <cell r="H262">
            <v>0</v>
          </cell>
        </row>
        <row r="263">
          <cell r="B263" t="str">
            <v>a</v>
          </cell>
          <cell r="C263" t="str">
            <v>콘크리트타설</v>
          </cell>
          <cell r="D263" t="str">
            <v>철근,25-240-8</v>
          </cell>
          <cell r="E263">
            <v>28</v>
          </cell>
          <cell r="F263" t="str">
            <v>M3</v>
          </cell>
          <cell r="G263">
            <v>61600</v>
          </cell>
          <cell r="H263">
            <v>1724800</v>
          </cell>
        </row>
        <row r="264">
          <cell r="B264" t="str">
            <v>b</v>
          </cell>
          <cell r="C264" t="str">
            <v>콘크리트타설</v>
          </cell>
          <cell r="D264" t="str">
            <v>무 근,25-160-8</v>
          </cell>
          <cell r="E264">
            <v>7</v>
          </cell>
          <cell r="F264" t="str">
            <v>M3</v>
          </cell>
          <cell r="G264">
            <v>54350</v>
          </cell>
          <cell r="H264">
            <v>380450</v>
          </cell>
        </row>
        <row r="265">
          <cell r="B265" t="str">
            <v>c</v>
          </cell>
          <cell r="C265" t="str">
            <v>거푸집</v>
          </cell>
          <cell r="D265" t="str">
            <v>(합판 4회)</v>
          </cell>
          <cell r="E265">
            <v>48</v>
          </cell>
          <cell r="F265" t="str">
            <v>M2</v>
          </cell>
          <cell r="G265">
            <v>13460</v>
          </cell>
          <cell r="H265">
            <v>646080</v>
          </cell>
        </row>
        <row r="266">
          <cell r="B266" t="str">
            <v>d</v>
          </cell>
          <cell r="C266" t="str">
            <v>철근가공조립</v>
          </cell>
          <cell r="D266" t="str">
            <v>(보 통)</v>
          </cell>
          <cell r="E266">
            <v>1.3440000000000001</v>
          </cell>
          <cell r="F266" t="str">
            <v>TON</v>
          </cell>
          <cell r="G266">
            <v>249000</v>
          </cell>
          <cell r="H266">
            <v>334656</v>
          </cell>
        </row>
        <row r="267">
          <cell r="B267" t="str">
            <v>계</v>
          </cell>
          <cell r="E267">
            <v>0</v>
          </cell>
          <cell r="G267">
            <v>0</v>
          </cell>
          <cell r="H267">
            <v>0</v>
          </cell>
        </row>
        <row r="268">
          <cell r="B268" t="str">
            <v>총계</v>
          </cell>
          <cell r="E268">
            <v>0</v>
          </cell>
          <cell r="G268">
            <v>0</v>
          </cell>
          <cell r="H268">
            <v>0</v>
          </cell>
        </row>
        <row r="269">
          <cell r="B269" t="str">
            <v>3.00</v>
          </cell>
          <cell r="C269" t="str">
            <v>구  조  물  공</v>
          </cell>
          <cell r="G269">
            <v>0</v>
          </cell>
          <cell r="H269">
            <v>4754752116</v>
          </cell>
        </row>
        <row r="270">
          <cell r="B270" t="str">
            <v>A,</v>
          </cell>
          <cell r="C270" t="str">
            <v>완도IC교</v>
          </cell>
          <cell r="D270" t="str">
            <v>R.P.F합성형교</v>
          </cell>
          <cell r="G270">
            <v>0</v>
          </cell>
          <cell r="H270">
            <v>0</v>
          </cell>
        </row>
        <row r="271">
          <cell r="B271" t="str">
            <v>3.01</v>
          </cell>
          <cell r="C271" t="str">
            <v>터 파 기</v>
          </cell>
          <cell r="G271">
            <v>0</v>
          </cell>
          <cell r="H271">
            <v>0</v>
          </cell>
        </row>
        <row r="272">
          <cell r="B272" t="str">
            <v>a</v>
          </cell>
          <cell r="C272" t="str">
            <v>구조물터파기</v>
          </cell>
          <cell r="D272" t="str">
            <v>육상 토사(0-4ｍ)</v>
          </cell>
          <cell r="E272">
            <v>981</v>
          </cell>
          <cell r="F272" t="str">
            <v>M3</v>
          </cell>
          <cell r="G272">
            <v>2310</v>
          </cell>
          <cell r="H272">
            <v>2266110</v>
          </cell>
        </row>
        <row r="273">
          <cell r="B273" t="str">
            <v>b</v>
          </cell>
          <cell r="C273" t="str">
            <v>구조물터파기</v>
          </cell>
          <cell r="D273" t="str">
            <v>육상풍화암(0-4ｍ)</v>
          </cell>
          <cell r="E273">
            <v>88</v>
          </cell>
          <cell r="F273" t="str">
            <v>M3</v>
          </cell>
          <cell r="G273">
            <v>22910</v>
          </cell>
          <cell r="H273">
            <v>2016080</v>
          </cell>
        </row>
        <row r="274">
          <cell r="B274" t="str">
            <v>c</v>
          </cell>
          <cell r="C274" t="str">
            <v>구조물터파기</v>
          </cell>
          <cell r="D274" t="str">
            <v>육상발파암,0-4m</v>
          </cell>
          <cell r="E274">
            <v>465</v>
          </cell>
          <cell r="F274" t="str">
            <v>M3</v>
          </cell>
          <cell r="G274">
            <v>42340</v>
          </cell>
          <cell r="H274">
            <v>19688100</v>
          </cell>
        </row>
        <row r="275">
          <cell r="B275" t="str">
            <v>d</v>
          </cell>
          <cell r="C275" t="str">
            <v>구조물터파기</v>
          </cell>
          <cell r="D275" t="str">
            <v>육상발파암,4m이상</v>
          </cell>
          <cell r="E275">
            <v>353</v>
          </cell>
          <cell r="F275" t="str">
            <v>M3</v>
          </cell>
          <cell r="G275">
            <v>49610</v>
          </cell>
          <cell r="H275">
            <v>17512330</v>
          </cell>
        </row>
        <row r="276">
          <cell r="B276" t="str">
            <v>계</v>
          </cell>
          <cell r="E276">
            <v>0</v>
          </cell>
          <cell r="G276">
            <v>0</v>
          </cell>
          <cell r="H276">
            <v>0</v>
          </cell>
        </row>
        <row r="277">
          <cell r="B277" t="str">
            <v>3.02</v>
          </cell>
          <cell r="C277" t="str">
            <v>되메우기및다짐</v>
          </cell>
          <cell r="D277" t="str">
            <v>(기계70%+인력30%)</v>
          </cell>
          <cell r="E277">
            <v>1128</v>
          </cell>
          <cell r="F277" t="str">
            <v>M3</v>
          </cell>
          <cell r="G277">
            <v>2520</v>
          </cell>
          <cell r="H277">
            <v>2842560</v>
          </cell>
        </row>
        <row r="278">
          <cell r="B278" t="str">
            <v>3.03</v>
          </cell>
          <cell r="C278" t="str">
            <v>뒷채움및다짐</v>
          </cell>
          <cell r="E278">
            <v>1238</v>
          </cell>
          <cell r="F278" t="str">
            <v>M3</v>
          </cell>
          <cell r="G278">
            <v>16890</v>
          </cell>
          <cell r="H278">
            <v>20909820</v>
          </cell>
        </row>
        <row r="279">
          <cell r="B279" t="str">
            <v>3.04</v>
          </cell>
          <cell r="C279" t="str">
            <v>면정리및청소</v>
          </cell>
          <cell r="D279" t="str">
            <v>(발파암 : 육상)</v>
          </cell>
          <cell r="E279">
            <v>340</v>
          </cell>
          <cell r="F279" t="str">
            <v>M2</v>
          </cell>
          <cell r="G279">
            <v>3470</v>
          </cell>
          <cell r="H279">
            <v>1179800</v>
          </cell>
        </row>
        <row r="280">
          <cell r="B280" t="str">
            <v>3.05</v>
          </cell>
          <cell r="C280" t="str">
            <v>콘크리트타설</v>
          </cell>
          <cell r="G280">
            <v>0</v>
          </cell>
          <cell r="H280">
            <v>0</v>
          </cell>
        </row>
        <row r="281">
          <cell r="B281" t="str">
            <v>a</v>
          </cell>
          <cell r="C281" t="str">
            <v>콘크리트타설</v>
          </cell>
          <cell r="D281" t="str">
            <v>펌프카,철근19-450-8</v>
          </cell>
          <cell r="E281">
            <v>97</v>
          </cell>
          <cell r="F281" t="str">
            <v>M3</v>
          </cell>
          <cell r="G281">
            <v>86060</v>
          </cell>
          <cell r="H281">
            <v>8347820</v>
          </cell>
        </row>
        <row r="282">
          <cell r="B282" t="str">
            <v>b</v>
          </cell>
          <cell r="C282" t="str">
            <v>콘크리트타설</v>
          </cell>
          <cell r="D282" t="str">
            <v>펌프카,섬유보강</v>
          </cell>
          <cell r="E282">
            <v>140</v>
          </cell>
          <cell r="F282" t="str">
            <v>M3</v>
          </cell>
          <cell r="G282">
            <v>60560</v>
          </cell>
          <cell r="H282">
            <v>8478400</v>
          </cell>
        </row>
        <row r="283">
          <cell r="B283" t="str">
            <v>c</v>
          </cell>
          <cell r="C283" t="str">
            <v>콘크리트타설</v>
          </cell>
          <cell r="D283" t="str">
            <v>펌프카철근 25-270-15</v>
          </cell>
          <cell r="E283">
            <v>129</v>
          </cell>
          <cell r="F283" t="str">
            <v>M3</v>
          </cell>
          <cell r="G283">
            <v>55100</v>
          </cell>
          <cell r="H283">
            <v>7107900</v>
          </cell>
        </row>
        <row r="284">
          <cell r="B284" t="str">
            <v>d</v>
          </cell>
          <cell r="C284" t="str">
            <v>콘크리트타설</v>
          </cell>
          <cell r="D284" t="str">
            <v>펌프카철근,25-240-15</v>
          </cell>
          <cell r="E284">
            <v>958</v>
          </cell>
          <cell r="F284" t="str">
            <v>M3</v>
          </cell>
          <cell r="G284">
            <v>55200</v>
          </cell>
          <cell r="H284">
            <v>52881600</v>
          </cell>
        </row>
        <row r="285">
          <cell r="B285" t="str">
            <v>e</v>
          </cell>
          <cell r="C285" t="str">
            <v>콘크리트타설</v>
          </cell>
          <cell r="D285" t="str">
            <v>무 근,25-160-8</v>
          </cell>
          <cell r="E285">
            <v>38</v>
          </cell>
          <cell r="F285" t="str">
            <v>M3</v>
          </cell>
          <cell r="G285">
            <v>54350</v>
          </cell>
          <cell r="H285">
            <v>2065300</v>
          </cell>
        </row>
        <row r="286">
          <cell r="B286" t="str">
            <v>계</v>
          </cell>
          <cell r="E286">
            <v>0</v>
          </cell>
          <cell r="G286">
            <v>0</v>
          </cell>
          <cell r="H286">
            <v>0</v>
          </cell>
        </row>
        <row r="287">
          <cell r="B287" t="str">
            <v>3.06</v>
          </cell>
          <cell r="C287" t="str">
            <v>합판거푸집</v>
          </cell>
          <cell r="G287">
            <v>0</v>
          </cell>
          <cell r="H287">
            <v>0</v>
          </cell>
        </row>
        <row r="288">
          <cell r="B288" t="str">
            <v>a</v>
          </cell>
          <cell r="C288" t="str">
            <v>거푸집</v>
          </cell>
          <cell r="D288" t="str">
            <v>(합판 3회)</v>
          </cell>
          <cell r="E288">
            <v>1455</v>
          </cell>
          <cell r="F288" t="str">
            <v>M2</v>
          </cell>
          <cell r="G288">
            <v>15740</v>
          </cell>
          <cell r="H288">
            <v>22901700</v>
          </cell>
        </row>
        <row r="289">
          <cell r="B289" t="str">
            <v>b</v>
          </cell>
          <cell r="C289" t="str">
            <v>거푸집</v>
          </cell>
          <cell r="D289" t="str">
            <v>(합판 3회:7-10m)</v>
          </cell>
          <cell r="E289">
            <v>217</v>
          </cell>
          <cell r="F289" t="str">
            <v>M2</v>
          </cell>
          <cell r="G289">
            <v>16850</v>
          </cell>
          <cell r="H289">
            <v>3656450</v>
          </cell>
        </row>
        <row r="290">
          <cell r="B290" t="str">
            <v>c</v>
          </cell>
          <cell r="C290" t="str">
            <v>거푸집</v>
          </cell>
          <cell r="D290" t="str">
            <v>(합판 4회)</v>
          </cell>
          <cell r="E290">
            <v>178</v>
          </cell>
          <cell r="F290" t="str">
            <v>M2</v>
          </cell>
          <cell r="G290">
            <v>13460</v>
          </cell>
          <cell r="H290">
            <v>2395880</v>
          </cell>
        </row>
        <row r="291">
          <cell r="B291" t="str">
            <v>d</v>
          </cell>
          <cell r="C291" t="str">
            <v>거푸집</v>
          </cell>
          <cell r="D291" t="str">
            <v>(합판 6회)</v>
          </cell>
          <cell r="E291">
            <v>13</v>
          </cell>
          <cell r="F291" t="str">
            <v>M2</v>
          </cell>
          <cell r="G291">
            <v>11040</v>
          </cell>
          <cell r="H291">
            <v>143520</v>
          </cell>
        </row>
        <row r="292">
          <cell r="B292" t="str">
            <v>e</v>
          </cell>
          <cell r="C292" t="str">
            <v>문양거푸집</v>
          </cell>
          <cell r="D292" t="str">
            <v>합성수지(0-7M)</v>
          </cell>
          <cell r="E292">
            <v>346</v>
          </cell>
          <cell r="F292" t="str">
            <v>M2</v>
          </cell>
          <cell r="G292">
            <v>18290</v>
          </cell>
          <cell r="H292">
            <v>6328340</v>
          </cell>
        </row>
        <row r="293">
          <cell r="B293" t="str">
            <v>f</v>
          </cell>
          <cell r="C293" t="str">
            <v>문양거푸집</v>
          </cell>
          <cell r="D293" t="str">
            <v>합성수지(7-10M)</v>
          </cell>
          <cell r="E293">
            <v>68</v>
          </cell>
          <cell r="F293" t="str">
            <v>M2</v>
          </cell>
          <cell r="G293">
            <v>19440</v>
          </cell>
          <cell r="H293">
            <v>1321920</v>
          </cell>
        </row>
        <row r="294">
          <cell r="B294" t="str">
            <v>계</v>
          </cell>
          <cell r="E294">
            <v>0</v>
          </cell>
          <cell r="G294">
            <v>0</v>
          </cell>
          <cell r="H294">
            <v>0</v>
          </cell>
        </row>
        <row r="295">
          <cell r="B295" t="str">
            <v>3.07</v>
          </cell>
          <cell r="C295" t="str">
            <v>강관비계</v>
          </cell>
          <cell r="E295">
            <v>908</v>
          </cell>
          <cell r="F295" t="str">
            <v>M2</v>
          </cell>
          <cell r="G295">
            <v>6540</v>
          </cell>
          <cell r="H295">
            <v>5938320</v>
          </cell>
        </row>
        <row r="296">
          <cell r="B296" t="str">
            <v>3.08</v>
          </cell>
          <cell r="C296" t="str">
            <v>동 바 리</v>
          </cell>
          <cell r="D296" t="str">
            <v>완도IC교</v>
          </cell>
          <cell r="G296">
            <v>0</v>
          </cell>
          <cell r="H296">
            <v>0</v>
          </cell>
        </row>
        <row r="297">
          <cell r="B297" t="str">
            <v>a</v>
          </cell>
          <cell r="C297" t="str">
            <v>강관동바리</v>
          </cell>
          <cell r="D297" t="str">
            <v>교량용</v>
          </cell>
          <cell r="E297">
            <v>198</v>
          </cell>
          <cell r="F297" t="str">
            <v>공M3</v>
          </cell>
          <cell r="G297">
            <v>12790</v>
          </cell>
          <cell r="H297">
            <v>2532420</v>
          </cell>
        </row>
        <row r="298">
          <cell r="B298" t="str">
            <v>b</v>
          </cell>
          <cell r="C298" t="str">
            <v>동바리</v>
          </cell>
          <cell r="D298" t="str">
            <v>(목재 4회)</v>
          </cell>
          <cell r="E298">
            <v>575</v>
          </cell>
          <cell r="F298" t="str">
            <v>공M3</v>
          </cell>
          <cell r="G298">
            <v>15300</v>
          </cell>
          <cell r="H298">
            <v>8797500</v>
          </cell>
        </row>
        <row r="299">
          <cell r="B299" t="str">
            <v>소계</v>
          </cell>
          <cell r="E299">
            <v>0</v>
          </cell>
          <cell r="G299">
            <v>0</v>
          </cell>
          <cell r="H299">
            <v>0</v>
          </cell>
        </row>
        <row r="300">
          <cell r="B300" t="str">
            <v>3.09</v>
          </cell>
          <cell r="C300" t="str">
            <v>표면처리</v>
          </cell>
          <cell r="G300">
            <v>0</v>
          </cell>
          <cell r="H300">
            <v>0</v>
          </cell>
        </row>
        <row r="301">
          <cell r="B301" t="str">
            <v>a</v>
          </cell>
          <cell r="C301" t="str">
            <v>슬라브양생</v>
          </cell>
          <cell r="E301">
            <v>516</v>
          </cell>
          <cell r="F301" t="str">
            <v>M2</v>
          </cell>
          <cell r="G301">
            <v>240</v>
          </cell>
          <cell r="H301">
            <v>123840</v>
          </cell>
        </row>
        <row r="302">
          <cell r="B302" t="str">
            <v>b</v>
          </cell>
          <cell r="C302" t="str">
            <v>데크휘니샤면고르기</v>
          </cell>
          <cell r="E302">
            <v>516</v>
          </cell>
          <cell r="F302" t="str">
            <v>M2</v>
          </cell>
          <cell r="G302">
            <v>360</v>
          </cell>
          <cell r="H302">
            <v>185760</v>
          </cell>
        </row>
        <row r="303">
          <cell r="B303" t="str">
            <v>계</v>
          </cell>
          <cell r="E303">
            <v>0</v>
          </cell>
          <cell r="G303">
            <v>0</v>
          </cell>
          <cell r="H303">
            <v>0</v>
          </cell>
        </row>
        <row r="304">
          <cell r="B304" t="str">
            <v>3.10</v>
          </cell>
          <cell r="C304" t="str">
            <v>아스팔트방수</v>
          </cell>
          <cell r="E304">
            <v>340</v>
          </cell>
          <cell r="F304" t="str">
            <v>M2</v>
          </cell>
          <cell r="G304">
            <v>3740</v>
          </cell>
          <cell r="H304">
            <v>1271600</v>
          </cell>
        </row>
        <row r="305">
          <cell r="B305" t="str">
            <v>3.11</v>
          </cell>
          <cell r="C305" t="str">
            <v>교면방수</v>
          </cell>
          <cell r="D305" t="str">
            <v>도막방수</v>
          </cell>
          <cell r="E305">
            <v>516</v>
          </cell>
          <cell r="F305" t="str">
            <v>M2</v>
          </cell>
          <cell r="G305">
            <v>15510</v>
          </cell>
          <cell r="H305">
            <v>8003160</v>
          </cell>
        </row>
        <row r="306">
          <cell r="B306" t="str">
            <v>3.12</v>
          </cell>
          <cell r="C306" t="str">
            <v>시공이음</v>
          </cell>
          <cell r="D306" t="str">
            <v>스치로폴T=20MM</v>
          </cell>
          <cell r="E306">
            <v>19</v>
          </cell>
          <cell r="F306" t="str">
            <v>M2</v>
          </cell>
          <cell r="G306">
            <v>1000</v>
          </cell>
          <cell r="H306">
            <v>19000</v>
          </cell>
        </row>
        <row r="307">
          <cell r="B307" t="str">
            <v>3.13</v>
          </cell>
          <cell r="C307" t="str">
            <v>다웰바</v>
          </cell>
          <cell r="D307" t="str">
            <v>25x600㎜슬래브용</v>
          </cell>
          <cell r="E307">
            <v>64</v>
          </cell>
          <cell r="F307" t="str">
            <v>개</v>
          </cell>
          <cell r="G307">
            <v>6080</v>
          </cell>
          <cell r="H307">
            <v>389120</v>
          </cell>
        </row>
        <row r="308">
          <cell r="B308" t="str">
            <v>3.14</v>
          </cell>
          <cell r="C308" t="str">
            <v>무수축콘크리트</v>
          </cell>
          <cell r="E308">
            <v>2.7450000000000001</v>
          </cell>
          <cell r="F308" t="str">
            <v>M3</v>
          </cell>
          <cell r="G308">
            <v>175000</v>
          </cell>
          <cell r="H308">
            <v>480375</v>
          </cell>
        </row>
        <row r="309">
          <cell r="B309" t="str">
            <v>3.15</v>
          </cell>
          <cell r="C309" t="str">
            <v>무수축몰탈</v>
          </cell>
          <cell r="E309">
            <v>0.55700000000000005</v>
          </cell>
          <cell r="F309" t="str">
            <v>M3</v>
          </cell>
          <cell r="G309">
            <v>143000</v>
          </cell>
          <cell r="H309">
            <v>79651</v>
          </cell>
        </row>
        <row r="310">
          <cell r="B310" t="str">
            <v>3.16</v>
          </cell>
          <cell r="C310" t="str">
            <v>신축이음장치</v>
          </cell>
          <cell r="D310" t="str">
            <v>AL JOINT</v>
          </cell>
          <cell r="E310">
            <v>27</v>
          </cell>
          <cell r="F310" t="str">
            <v>M</v>
          </cell>
          <cell r="G310">
            <v>426180</v>
          </cell>
          <cell r="H310">
            <v>11506860</v>
          </cell>
        </row>
        <row r="311">
          <cell r="B311" t="str">
            <v>3.17</v>
          </cell>
          <cell r="C311" t="str">
            <v>교좌장치</v>
          </cell>
          <cell r="G311">
            <v>0</v>
          </cell>
          <cell r="H311">
            <v>0</v>
          </cell>
        </row>
        <row r="312">
          <cell r="B312" t="str">
            <v>a</v>
          </cell>
          <cell r="C312" t="str">
            <v>교좌장치</v>
          </cell>
          <cell r="D312" t="str">
            <v>(고정: 225TON)</v>
          </cell>
          <cell r="E312">
            <v>1</v>
          </cell>
          <cell r="F312" t="str">
            <v>조</v>
          </cell>
          <cell r="G312">
            <v>2224050</v>
          </cell>
          <cell r="H312">
            <v>2224050</v>
          </cell>
        </row>
        <row r="313">
          <cell r="B313" t="str">
            <v>b</v>
          </cell>
          <cell r="C313" t="str">
            <v>교좌장치</v>
          </cell>
          <cell r="D313" t="str">
            <v>(교축방향:225TON)</v>
          </cell>
          <cell r="E313">
            <v>1</v>
          </cell>
          <cell r="F313" t="str">
            <v>조</v>
          </cell>
          <cell r="G313">
            <v>2205350</v>
          </cell>
          <cell r="H313">
            <v>2205350</v>
          </cell>
        </row>
        <row r="314">
          <cell r="B314" t="str">
            <v>c</v>
          </cell>
          <cell r="C314" t="str">
            <v>교좌장치</v>
          </cell>
          <cell r="D314" t="str">
            <v>교축직각방향:225TON</v>
          </cell>
          <cell r="E314">
            <v>4</v>
          </cell>
          <cell r="F314" t="str">
            <v>조</v>
          </cell>
          <cell r="G314">
            <v>2205350</v>
          </cell>
          <cell r="H314">
            <v>8821400</v>
          </cell>
        </row>
        <row r="315">
          <cell r="B315" t="str">
            <v>d</v>
          </cell>
          <cell r="C315" t="str">
            <v>교좌장치</v>
          </cell>
          <cell r="D315" t="str">
            <v>(양방향:225TON)</v>
          </cell>
          <cell r="E315">
            <v>4</v>
          </cell>
          <cell r="F315" t="str">
            <v>조</v>
          </cell>
          <cell r="G315">
            <v>1899350</v>
          </cell>
          <cell r="H315">
            <v>7597400</v>
          </cell>
        </row>
        <row r="316">
          <cell r="B316" t="str">
            <v>계</v>
          </cell>
          <cell r="E316">
            <v>0</v>
          </cell>
          <cell r="G316">
            <v>0</v>
          </cell>
          <cell r="H316">
            <v>0</v>
          </cell>
        </row>
        <row r="317">
          <cell r="B317" t="str">
            <v>3.18</v>
          </cell>
          <cell r="C317" t="str">
            <v>철근가공조립</v>
          </cell>
          <cell r="G317">
            <v>0</v>
          </cell>
          <cell r="H317">
            <v>0</v>
          </cell>
        </row>
        <row r="318">
          <cell r="B318" t="str">
            <v>a</v>
          </cell>
          <cell r="C318" t="str">
            <v>철근가공조립</v>
          </cell>
          <cell r="D318" t="str">
            <v>(보 통)</v>
          </cell>
          <cell r="E318">
            <v>9.3539999999999992</v>
          </cell>
          <cell r="F318" t="str">
            <v>TON</v>
          </cell>
          <cell r="G318">
            <v>249000</v>
          </cell>
          <cell r="H318">
            <v>2329146</v>
          </cell>
        </row>
        <row r="319">
          <cell r="B319" t="str">
            <v>b</v>
          </cell>
          <cell r="C319" t="str">
            <v>철근가공조립</v>
          </cell>
          <cell r="D319" t="str">
            <v>(복 잡)</v>
          </cell>
          <cell r="E319">
            <v>141.03299999999999</v>
          </cell>
          <cell r="F319" t="str">
            <v>TON</v>
          </cell>
          <cell r="G319">
            <v>260000</v>
          </cell>
          <cell r="H319">
            <v>36668580</v>
          </cell>
        </row>
        <row r="320">
          <cell r="B320" t="str">
            <v>계</v>
          </cell>
          <cell r="E320">
            <v>0</v>
          </cell>
          <cell r="G320">
            <v>0</v>
          </cell>
          <cell r="H320">
            <v>0</v>
          </cell>
        </row>
        <row r="321">
          <cell r="B321" t="str">
            <v>3.19</v>
          </cell>
          <cell r="C321" t="str">
            <v>교명주 및 설명판</v>
          </cell>
          <cell r="G321">
            <v>0</v>
          </cell>
          <cell r="H321">
            <v>0</v>
          </cell>
        </row>
        <row r="322">
          <cell r="B322" t="str">
            <v>a</v>
          </cell>
          <cell r="C322" t="str">
            <v>교명주</v>
          </cell>
          <cell r="D322" t="str">
            <v>(화 강 암)</v>
          </cell>
          <cell r="E322">
            <v>4</v>
          </cell>
          <cell r="F322" t="str">
            <v>개</v>
          </cell>
          <cell r="G322">
            <v>1025410</v>
          </cell>
          <cell r="H322">
            <v>4101640</v>
          </cell>
        </row>
        <row r="323">
          <cell r="B323" t="str">
            <v>b</v>
          </cell>
          <cell r="C323" t="str">
            <v>교명판</v>
          </cell>
          <cell r="D323" t="str">
            <v>(400x250x10㎜)</v>
          </cell>
          <cell r="E323">
            <v>4</v>
          </cell>
          <cell r="F323" t="str">
            <v>개</v>
          </cell>
          <cell r="G323">
            <v>42610</v>
          </cell>
          <cell r="H323">
            <v>170440</v>
          </cell>
        </row>
        <row r="324">
          <cell r="B324" t="str">
            <v>c</v>
          </cell>
          <cell r="C324" t="str">
            <v>설명판</v>
          </cell>
          <cell r="D324" t="str">
            <v>(500x300x10㎜)</v>
          </cell>
          <cell r="E324">
            <v>4</v>
          </cell>
          <cell r="F324" t="str">
            <v>개</v>
          </cell>
          <cell r="G324">
            <v>60550</v>
          </cell>
          <cell r="H324">
            <v>242200</v>
          </cell>
        </row>
        <row r="325">
          <cell r="B325" t="str">
            <v>계</v>
          </cell>
          <cell r="E325">
            <v>0</v>
          </cell>
          <cell r="G325">
            <v>0</v>
          </cell>
          <cell r="H325">
            <v>0</v>
          </cell>
        </row>
        <row r="326">
          <cell r="B326" t="str">
            <v>3.20</v>
          </cell>
          <cell r="C326" t="str">
            <v>T.B.M 설치</v>
          </cell>
          <cell r="E326">
            <v>1</v>
          </cell>
          <cell r="F326" t="str">
            <v>개</v>
          </cell>
          <cell r="G326">
            <v>21420</v>
          </cell>
          <cell r="H326">
            <v>21420</v>
          </cell>
        </row>
        <row r="327">
          <cell r="B327" t="str">
            <v>3.21</v>
          </cell>
          <cell r="C327" t="str">
            <v>배수시설</v>
          </cell>
          <cell r="G327">
            <v>0</v>
          </cell>
          <cell r="H327">
            <v>0</v>
          </cell>
        </row>
        <row r="328">
          <cell r="B328" t="str">
            <v>a</v>
          </cell>
          <cell r="C328" t="str">
            <v>연결집수구</v>
          </cell>
          <cell r="E328">
            <v>4</v>
          </cell>
          <cell r="F328" t="str">
            <v>개</v>
          </cell>
          <cell r="G328">
            <v>32300</v>
          </cell>
          <cell r="H328">
            <v>129200</v>
          </cell>
        </row>
        <row r="329">
          <cell r="B329" t="str">
            <v>b</v>
          </cell>
          <cell r="C329" t="str">
            <v>배수관</v>
          </cell>
          <cell r="D329" t="str">
            <v>완도IC교</v>
          </cell>
          <cell r="E329">
            <v>1</v>
          </cell>
          <cell r="F329" t="str">
            <v>식</v>
          </cell>
          <cell r="G329">
            <v>133750</v>
          </cell>
          <cell r="H329">
            <v>133750</v>
          </cell>
        </row>
        <row r="330">
          <cell r="B330" t="str">
            <v>계</v>
          </cell>
          <cell r="E330">
            <v>0</v>
          </cell>
          <cell r="G330">
            <v>0</v>
          </cell>
          <cell r="H330">
            <v>0</v>
          </cell>
        </row>
        <row r="331">
          <cell r="B331" t="str">
            <v>3.22</v>
          </cell>
          <cell r="C331" t="str">
            <v>스페이스</v>
          </cell>
          <cell r="G331">
            <v>0</v>
          </cell>
          <cell r="H331">
            <v>0</v>
          </cell>
        </row>
        <row r="332">
          <cell r="B332" t="str">
            <v>a</v>
          </cell>
          <cell r="C332" t="str">
            <v>스페이서</v>
          </cell>
          <cell r="D332" t="str">
            <v>슬래브및하부공</v>
          </cell>
          <cell r="E332">
            <v>935</v>
          </cell>
          <cell r="F332" t="str">
            <v>M2</v>
          </cell>
          <cell r="G332">
            <v>350</v>
          </cell>
          <cell r="H332">
            <v>327250</v>
          </cell>
        </row>
        <row r="333">
          <cell r="B333" t="str">
            <v>b</v>
          </cell>
          <cell r="C333" t="str">
            <v>스페이서</v>
          </cell>
          <cell r="D333" t="str">
            <v>벽체용</v>
          </cell>
          <cell r="E333">
            <v>674</v>
          </cell>
          <cell r="F333" t="str">
            <v>M2</v>
          </cell>
          <cell r="G333">
            <v>490</v>
          </cell>
          <cell r="H333">
            <v>330260</v>
          </cell>
        </row>
        <row r="334">
          <cell r="B334" t="str">
            <v>계</v>
          </cell>
          <cell r="E334">
            <v>0</v>
          </cell>
          <cell r="G334">
            <v>0</v>
          </cell>
          <cell r="H334">
            <v>0</v>
          </cell>
        </row>
        <row r="335">
          <cell r="B335" t="str">
            <v>3.23</v>
          </cell>
          <cell r="C335" t="str">
            <v>R.P.F BEAM</v>
          </cell>
          <cell r="G335">
            <v>0</v>
          </cell>
          <cell r="H335">
            <v>0</v>
          </cell>
        </row>
        <row r="336">
          <cell r="B336" t="str">
            <v>a</v>
          </cell>
          <cell r="C336" t="str">
            <v>R.P.F BEAM용 자재비</v>
          </cell>
          <cell r="D336" t="str">
            <v>완도IC교</v>
          </cell>
          <cell r="E336">
            <v>5</v>
          </cell>
          <cell r="F336" t="str">
            <v>본</v>
          </cell>
          <cell r="G336">
            <v>14005140</v>
          </cell>
          <cell r="H336">
            <v>70025700</v>
          </cell>
        </row>
        <row r="337">
          <cell r="B337" t="str">
            <v>b</v>
          </cell>
          <cell r="C337" t="str">
            <v>R.P.F BEAM 제작</v>
          </cell>
          <cell r="D337" t="str">
            <v>완도IC교</v>
          </cell>
          <cell r="E337">
            <v>5</v>
          </cell>
          <cell r="F337" t="str">
            <v>본</v>
          </cell>
          <cell r="G337">
            <v>50446470</v>
          </cell>
          <cell r="H337">
            <v>252232350</v>
          </cell>
        </row>
        <row r="338">
          <cell r="B338" t="str">
            <v>c</v>
          </cell>
          <cell r="C338" t="str">
            <v>RPF BEAM 운반및가설</v>
          </cell>
          <cell r="D338" t="str">
            <v>완도IC교</v>
          </cell>
          <cell r="E338">
            <v>5</v>
          </cell>
          <cell r="F338" t="str">
            <v>본</v>
          </cell>
          <cell r="G338">
            <v>1716510</v>
          </cell>
          <cell r="H338">
            <v>8582550</v>
          </cell>
        </row>
        <row r="339">
          <cell r="B339" t="str">
            <v>계</v>
          </cell>
          <cell r="E339">
            <v>0</v>
          </cell>
          <cell r="G339">
            <v>0</v>
          </cell>
          <cell r="H339">
            <v>0</v>
          </cell>
        </row>
        <row r="340">
          <cell r="B340" t="str">
            <v>3.24</v>
          </cell>
          <cell r="C340" t="str">
            <v>신축이음</v>
          </cell>
          <cell r="D340" t="str">
            <v>T=12㎜</v>
          </cell>
          <cell r="E340">
            <v>0.5</v>
          </cell>
          <cell r="F340" t="str">
            <v>M2</v>
          </cell>
          <cell r="G340">
            <v>4530</v>
          </cell>
          <cell r="H340">
            <v>2265</v>
          </cell>
        </row>
        <row r="341">
          <cell r="B341" t="str">
            <v>3.25</v>
          </cell>
          <cell r="C341" t="str">
            <v>수축줄눈</v>
          </cell>
          <cell r="E341">
            <v>17</v>
          </cell>
          <cell r="F341" t="str">
            <v>M</v>
          </cell>
          <cell r="G341">
            <v>4780</v>
          </cell>
          <cell r="H341">
            <v>81260</v>
          </cell>
        </row>
        <row r="342">
          <cell r="B342" t="str">
            <v>3.26</v>
          </cell>
          <cell r="C342" t="str">
            <v>부대시설</v>
          </cell>
          <cell r="G342">
            <v>0</v>
          </cell>
          <cell r="H342">
            <v>0</v>
          </cell>
        </row>
        <row r="343">
          <cell r="B343" t="str">
            <v>a</v>
          </cell>
          <cell r="C343" t="str">
            <v>난간</v>
          </cell>
          <cell r="E343">
            <v>109</v>
          </cell>
          <cell r="F343" t="str">
            <v>M</v>
          </cell>
          <cell r="G343">
            <v>70240</v>
          </cell>
          <cell r="H343">
            <v>7656160</v>
          </cell>
        </row>
        <row r="344">
          <cell r="B344" t="str">
            <v>b</v>
          </cell>
          <cell r="C344" t="str">
            <v>전선관</v>
          </cell>
          <cell r="D344" t="str">
            <v>PVCφ100mm</v>
          </cell>
          <cell r="E344">
            <v>218</v>
          </cell>
          <cell r="F344" t="str">
            <v>M</v>
          </cell>
          <cell r="G344">
            <v>2330</v>
          </cell>
          <cell r="H344">
            <v>507940</v>
          </cell>
        </row>
        <row r="345">
          <cell r="B345" t="str">
            <v>c</v>
          </cell>
          <cell r="C345" t="str">
            <v>전선관</v>
          </cell>
          <cell r="D345" t="str">
            <v>PVCφ150mm</v>
          </cell>
          <cell r="E345">
            <v>109</v>
          </cell>
          <cell r="F345" t="str">
            <v>M</v>
          </cell>
          <cell r="G345">
            <v>4400</v>
          </cell>
          <cell r="H345">
            <v>479600</v>
          </cell>
        </row>
        <row r="346">
          <cell r="B346" t="str">
            <v>d</v>
          </cell>
          <cell r="C346" t="str">
            <v>낙하물방지공</v>
          </cell>
          <cell r="E346">
            <v>606</v>
          </cell>
          <cell r="F346" t="str">
            <v>M2</v>
          </cell>
          <cell r="G346">
            <v>3000</v>
          </cell>
          <cell r="H346">
            <v>1818000</v>
          </cell>
        </row>
        <row r="347">
          <cell r="B347" t="str">
            <v>e</v>
          </cell>
          <cell r="C347" t="str">
            <v>NOTCH</v>
          </cell>
          <cell r="E347">
            <v>89</v>
          </cell>
          <cell r="F347" t="str">
            <v>M2</v>
          </cell>
          <cell r="G347">
            <v>21420</v>
          </cell>
          <cell r="H347">
            <v>1906380</v>
          </cell>
        </row>
        <row r="348">
          <cell r="B348" t="str">
            <v>f</v>
          </cell>
          <cell r="C348" t="str">
            <v>교대안전 점검시설</v>
          </cell>
          <cell r="D348" t="str">
            <v>완도IC 교</v>
          </cell>
          <cell r="E348">
            <v>2</v>
          </cell>
          <cell r="F348" t="str">
            <v>개소</v>
          </cell>
          <cell r="G348">
            <v>4697000</v>
          </cell>
          <cell r="H348">
            <v>9394000</v>
          </cell>
        </row>
        <row r="349">
          <cell r="B349" t="str">
            <v>계</v>
          </cell>
          <cell r="E349">
            <v>0</v>
          </cell>
          <cell r="G349">
            <v>0</v>
          </cell>
          <cell r="H349">
            <v>0</v>
          </cell>
        </row>
        <row r="350">
          <cell r="B350" t="str">
            <v>합계</v>
          </cell>
          <cell r="E350">
            <v>0</v>
          </cell>
          <cell r="G350">
            <v>0</v>
          </cell>
          <cell r="H350">
            <v>0</v>
          </cell>
        </row>
        <row r="351">
          <cell r="B351" t="str">
            <v>B.</v>
          </cell>
          <cell r="C351" t="str">
            <v>죽청천교</v>
          </cell>
          <cell r="D351" t="str">
            <v>지중 R.C라멘교</v>
          </cell>
          <cell r="G351">
            <v>0</v>
          </cell>
          <cell r="H351">
            <v>0</v>
          </cell>
        </row>
        <row r="352">
          <cell r="B352" t="str">
            <v>3.01</v>
          </cell>
          <cell r="C352" t="str">
            <v>터 파 기</v>
          </cell>
          <cell r="G352">
            <v>0</v>
          </cell>
          <cell r="H352">
            <v>0</v>
          </cell>
        </row>
        <row r="353">
          <cell r="B353" t="str">
            <v>a</v>
          </cell>
          <cell r="C353" t="str">
            <v>구조물터파기</v>
          </cell>
          <cell r="D353" t="str">
            <v>육상 토사(0-4ｍ)</v>
          </cell>
          <cell r="E353">
            <v>2694</v>
          </cell>
          <cell r="F353" t="str">
            <v>M3</v>
          </cell>
          <cell r="G353">
            <v>2310</v>
          </cell>
          <cell r="H353">
            <v>6223140</v>
          </cell>
        </row>
        <row r="354">
          <cell r="B354" t="str">
            <v>b</v>
          </cell>
          <cell r="C354" t="str">
            <v>구조물터파기</v>
          </cell>
          <cell r="D354" t="str">
            <v>수중풍화암(0-4ｍ)</v>
          </cell>
          <cell r="E354">
            <v>376</v>
          </cell>
          <cell r="F354" t="str">
            <v>M3</v>
          </cell>
          <cell r="G354">
            <v>46990</v>
          </cell>
          <cell r="H354">
            <v>17668240</v>
          </cell>
        </row>
        <row r="355">
          <cell r="B355" t="str">
            <v>c</v>
          </cell>
          <cell r="C355" t="str">
            <v>구조물터파기</v>
          </cell>
          <cell r="D355" t="str">
            <v>수중풍화암(4ｍ이상)</v>
          </cell>
          <cell r="E355">
            <v>119</v>
          </cell>
          <cell r="F355" t="str">
            <v>M3</v>
          </cell>
          <cell r="G355">
            <v>46870</v>
          </cell>
          <cell r="H355">
            <v>5577530</v>
          </cell>
        </row>
        <row r="356">
          <cell r="B356" t="str">
            <v>계</v>
          </cell>
          <cell r="E356">
            <v>0</v>
          </cell>
          <cell r="G356">
            <v>0</v>
          </cell>
          <cell r="H356">
            <v>0</v>
          </cell>
        </row>
        <row r="357">
          <cell r="B357" t="str">
            <v>3.02</v>
          </cell>
          <cell r="C357" t="str">
            <v>되메우기및다짐</v>
          </cell>
          <cell r="D357" t="str">
            <v>(기계70%+인력30%)</v>
          </cell>
          <cell r="E357">
            <v>2217</v>
          </cell>
          <cell r="F357" t="str">
            <v>M3</v>
          </cell>
          <cell r="G357">
            <v>2520</v>
          </cell>
          <cell r="H357">
            <v>5586840</v>
          </cell>
        </row>
        <row r="358">
          <cell r="B358" t="str">
            <v>3.03</v>
          </cell>
          <cell r="C358" t="str">
            <v>뒷채움및다짐</v>
          </cell>
          <cell r="E358">
            <v>2371</v>
          </cell>
          <cell r="F358" t="str">
            <v>M3</v>
          </cell>
          <cell r="G358">
            <v>16890</v>
          </cell>
          <cell r="H358">
            <v>40046190</v>
          </cell>
        </row>
        <row r="359">
          <cell r="B359" t="str">
            <v>3.04</v>
          </cell>
          <cell r="C359" t="str">
            <v>물푸기공</v>
          </cell>
          <cell r="E359">
            <v>188</v>
          </cell>
          <cell r="F359" t="str">
            <v>HR</v>
          </cell>
          <cell r="G359">
            <v>18880</v>
          </cell>
          <cell r="H359">
            <v>3549440</v>
          </cell>
        </row>
        <row r="360">
          <cell r="B360" t="str">
            <v>3.05</v>
          </cell>
          <cell r="C360" t="str">
            <v>돌망태</v>
          </cell>
          <cell r="D360" t="str">
            <v>타원형 H = 45CM</v>
          </cell>
          <cell r="E360">
            <v>432</v>
          </cell>
          <cell r="F360" t="str">
            <v>M2</v>
          </cell>
          <cell r="G360">
            <v>8570</v>
          </cell>
          <cell r="H360">
            <v>3702240</v>
          </cell>
        </row>
        <row r="361">
          <cell r="B361" t="str">
            <v>3.06</v>
          </cell>
          <cell r="C361" t="str">
            <v>가도</v>
          </cell>
          <cell r="D361" t="str">
            <v>(죽청천교)</v>
          </cell>
          <cell r="E361">
            <v>1</v>
          </cell>
          <cell r="F361" t="str">
            <v>식</v>
          </cell>
          <cell r="G361">
            <v>24537940</v>
          </cell>
          <cell r="H361">
            <v>24537940</v>
          </cell>
        </row>
        <row r="362">
          <cell r="B362" t="str">
            <v>3.07</v>
          </cell>
          <cell r="C362" t="str">
            <v>콘크리트타설</v>
          </cell>
          <cell r="G362">
            <v>0</v>
          </cell>
          <cell r="H362">
            <v>0</v>
          </cell>
        </row>
        <row r="363">
          <cell r="B363" t="str">
            <v>a</v>
          </cell>
          <cell r="C363" t="str">
            <v>콘크리트타설</v>
          </cell>
          <cell r="D363" t="str">
            <v>펌프카철근 25-270-15</v>
          </cell>
          <cell r="E363">
            <v>1575</v>
          </cell>
          <cell r="F363" t="str">
            <v>M3</v>
          </cell>
          <cell r="G363">
            <v>55100</v>
          </cell>
          <cell r="H363">
            <v>86782500</v>
          </cell>
        </row>
        <row r="364">
          <cell r="B364" t="str">
            <v>b</v>
          </cell>
          <cell r="C364" t="str">
            <v>콘크리트타설</v>
          </cell>
          <cell r="D364" t="str">
            <v>펌프카철근,25-240-15</v>
          </cell>
          <cell r="E364">
            <v>135</v>
          </cell>
          <cell r="F364" t="str">
            <v>M3</v>
          </cell>
          <cell r="G364">
            <v>55200</v>
          </cell>
          <cell r="H364">
            <v>7452000</v>
          </cell>
        </row>
        <row r="365">
          <cell r="B365" t="str">
            <v>c</v>
          </cell>
          <cell r="C365" t="str">
            <v>콘크리트타설</v>
          </cell>
          <cell r="D365" t="str">
            <v>무근,25-180-15</v>
          </cell>
          <cell r="E365">
            <v>161</v>
          </cell>
          <cell r="F365" t="str">
            <v>M3</v>
          </cell>
          <cell r="G365">
            <v>58780</v>
          </cell>
          <cell r="H365">
            <v>9463580</v>
          </cell>
        </row>
        <row r="366">
          <cell r="B366" t="str">
            <v>d</v>
          </cell>
          <cell r="C366" t="str">
            <v>콘크리트타설</v>
          </cell>
          <cell r="D366" t="str">
            <v>무 근,25-160-8</v>
          </cell>
          <cell r="E366">
            <v>26</v>
          </cell>
          <cell r="F366" t="str">
            <v>M3</v>
          </cell>
          <cell r="G366">
            <v>54350</v>
          </cell>
          <cell r="H366">
            <v>1413100</v>
          </cell>
        </row>
        <row r="367">
          <cell r="B367" t="str">
            <v>계</v>
          </cell>
          <cell r="E367">
            <v>0</v>
          </cell>
          <cell r="G367">
            <v>0</v>
          </cell>
          <cell r="H367">
            <v>0</v>
          </cell>
        </row>
        <row r="368">
          <cell r="B368" t="str">
            <v>3.08</v>
          </cell>
          <cell r="C368" t="str">
            <v>거푸집</v>
          </cell>
          <cell r="G368">
            <v>0</v>
          </cell>
          <cell r="H368">
            <v>0</v>
          </cell>
        </row>
        <row r="369">
          <cell r="B369" t="str">
            <v>a</v>
          </cell>
          <cell r="C369" t="str">
            <v>거푸집</v>
          </cell>
          <cell r="D369" t="str">
            <v>(합판 3회)</v>
          </cell>
          <cell r="E369">
            <v>769</v>
          </cell>
          <cell r="F369" t="str">
            <v>M2</v>
          </cell>
          <cell r="G369">
            <v>15740</v>
          </cell>
          <cell r="H369">
            <v>12104060</v>
          </cell>
        </row>
        <row r="370">
          <cell r="B370" t="str">
            <v>b</v>
          </cell>
          <cell r="C370" t="str">
            <v>거푸집</v>
          </cell>
          <cell r="D370" t="str">
            <v>(합판 3회:7-10m)</v>
          </cell>
          <cell r="E370">
            <v>800</v>
          </cell>
          <cell r="F370" t="str">
            <v>M2</v>
          </cell>
          <cell r="G370">
            <v>16850</v>
          </cell>
          <cell r="H370">
            <v>13480000</v>
          </cell>
        </row>
        <row r="371">
          <cell r="B371" t="str">
            <v>c</v>
          </cell>
          <cell r="C371" t="str">
            <v>거푸집</v>
          </cell>
          <cell r="D371" t="str">
            <v>(합판 4회)</v>
          </cell>
          <cell r="E371">
            <v>230</v>
          </cell>
          <cell r="F371" t="str">
            <v>M2</v>
          </cell>
          <cell r="G371">
            <v>13460</v>
          </cell>
          <cell r="H371">
            <v>3095800</v>
          </cell>
        </row>
        <row r="372">
          <cell r="B372" t="str">
            <v>d</v>
          </cell>
          <cell r="C372" t="str">
            <v>거푸집</v>
          </cell>
          <cell r="D372" t="str">
            <v>(합판 6회)</v>
          </cell>
          <cell r="E372">
            <v>71</v>
          </cell>
          <cell r="F372" t="str">
            <v>M2</v>
          </cell>
          <cell r="G372">
            <v>11040</v>
          </cell>
          <cell r="H372">
            <v>783840</v>
          </cell>
        </row>
        <row r="373">
          <cell r="B373" t="str">
            <v>e</v>
          </cell>
          <cell r="C373" t="str">
            <v>거푸집</v>
          </cell>
          <cell r="D373" t="str">
            <v>(원형 3회:0-7m)</v>
          </cell>
          <cell r="E373">
            <v>14</v>
          </cell>
          <cell r="F373" t="str">
            <v>M2</v>
          </cell>
          <cell r="G373">
            <v>31900</v>
          </cell>
          <cell r="H373">
            <v>446600</v>
          </cell>
        </row>
        <row r="374">
          <cell r="B374" t="str">
            <v>계</v>
          </cell>
          <cell r="E374">
            <v>0</v>
          </cell>
          <cell r="G374">
            <v>0</v>
          </cell>
          <cell r="H374">
            <v>0</v>
          </cell>
        </row>
        <row r="375">
          <cell r="B375" t="str">
            <v>3.09</v>
          </cell>
          <cell r="C375" t="str">
            <v>강관비계</v>
          </cell>
          <cell r="E375">
            <v>742</v>
          </cell>
          <cell r="F375" t="str">
            <v>M2</v>
          </cell>
          <cell r="G375">
            <v>6540</v>
          </cell>
          <cell r="H375">
            <v>4852680</v>
          </cell>
        </row>
        <row r="376">
          <cell r="B376" t="str">
            <v>3.10</v>
          </cell>
          <cell r="C376" t="str">
            <v>강관동바리</v>
          </cell>
          <cell r="D376" t="str">
            <v>교량용</v>
          </cell>
          <cell r="E376">
            <v>3177</v>
          </cell>
          <cell r="F376" t="str">
            <v>공M3</v>
          </cell>
          <cell r="G376">
            <v>12790</v>
          </cell>
          <cell r="H376">
            <v>40633830</v>
          </cell>
        </row>
        <row r="377">
          <cell r="B377" t="str">
            <v>3.11</v>
          </cell>
          <cell r="C377" t="str">
            <v>표면처리</v>
          </cell>
          <cell r="G377">
            <v>0</v>
          </cell>
          <cell r="H377">
            <v>0</v>
          </cell>
        </row>
        <row r="378">
          <cell r="B378" t="str">
            <v>a</v>
          </cell>
          <cell r="C378" t="str">
            <v>슬라브양생</v>
          </cell>
          <cell r="E378">
            <v>396</v>
          </cell>
          <cell r="F378" t="str">
            <v>M2</v>
          </cell>
          <cell r="G378">
            <v>240</v>
          </cell>
          <cell r="H378">
            <v>95040</v>
          </cell>
        </row>
        <row r="379">
          <cell r="B379" t="str">
            <v>b</v>
          </cell>
          <cell r="C379" t="str">
            <v>데크휘니샤면고르기</v>
          </cell>
          <cell r="E379">
            <v>396</v>
          </cell>
          <cell r="F379" t="str">
            <v>M2</v>
          </cell>
          <cell r="G379">
            <v>360</v>
          </cell>
          <cell r="H379">
            <v>142560</v>
          </cell>
        </row>
        <row r="380">
          <cell r="B380" t="str">
            <v>계</v>
          </cell>
          <cell r="E380">
            <v>0</v>
          </cell>
          <cell r="G380">
            <v>0</v>
          </cell>
          <cell r="H380">
            <v>0</v>
          </cell>
        </row>
        <row r="381">
          <cell r="B381" t="str">
            <v>3.12</v>
          </cell>
          <cell r="C381" t="str">
            <v>아스팔트방수</v>
          </cell>
          <cell r="E381">
            <v>928</v>
          </cell>
          <cell r="F381" t="str">
            <v>M2</v>
          </cell>
          <cell r="G381">
            <v>3740</v>
          </cell>
          <cell r="H381">
            <v>3470720</v>
          </cell>
        </row>
        <row r="382">
          <cell r="B382" t="str">
            <v>3.13</v>
          </cell>
          <cell r="C382" t="str">
            <v>시공이음</v>
          </cell>
          <cell r="G382">
            <v>0</v>
          </cell>
          <cell r="H382">
            <v>0</v>
          </cell>
        </row>
        <row r="383">
          <cell r="B383" t="str">
            <v>a</v>
          </cell>
          <cell r="C383" t="str">
            <v>스치로플</v>
          </cell>
          <cell r="D383" t="str">
            <v>T=20㎜</v>
          </cell>
          <cell r="E383">
            <v>33</v>
          </cell>
          <cell r="F383" t="str">
            <v>M2</v>
          </cell>
          <cell r="G383">
            <v>1000</v>
          </cell>
          <cell r="H383">
            <v>33000</v>
          </cell>
        </row>
        <row r="384">
          <cell r="B384" t="str">
            <v>계</v>
          </cell>
          <cell r="E384">
            <v>0</v>
          </cell>
          <cell r="G384">
            <v>0</v>
          </cell>
          <cell r="H384">
            <v>0</v>
          </cell>
        </row>
        <row r="385">
          <cell r="B385" t="str">
            <v>3.14</v>
          </cell>
          <cell r="C385" t="str">
            <v>다웰바</v>
          </cell>
          <cell r="D385" t="str">
            <v>25x600㎜슬래브용</v>
          </cell>
          <cell r="E385">
            <v>138</v>
          </cell>
          <cell r="F385" t="str">
            <v>개</v>
          </cell>
          <cell r="G385">
            <v>6080</v>
          </cell>
          <cell r="H385">
            <v>839040</v>
          </cell>
        </row>
        <row r="386">
          <cell r="B386" t="str">
            <v>3.15</v>
          </cell>
          <cell r="C386" t="str">
            <v>철근가공조립</v>
          </cell>
          <cell r="G386">
            <v>0</v>
          </cell>
          <cell r="H386">
            <v>0</v>
          </cell>
        </row>
        <row r="387">
          <cell r="B387" t="str">
            <v>a</v>
          </cell>
          <cell r="C387" t="str">
            <v>철근가공조립</v>
          </cell>
          <cell r="D387" t="str">
            <v>(보 통)</v>
          </cell>
          <cell r="E387">
            <v>18.96</v>
          </cell>
          <cell r="F387" t="str">
            <v>TON</v>
          </cell>
          <cell r="G387">
            <v>249000</v>
          </cell>
          <cell r="H387">
            <v>4721040</v>
          </cell>
        </row>
        <row r="388">
          <cell r="B388" t="str">
            <v>b</v>
          </cell>
          <cell r="C388" t="str">
            <v>철근가공조립</v>
          </cell>
          <cell r="D388" t="str">
            <v>(복 잡)</v>
          </cell>
          <cell r="E388">
            <v>216.74799999999999</v>
          </cell>
          <cell r="F388" t="str">
            <v>TON</v>
          </cell>
          <cell r="G388">
            <v>260000</v>
          </cell>
          <cell r="H388">
            <v>56354480</v>
          </cell>
        </row>
        <row r="389">
          <cell r="B389" t="str">
            <v>계</v>
          </cell>
          <cell r="E389">
            <v>0</v>
          </cell>
          <cell r="G389">
            <v>0</v>
          </cell>
          <cell r="H389">
            <v>0</v>
          </cell>
        </row>
        <row r="390">
          <cell r="B390" t="str">
            <v>3.16</v>
          </cell>
          <cell r="C390" t="str">
            <v>T.B.M 설치</v>
          </cell>
          <cell r="E390">
            <v>1</v>
          </cell>
          <cell r="F390" t="str">
            <v>개</v>
          </cell>
          <cell r="G390">
            <v>21420</v>
          </cell>
          <cell r="H390">
            <v>21420</v>
          </cell>
        </row>
        <row r="391">
          <cell r="B391" t="str">
            <v>3.17</v>
          </cell>
          <cell r="C391" t="str">
            <v>스페이스</v>
          </cell>
          <cell r="G391">
            <v>0</v>
          </cell>
          <cell r="H391">
            <v>0</v>
          </cell>
        </row>
        <row r="392">
          <cell r="B392" t="str">
            <v>a</v>
          </cell>
          <cell r="C392" t="str">
            <v>스페이서</v>
          </cell>
          <cell r="D392" t="str">
            <v>슬래브및하부공</v>
          </cell>
          <cell r="E392">
            <v>682</v>
          </cell>
          <cell r="F392" t="str">
            <v>M2</v>
          </cell>
          <cell r="G392">
            <v>350</v>
          </cell>
          <cell r="H392">
            <v>238700</v>
          </cell>
        </row>
        <row r="393">
          <cell r="B393" t="str">
            <v>b</v>
          </cell>
          <cell r="C393" t="str">
            <v>스페이서</v>
          </cell>
          <cell r="D393" t="str">
            <v>벽체용</v>
          </cell>
          <cell r="E393">
            <v>937</v>
          </cell>
          <cell r="F393" t="str">
            <v>M2</v>
          </cell>
          <cell r="G393">
            <v>490</v>
          </cell>
          <cell r="H393">
            <v>459130</v>
          </cell>
        </row>
        <row r="394">
          <cell r="B394" t="str">
            <v>계</v>
          </cell>
          <cell r="E394">
            <v>0</v>
          </cell>
          <cell r="G394">
            <v>0</v>
          </cell>
          <cell r="H394">
            <v>0</v>
          </cell>
        </row>
        <row r="395">
          <cell r="B395" t="str">
            <v>합계</v>
          </cell>
          <cell r="E395">
            <v>0</v>
          </cell>
          <cell r="G395">
            <v>0</v>
          </cell>
          <cell r="H395">
            <v>0</v>
          </cell>
        </row>
        <row r="396">
          <cell r="B396" t="str">
            <v>C.</v>
          </cell>
          <cell r="C396" t="str">
            <v>죽 청 교</v>
          </cell>
          <cell r="D396" t="str">
            <v>R.P.F 합성형교</v>
          </cell>
          <cell r="G396">
            <v>0</v>
          </cell>
          <cell r="H396">
            <v>0</v>
          </cell>
        </row>
        <row r="397">
          <cell r="B397" t="str">
            <v>3.01</v>
          </cell>
          <cell r="C397" t="str">
            <v>터 파 기</v>
          </cell>
          <cell r="G397">
            <v>0</v>
          </cell>
          <cell r="H397">
            <v>0</v>
          </cell>
        </row>
        <row r="398">
          <cell r="B398" t="str">
            <v>a</v>
          </cell>
          <cell r="C398" t="str">
            <v>구조물터파기</v>
          </cell>
          <cell r="D398" t="str">
            <v>육상 토사(0-4ｍ)</v>
          </cell>
          <cell r="E398">
            <v>1686</v>
          </cell>
          <cell r="F398" t="str">
            <v>M3</v>
          </cell>
          <cell r="G398">
            <v>2310</v>
          </cell>
          <cell r="H398">
            <v>3894660</v>
          </cell>
        </row>
        <row r="399">
          <cell r="B399" t="str">
            <v>b</v>
          </cell>
          <cell r="C399" t="str">
            <v>구조물터파기</v>
          </cell>
          <cell r="D399" t="str">
            <v>수중 토사(0-4ｍ)</v>
          </cell>
          <cell r="E399">
            <v>1023</v>
          </cell>
          <cell r="F399" t="str">
            <v>M3</v>
          </cell>
          <cell r="G399">
            <v>4150</v>
          </cell>
          <cell r="H399">
            <v>4245450</v>
          </cell>
        </row>
        <row r="400">
          <cell r="B400" t="str">
            <v>c</v>
          </cell>
          <cell r="C400" t="str">
            <v>되메우기및다짐</v>
          </cell>
          <cell r="D400" t="str">
            <v>(기계70%+인력30%)</v>
          </cell>
          <cell r="E400">
            <v>1959</v>
          </cell>
          <cell r="F400" t="str">
            <v>M3</v>
          </cell>
          <cell r="G400">
            <v>2520</v>
          </cell>
          <cell r="H400">
            <v>4936680</v>
          </cell>
        </row>
        <row r="401">
          <cell r="B401" t="str">
            <v>d</v>
          </cell>
          <cell r="C401" t="str">
            <v>뒷채움및다짐</v>
          </cell>
          <cell r="E401">
            <v>1848</v>
          </cell>
          <cell r="F401" t="str">
            <v>M3</v>
          </cell>
          <cell r="G401">
            <v>16890</v>
          </cell>
          <cell r="H401">
            <v>31212720</v>
          </cell>
        </row>
        <row r="402">
          <cell r="B402" t="str">
            <v>계</v>
          </cell>
          <cell r="E402">
            <v>0</v>
          </cell>
          <cell r="G402">
            <v>0</v>
          </cell>
          <cell r="H402">
            <v>0</v>
          </cell>
        </row>
        <row r="403">
          <cell r="B403" t="str">
            <v>3.02</v>
          </cell>
          <cell r="C403" t="str">
            <v>물푸기공</v>
          </cell>
          <cell r="E403">
            <v>127</v>
          </cell>
          <cell r="F403" t="str">
            <v>HR</v>
          </cell>
          <cell r="G403">
            <v>18880</v>
          </cell>
          <cell r="H403">
            <v>2397760</v>
          </cell>
        </row>
        <row r="404">
          <cell r="B404" t="str">
            <v>3.03</v>
          </cell>
          <cell r="C404" t="str">
            <v>콘크리트타설</v>
          </cell>
          <cell r="G404">
            <v>0</v>
          </cell>
          <cell r="H404">
            <v>0</v>
          </cell>
        </row>
        <row r="405">
          <cell r="B405" t="str">
            <v>a</v>
          </cell>
          <cell r="C405" t="str">
            <v>콘크리트타설</v>
          </cell>
          <cell r="D405" t="str">
            <v>펌프카,철근19-450-8</v>
          </cell>
          <cell r="E405">
            <v>140</v>
          </cell>
          <cell r="F405" t="str">
            <v>M3</v>
          </cell>
          <cell r="G405">
            <v>86060</v>
          </cell>
          <cell r="H405">
            <v>12048400</v>
          </cell>
        </row>
        <row r="406">
          <cell r="B406" t="str">
            <v>b</v>
          </cell>
          <cell r="C406" t="str">
            <v>콘크리트타설</v>
          </cell>
          <cell r="D406" t="str">
            <v>펌프카,섬유보강</v>
          </cell>
          <cell r="E406">
            <v>209</v>
          </cell>
          <cell r="F406" t="str">
            <v>M3</v>
          </cell>
          <cell r="G406">
            <v>60560</v>
          </cell>
          <cell r="H406">
            <v>12657040</v>
          </cell>
        </row>
        <row r="407">
          <cell r="B407" t="str">
            <v>c</v>
          </cell>
          <cell r="C407" t="str">
            <v>콘크리트타설</v>
          </cell>
          <cell r="D407" t="str">
            <v>펌프카철근 25-270-15</v>
          </cell>
          <cell r="E407">
            <v>139</v>
          </cell>
          <cell r="F407" t="str">
            <v>M3</v>
          </cell>
          <cell r="G407">
            <v>55100</v>
          </cell>
          <cell r="H407">
            <v>7658900</v>
          </cell>
        </row>
        <row r="408">
          <cell r="B408" t="str">
            <v>d</v>
          </cell>
          <cell r="C408" t="str">
            <v>콘크리트타설</v>
          </cell>
          <cell r="D408" t="str">
            <v>펌프카철근,25-240-15</v>
          </cell>
          <cell r="E408">
            <v>1393</v>
          </cell>
          <cell r="F408" t="str">
            <v>M3</v>
          </cell>
          <cell r="G408">
            <v>55200</v>
          </cell>
          <cell r="H408">
            <v>76893600</v>
          </cell>
        </row>
        <row r="409">
          <cell r="B409" t="str">
            <v>e</v>
          </cell>
          <cell r="C409" t="str">
            <v>콘크리트타설</v>
          </cell>
          <cell r="D409" t="str">
            <v>펌프카,25-210-15</v>
          </cell>
          <cell r="E409">
            <v>4</v>
          </cell>
          <cell r="F409" t="str">
            <v>M3</v>
          </cell>
          <cell r="G409">
            <v>53510</v>
          </cell>
          <cell r="H409">
            <v>214040</v>
          </cell>
        </row>
        <row r="410">
          <cell r="B410" t="str">
            <v>f</v>
          </cell>
          <cell r="C410" t="str">
            <v>콘크리트타설</v>
          </cell>
          <cell r="D410" t="str">
            <v>무 근,25-160-8</v>
          </cell>
          <cell r="E410">
            <v>55</v>
          </cell>
          <cell r="F410" t="str">
            <v>M3</v>
          </cell>
          <cell r="G410">
            <v>54350</v>
          </cell>
          <cell r="H410">
            <v>2989250</v>
          </cell>
        </row>
        <row r="411">
          <cell r="B411" t="str">
            <v>계</v>
          </cell>
          <cell r="E411">
            <v>0</v>
          </cell>
          <cell r="G411">
            <v>0</v>
          </cell>
          <cell r="H411">
            <v>0</v>
          </cell>
        </row>
        <row r="412">
          <cell r="B412" t="str">
            <v>3.04</v>
          </cell>
          <cell r="C412" t="str">
            <v>합판거푸집</v>
          </cell>
          <cell r="G412">
            <v>0</v>
          </cell>
          <cell r="H412">
            <v>0</v>
          </cell>
        </row>
        <row r="413">
          <cell r="B413" t="str">
            <v>a</v>
          </cell>
          <cell r="C413" t="str">
            <v>거푸집</v>
          </cell>
          <cell r="D413" t="str">
            <v>(합판 3회)</v>
          </cell>
          <cell r="E413">
            <v>1964</v>
          </cell>
          <cell r="F413" t="str">
            <v>M2</v>
          </cell>
          <cell r="G413">
            <v>15740</v>
          </cell>
          <cell r="H413">
            <v>30913360</v>
          </cell>
        </row>
        <row r="414">
          <cell r="B414" t="str">
            <v>b</v>
          </cell>
          <cell r="C414" t="str">
            <v>거푸집</v>
          </cell>
          <cell r="D414" t="str">
            <v>(합판 3회:7-10m)</v>
          </cell>
          <cell r="E414">
            <v>317</v>
          </cell>
          <cell r="F414" t="str">
            <v>M2</v>
          </cell>
          <cell r="G414">
            <v>16850</v>
          </cell>
          <cell r="H414">
            <v>5341450</v>
          </cell>
        </row>
        <row r="415">
          <cell r="B415" t="str">
            <v>c</v>
          </cell>
          <cell r="C415" t="str">
            <v>거푸집</v>
          </cell>
          <cell r="D415" t="str">
            <v>(합판 4회)</v>
          </cell>
          <cell r="E415">
            <v>266</v>
          </cell>
          <cell r="F415" t="str">
            <v>M2</v>
          </cell>
          <cell r="G415">
            <v>13460</v>
          </cell>
          <cell r="H415">
            <v>3580360</v>
          </cell>
        </row>
        <row r="416">
          <cell r="B416" t="str">
            <v>d</v>
          </cell>
          <cell r="C416" t="str">
            <v>거푸집</v>
          </cell>
          <cell r="D416" t="str">
            <v>(합판 6회)</v>
          </cell>
          <cell r="E416">
            <v>44</v>
          </cell>
          <cell r="F416" t="str">
            <v>M2</v>
          </cell>
          <cell r="G416">
            <v>11040</v>
          </cell>
          <cell r="H416">
            <v>485760</v>
          </cell>
        </row>
        <row r="417">
          <cell r="B417" t="str">
            <v>e</v>
          </cell>
          <cell r="C417" t="str">
            <v>문양거푸집</v>
          </cell>
          <cell r="D417" t="str">
            <v>합성수지(0-7M)</v>
          </cell>
          <cell r="E417">
            <v>540</v>
          </cell>
          <cell r="F417" t="str">
            <v>M2</v>
          </cell>
          <cell r="G417">
            <v>18290</v>
          </cell>
          <cell r="H417">
            <v>9876600</v>
          </cell>
        </row>
        <row r="418">
          <cell r="B418" t="str">
            <v>f</v>
          </cell>
          <cell r="C418" t="str">
            <v>문양거푸집</v>
          </cell>
          <cell r="D418" t="str">
            <v>합성수지(7-10M)</v>
          </cell>
          <cell r="E418">
            <v>132</v>
          </cell>
          <cell r="F418" t="str">
            <v>M2</v>
          </cell>
          <cell r="G418">
            <v>19440</v>
          </cell>
          <cell r="H418">
            <v>2566080</v>
          </cell>
        </row>
        <row r="419">
          <cell r="B419" t="str">
            <v>계</v>
          </cell>
          <cell r="E419">
            <v>0</v>
          </cell>
          <cell r="G419">
            <v>0</v>
          </cell>
          <cell r="H419">
            <v>0</v>
          </cell>
        </row>
        <row r="420">
          <cell r="B420" t="str">
            <v>3.05</v>
          </cell>
          <cell r="C420" t="str">
            <v>강관비계</v>
          </cell>
          <cell r="E420">
            <v>1362</v>
          </cell>
          <cell r="F420" t="str">
            <v>M2</v>
          </cell>
          <cell r="G420">
            <v>6540</v>
          </cell>
          <cell r="H420">
            <v>8907480</v>
          </cell>
        </row>
        <row r="421">
          <cell r="B421" t="str">
            <v>3.06</v>
          </cell>
          <cell r="C421" t="str">
            <v>동 바 리</v>
          </cell>
          <cell r="D421" t="str">
            <v>죽청교</v>
          </cell>
          <cell r="G421">
            <v>0</v>
          </cell>
          <cell r="H421">
            <v>0</v>
          </cell>
        </row>
        <row r="422">
          <cell r="B422" t="str">
            <v>a</v>
          </cell>
          <cell r="C422" t="str">
            <v>강관동바리</v>
          </cell>
          <cell r="D422" t="str">
            <v>교량용</v>
          </cell>
          <cell r="E422">
            <v>195</v>
          </cell>
          <cell r="F422" t="str">
            <v>공M3</v>
          </cell>
          <cell r="G422">
            <v>12790</v>
          </cell>
          <cell r="H422">
            <v>2494050</v>
          </cell>
        </row>
        <row r="423">
          <cell r="B423" t="str">
            <v>b</v>
          </cell>
          <cell r="C423" t="str">
            <v>동바리</v>
          </cell>
          <cell r="D423" t="str">
            <v>(목재 4회)</v>
          </cell>
          <cell r="E423">
            <v>643</v>
          </cell>
          <cell r="F423" t="str">
            <v>공M3</v>
          </cell>
          <cell r="G423">
            <v>15300</v>
          </cell>
          <cell r="H423">
            <v>9837900</v>
          </cell>
        </row>
        <row r="424">
          <cell r="B424" t="str">
            <v>소계</v>
          </cell>
          <cell r="E424">
            <v>0</v>
          </cell>
          <cell r="G424">
            <v>0</v>
          </cell>
          <cell r="H424">
            <v>0</v>
          </cell>
        </row>
        <row r="425">
          <cell r="B425" t="str">
            <v>3.07</v>
          </cell>
          <cell r="C425" t="str">
            <v>표면처리</v>
          </cell>
          <cell r="G425">
            <v>0</v>
          </cell>
          <cell r="H425">
            <v>0</v>
          </cell>
        </row>
        <row r="426">
          <cell r="B426" t="str">
            <v>a</v>
          </cell>
          <cell r="C426" t="str">
            <v>슬라브양생</v>
          </cell>
          <cell r="E426">
            <v>770</v>
          </cell>
          <cell r="F426" t="str">
            <v>M2</v>
          </cell>
          <cell r="G426">
            <v>240</v>
          </cell>
          <cell r="H426">
            <v>184800</v>
          </cell>
        </row>
        <row r="427">
          <cell r="B427" t="str">
            <v>b</v>
          </cell>
          <cell r="C427" t="str">
            <v>데크휘니샤면고르기</v>
          </cell>
          <cell r="E427">
            <v>770</v>
          </cell>
          <cell r="F427" t="str">
            <v>M2</v>
          </cell>
          <cell r="G427">
            <v>360</v>
          </cell>
          <cell r="H427">
            <v>277200</v>
          </cell>
        </row>
        <row r="428">
          <cell r="B428" t="str">
            <v>계</v>
          </cell>
          <cell r="E428">
            <v>0</v>
          </cell>
          <cell r="G428">
            <v>0</v>
          </cell>
          <cell r="H428">
            <v>0</v>
          </cell>
        </row>
        <row r="429">
          <cell r="B429" t="str">
            <v>3.08</v>
          </cell>
          <cell r="C429" t="str">
            <v>아스팔트방수</v>
          </cell>
          <cell r="E429">
            <v>595</v>
          </cell>
          <cell r="F429" t="str">
            <v>M2</v>
          </cell>
          <cell r="G429">
            <v>3740</v>
          </cell>
          <cell r="H429">
            <v>2225300</v>
          </cell>
        </row>
        <row r="430">
          <cell r="B430" t="str">
            <v>3.09</v>
          </cell>
          <cell r="C430" t="str">
            <v>교면방수</v>
          </cell>
          <cell r="D430" t="str">
            <v>도막방수</v>
          </cell>
          <cell r="E430">
            <v>770</v>
          </cell>
          <cell r="F430" t="str">
            <v>M2</v>
          </cell>
          <cell r="G430">
            <v>15510</v>
          </cell>
          <cell r="H430">
            <v>11942700</v>
          </cell>
        </row>
        <row r="431">
          <cell r="B431" t="str">
            <v>3.10</v>
          </cell>
          <cell r="C431" t="str">
            <v>시공이음</v>
          </cell>
          <cell r="G431">
            <v>0</v>
          </cell>
          <cell r="H431">
            <v>0</v>
          </cell>
        </row>
        <row r="432">
          <cell r="B432" t="str">
            <v>a</v>
          </cell>
          <cell r="C432" t="str">
            <v>스치로플</v>
          </cell>
          <cell r="D432" t="str">
            <v>T=20㎜</v>
          </cell>
          <cell r="E432">
            <v>46</v>
          </cell>
          <cell r="F432" t="str">
            <v>M2</v>
          </cell>
          <cell r="G432">
            <v>1000</v>
          </cell>
          <cell r="H432">
            <v>46000</v>
          </cell>
        </row>
        <row r="433">
          <cell r="B433" t="str">
            <v>계</v>
          </cell>
          <cell r="E433">
            <v>0</v>
          </cell>
          <cell r="G433">
            <v>0</v>
          </cell>
          <cell r="H433">
            <v>0</v>
          </cell>
        </row>
        <row r="434">
          <cell r="B434" t="str">
            <v>3.11</v>
          </cell>
          <cell r="C434" t="str">
            <v>다웰바</v>
          </cell>
          <cell r="D434" t="str">
            <v>25x600㎜슬래브용</v>
          </cell>
          <cell r="E434">
            <v>92</v>
          </cell>
          <cell r="F434" t="str">
            <v>개</v>
          </cell>
          <cell r="G434">
            <v>6080</v>
          </cell>
          <cell r="H434">
            <v>559360</v>
          </cell>
        </row>
        <row r="435">
          <cell r="B435" t="str">
            <v>3.12</v>
          </cell>
          <cell r="C435" t="str">
            <v>무수축콘크리트</v>
          </cell>
          <cell r="E435">
            <v>3.9180000000000001</v>
          </cell>
          <cell r="F435" t="str">
            <v>M3</v>
          </cell>
          <cell r="G435">
            <v>175000</v>
          </cell>
          <cell r="H435">
            <v>685650</v>
          </cell>
        </row>
        <row r="436">
          <cell r="B436" t="str">
            <v>3.13</v>
          </cell>
          <cell r="C436" t="str">
            <v>무수축몰탈</v>
          </cell>
          <cell r="E436">
            <v>0.77800000000000002</v>
          </cell>
          <cell r="F436" t="str">
            <v>M3</v>
          </cell>
          <cell r="G436">
            <v>143000</v>
          </cell>
          <cell r="H436">
            <v>111254</v>
          </cell>
        </row>
        <row r="437">
          <cell r="B437" t="str">
            <v>3.14</v>
          </cell>
          <cell r="C437" t="str">
            <v>신축이음장치</v>
          </cell>
          <cell r="D437" t="str">
            <v>AL JOINT</v>
          </cell>
          <cell r="E437">
            <v>39</v>
          </cell>
          <cell r="F437" t="str">
            <v>M</v>
          </cell>
          <cell r="G437">
            <v>426180</v>
          </cell>
          <cell r="H437">
            <v>16621020</v>
          </cell>
        </row>
        <row r="438">
          <cell r="B438" t="str">
            <v>3.15</v>
          </cell>
          <cell r="C438" t="str">
            <v>교좌장치</v>
          </cell>
          <cell r="G438">
            <v>0</v>
          </cell>
          <cell r="H438">
            <v>0</v>
          </cell>
        </row>
        <row r="439">
          <cell r="B439" t="str">
            <v>a</v>
          </cell>
          <cell r="C439" t="str">
            <v>교좌장치</v>
          </cell>
          <cell r="D439" t="str">
            <v>(양방향: 175TON)</v>
          </cell>
          <cell r="E439">
            <v>6</v>
          </cell>
          <cell r="F439" t="str">
            <v>조</v>
          </cell>
          <cell r="G439">
            <v>1792250</v>
          </cell>
          <cell r="H439">
            <v>10753500</v>
          </cell>
        </row>
        <row r="440">
          <cell r="B440" t="str">
            <v>b</v>
          </cell>
          <cell r="C440" t="str">
            <v>교좌장치</v>
          </cell>
          <cell r="D440" t="str">
            <v>(고정:175TON)</v>
          </cell>
          <cell r="E440">
            <v>2</v>
          </cell>
          <cell r="F440" t="str">
            <v>조</v>
          </cell>
          <cell r="G440">
            <v>1834750</v>
          </cell>
          <cell r="H440">
            <v>3669500</v>
          </cell>
        </row>
        <row r="441">
          <cell r="B441" t="str">
            <v>c</v>
          </cell>
          <cell r="C441" t="str">
            <v>교좌장치</v>
          </cell>
          <cell r="D441" t="str">
            <v>(교축방향:175TON)</v>
          </cell>
          <cell r="E441">
            <v>2</v>
          </cell>
          <cell r="F441" t="str">
            <v>조</v>
          </cell>
          <cell r="G441">
            <v>1815200</v>
          </cell>
          <cell r="H441">
            <v>3630400</v>
          </cell>
        </row>
        <row r="442">
          <cell r="B442" t="str">
            <v>d</v>
          </cell>
          <cell r="C442" t="str">
            <v>교좌장치</v>
          </cell>
          <cell r="D442" t="str">
            <v>(교축직각방향:175TON</v>
          </cell>
          <cell r="E442">
            <v>6</v>
          </cell>
          <cell r="F442" t="str">
            <v>조</v>
          </cell>
          <cell r="G442">
            <v>1815200</v>
          </cell>
          <cell r="H442">
            <v>10891200</v>
          </cell>
        </row>
        <row r="443">
          <cell r="B443" t="str">
            <v>계</v>
          </cell>
          <cell r="E443">
            <v>0</v>
          </cell>
          <cell r="G443">
            <v>0</v>
          </cell>
          <cell r="H443">
            <v>0</v>
          </cell>
        </row>
        <row r="444">
          <cell r="B444" t="str">
            <v>3.16</v>
          </cell>
          <cell r="C444" t="str">
            <v>철근가공조립</v>
          </cell>
          <cell r="G444">
            <v>0</v>
          </cell>
          <cell r="H444">
            <v>0</v>
          </cell>
        </row>
        <row r="445">
          <cell r="B445" t="str">
            <v>a</v>
          </cell>
          <cell r="C445" t="str">
            <v>철근가공조립</v>
          </cell>
          <cell r="D445" t="str">
            <v>(보 통)</v>
          </cell>
          <cell r="E445">
            <v>14.894</v>
          </cell>
          <cell r="F445" t="str">
            <v>TON</v>
          </cell>
          <cell r="G445">
            <v>249000</v>
          </cell>
          <cell r="H445">
            <v>3708606</v>
          </cell>
        </row>
        <row r="446">
          <cell r="B446" t="str">
            <v>b</v>
          </cell>
          <cell r="C446" t="str">
            <v>철근가공조립</v>
          </cell>
          <cell r="D446" t="str">
            <v>(복 잡)</v>
          </cell>
          <cell r="E446">
            <v>205.21299999999999</v>
          </cell>
          <cell r="F446" t="str">
            <v>TON</v>
          </cell>
          <cell r="G446">
            <v>260000</v>
          </cell>
          <cell r="H446">
            <v>53355380</v>
          </cell>
        </row>
        <row r="447">
          <cell r="B447" t="str">
            <v>계</v>
          </cell>
          <cell r="E447">
            <v>0</v>
          </cell>
          <cell r="G447">
            <v>0</v>
          </cell>
          <cell r="H447">
            <v>0</v>
          </cell>
        </row>
        <row r="448">
          <cell r="B448" t="str">
            <v>3.17</v>
          </cell>
          <cell r="C448" t="str">
            <v>교명주 및 설명판</v>
          </cell>
          <cell r="G448">
            <v>0</v>
          </cell>
          <cell r="H448">
            <v>0</v>
          </cell>
        </row>
        <row r="449">
          <cell r="B449" t="str">
            <v>a</v>
          </cell>
          <cell r="C449" t="str">
            <v>교명주</v>
          </cell>
          <cell r="D449" t="str">
            <v>(화 강 암)</v>
          </cell>
          <cell r="E449">
            <v>4</v>
          </cell>
          <cell r="F449" t="str">
            <v>개</v>
          </cell>
          <cell r="G449">
            <v>1025410</v>
          </cell>
          <cell r="H449">
            <v>4101640</v>
          </cell>
        </row>
        <row r="450">
          <cell r="B450" t="str">
            <v>b</v>
          </cell>
          <cell r="C450" t="str">
            <v>교명판</v>
          </cell>
          <cell r="D450" t="str">
            <v>(400x250x10㎜)</v>
          </cell>
          <cell r="E450">
            <v>4</v>
          </cell>
          <cell r="F450" t="str">
            <v>개</v>
          </cell>
          <cell r="G450">
            <v>42610</v>
          </cell>
          <cell r="H450">
            <v>170440</v>
          </cell>
        </row>
        <row r="451">
          <cell r="B451" t="str">
            <v>c</v>
          </cell>
          <cell r="C451" t="str">
            <v>설명판</v>
          </cell>
          <cell r="D451" t="str">
            <v>(500x300x10㎜)</v>
          </cell>
          <cell r="E451">
            <v>4</v>
          </cell>
          <cell r="F451" t="str">
            <v>개</v>
          </cell>
          <cell r="G451">
            <v>60550</v>
          </cell>
          <cell r="H451">
            <v>242200</v>
          </cell>
        </row>
        <row r="452">
          <cell r="B452" t="str">
            <v>계</v>
          </cell>
          <cell r="E452">
            <v>0</v>
          </cell>
          <cell r="G452">
            <v>0</v>
          </cell>
          <cell r="H452">
            <v>0</v>
          </cell>
        </row>
        <row r="453">
          <cell r="B453" t="str">
            <v>3.18</v>
          </cell>
          <cell r="C453" t="str">
            <v>T.B.M 설치</v>
          </cell>
          <cell r="E453">
            <v>1</v>
          </cell>
          <cell r="F453" t="str">
            <v>개</v>
          </cell>
          <cell r="G453">
            <v>21420</v>
          </cell>
          <cell r="H453">
            <v>21420</v>
          </cell>
        </row>
        <row r="454">
          <cell r="B454" t="str">
            <v>3.19</v>
          </cell>
          <cell r="C454" t="str">
            <v>배수시설</v>
          </cell>
          <cell r="G454">
            <v>0</v>
          </cell>
          <cell r="H454">
            <v>0</v>
          </cell>
        </row>
        <row r="455">
          <cell r="B455" t="str">
            <v>a</v>
          </cell>
          <cell r="C455" t="str">
            <v>연결집수구</v>
          </cell>
          <cell r="E455">
            <v>4</v>
          </cell>
          <cell r="F455" t="str">
            <v>개</v>
          </cell>
          <cell r="G455">
            <v>32300</v>
          </cell>
          <cell r="H455">
            <v>129200</v>
          </cell>
        </row>
        <row r="456">
          <cell r="B456" t="str">
            <v>b</v>
          </cell>
          <cell r="C456" t="str">
            <v>배수관</v>
          </cell>
          <cell r="D456" t="str">
            <v>죽청교</v>
          </cell>
          <cell r="E456">
            <v>1</v>
          </cell>
          <cell r="F456" t="str">
            <v>식</v>
          </cell>
          <cell r="G456">
            <v>133750</v>
          </cell>
          <cell r="H456">
            <v>133750</v>
          </cell>
        </row>
        <row r="457">
          <cell r="B457" t="str">
            <v>계</v>
          </cell>
          <cell r="E457">
            <v>0</v>
          </cell>
          <cell r="G457">
            <v>0</v>
          </cell>
          <cell r="H457">
            <v>0</v>
          </cell>
        </row>
        <row r="458">
          <cell r="B458" t="str">
            <v>3.20</v>
          </cell>
          <cell r="C458" t="str">
            <v>스페이스</v>
          </cell>
          <cell r="G458">
            <v>0</v>
          </cell>
          <cell r="H458">
            <v>0</v>
          </cell>
        </row>
        <row r="459">
          <cell r="B459" t="str">
            <v>a</v>
          </cell>
          <cell r="C459" t="str">
            <v>스페이서</v>
          </cell>
          <cell r="D459" t="str">
            <v>슬래브및하부공</v>
          </cell>
          <cell r="E459">
            <v>1310</v>
          </cell>
          <cell r="F459" t="str">
            <v>M2</v>
          </cell>
          <cell r="G459">
            <v>350</v>
          </cell>
          <cell r="H459">
            <v>458500</v>
          </cell>
        </row>
        <row r="460">
          <cell r="B460" t="str">
            <v>b</v>
          </cell>
          <cell r="C460" t="str">
            <v>스페이서</v>
          </cell>
          <cell r="D460" t="str">
            <v>벽체용</v>
          </cell>
          <cell r="E460">
            <v>1174</v>
          </cell>
          <cell r="F460" t="str">
            <v>M2</v>
          </cell>
          <cell r="G460">
            <v>490</v>
          </cell>
          <cell r="H460">
            <v>575260</v>
          </cell>
        </row>
        <row r="461">
          <cell r="B461" t="str">
            <v>계</v>
          </cell>
          <cell r="E461">
            <v>0</v>
          </cell>
          <cell r="G461">
            <v>0</v>
          </cell>
          <cell r="H461">
            <v>0</v>
          </cell>
        </row>
        <row r="462">
          <cell r="B462" t="str">
            <v>3.21</v>
          </cell>
          <cell r="C462" t="str">
            <v>R.P.F BEAM</v>
          </cell>
          <cell r="G462">
            <v>0</v>
          </cell>
          <cell r="H462">
            <v>0</v>
          </cell>
        </row>
        <row r="463">
          <cell r="B463" t="str">
            <v>a</v>
          </cell>
          <cell r="C463" t="str">
            <v>R.P.F BEAM용 자재비</v>
          </cell>
          <cell r="D463" t="str">
            <v>죽청교</v>
          </cell>
          <cell r="E463">
            <v>8</v>
          </cell>
          <cell r="F463" t="str">
            <v>본</v>
          </cell>
          <cell r="G463">
            <v>11942990</v>
          </cell>
          <cell r="H463">
            <v>95543920</v>
          </cell>
        </row>
        <row r="464">
          <cell r="B464" t="str">
            <v>b</v>
          </cell>
          <cell r="C464" t="str">
            <v>R.P.F BEAM 제작</v>
          </cell>
          <cell r="D464" t="str">
            <v>죽청교</v>
          </cell>
          <cell r="E464">
            <v>8</v>
          </cell>
          <cell r="F464" t="str">
            <v>본</v>
          </cell>
          <cell r="G464">
            <v>49280860</v>
          </cell>
          <cell r="H464">
            <v>394246880</v>
          </cell>
        </row>
        <row r="465">
          <cell r="B465" t="str">
            <v>c</v>
          </cell>
          <cell r="C465" t="str">
            <v>RPF BEAM 운반및가설</v>
          </cell>
          <cell r="D465" t="str">
            <v>죽청교</v>
          </cell>
          <cell r="E465">
            <v>8</v>
          </cell>
          <cell r="F465" t="str">
            <v>본</v>
          </cell>
          <cell r="G465">
            <v>1410130</v>
          </cell>
          <cell r="H465">
            <v>11281040</v>
          </cell>
        </row>
        <row r="466">
          <cell r="B466" t="str">
            <v>계</v>
          </cell>
          <cell r="E466">
            <v>0</v>
          </cell>
          <cell r="G466">
            <v>0</v>
          </cell>
          <cell r="H466">
            <v>0</v>
          </cell>
        </row>
        <row r="467">
          <cell r="B467" t="str">
            <v>3.22</v>
          </cell>
          <cell r="C467" t="str">
            <v>강관PILE</v>
          </cell>
          <cell r="G467">
            <v>0</v>
          </cell>
          <cell r="H467">
            <v>0</v>
          </cell>
        </row>
        <row r="468">
          <cell r="B468" t="str">
            <v>a</v>
          </cell>
          <cell r="C468" t="str">
            <v>강관파일자재비</v>
          </cell>
          <cell r="D468" t="str">
            <v>(D=508mm t=12mm)</v>
          </cell>
          <cell r="E468">
            <v>2217</v>
          </cell>
          <cell r="F468" t="str">
            <v>M</v>
          </cell>
          <cell r="G468">
            <v>62340</v>
          </cell>
          <cell r="H468">
            <v>138207780</v>
          </cell>
        </row>
        <row r="469">
          <cell r="B469" t="str">
            <v>b</v>
          </cell>
          <cell r="C469" t="str">
            <v>강관파일항타비</v>
          </cell>
          <cell r="D469" t="str">
            <v>(508-12mm 15m미만).</v>
          </cell>
          <cell r="E469">
            <v>2080</v>
          </cell>
          <cell r="F469" t="str">
            <v>M</v>
          </cell>
          <cell r="G469">
            <v>14380</v>
          </cell>
          <cell r="H469">
            <v>29910400</v>
          </cell>
        </row>
        <row r="470">
          <cell r="B470" t="str">
            <v>c</v>
          </cell>
          <cell r="C470" t="str">
            <v>두부및선단보강볼트식</v>
          </cell>
          <cell r="D470" t="str">
            <v>(D=508mm t=12mm)</v>
          </cell>
          <cell r="E470">
            <v>160</v>
          </cell>
          <cell r="F470" t="str">
            <v>개</v>
          </cell>
          <cell r="G470">
            <v>128660</v>
          </cell>
          <cell r="H470">
            <v>20585600</v>
          </cell>
        </row>
        <row r="471">
          <cell r="B471" t="str">
            <v>계</v>
          </cell>
          <cell r="E471">
            <v>0</v>
          </cell>
          <cell r="G471">
            <v>0</v>
          </cell>
          <cell r="H471">
            <v>0</v>
          </cell>
        </row>
        <row r="472">
          <cell r="B472" t="str">
            <v>3.23</v>
          </cell>
          <cell r="C472" t="str">
            <v>보호블럭</v>
          </cell>
          <cell r="E472">
            <v>124</v>
          </cell>
          <cell r="F472" t="str">
            <v>M2</v>
          </cell>
          <cell r="G472">
            <v>21480</v>
          </cell>
          <cell r="H472">
            <v>2663520</v>
          </cell>
        </row>
        <row r="473">
          <cell r="B473" t="str">
            <v>3.24</v>
          </cell>
          <cell r="C473" t="str">
            <v>부직포(t=2mm)</v>
          </cell>
          <cell r="E473">
            <v>138</v>
          </cell>
          <cell r="F473" t="str">
            <v>M2</v>
          </cell>
          <cell r="G473">
            <v>1000</v>
          </cell>
          <cell r="H473">
            <v>138000</v>
          </cell>
        </row>
        <row r="474">
          <cell r="B474" t="str">
            <v>3.25</v>
          </cell>
          <cell r="C474" t="str">
            <v>신축이음</v>
          </cell>
          <cell r="D474" t="str">
            <v>T=12㎜</v>
          </cell>
          <cell r="E474">
            <v>0.4</v>
          </cell>
          <cell r="F474" t="str">
            <v>M2</v>
          </cell>
          <cell r="G474">
            <v>4530</v>
          </cell>
          <cell r="H474">
            <v>1812</v>
          </cell>
        </row>
        <row r="475">
          <cell r="B475" t="str">
            <v>3.26</v>
          </cell>
          <cell r="C475" t="str">
            <v>수축줄눈</v>
          </cell>
          <cell r="E475">
            <v>15</v>
          </cell>
          <cell r="F475" t="str">
            <v>M</v>
          </cell>
          <cell r="G475">
            <v>4780</v>
          </cell>
          <cell r="H475">
            <v>71700</v>
          </cell>
        </row>
        <row r="476">
          <cell r="B476" t="str">
            <v>3.27</v>
          </cell>
          <cell r="C476" t="str">
            <v>부대시설</v>
          </cell>
          <cell r="G476">
            <v>0</v>
          </cell>
          <cell r="H476">
            <v>0</v>
          </cell>
        </row>
        <row r="477">
          <cell r="B477" t="str">
            <v>a</v>
          </cell>
          <cell r="C477" t="str">
            <v>난간</v>
          </cell>
          <cell r="E477">
            <v>99</v>
          </cell>
          <cell r="F477" t="str">
            <v>M</v>
          </cell>
          <cell r="G477">
            <v>70240</v>
          </cell>
          <cell r="H477">
            <v>6953760</v>
          </cell>
        </row>
        <row r="478">
          <cell r="B478" t="str">
            <v>b</v>
          </cell>
          <cell r="C478" t="str">
            <v>중분대용난간</v>
          </cell>
          <cell r="D478" t="str">
            <v>.</v>
          </cell>
          <cell r="E478">
            <v>107</v>
          </cell>
          <cell r="F478" t="str">
            <v>M</v>
          </cell>
          <cell r="G478">
            <v>51230</v>
          </cell>
          <cell r="H478">
            <v>5481610</v>
          </cell>
        </row>
        <row r="479">
          <cell r="B479" t="str">
            <v>c</v>
          </cell>
          <cell r="C479" t="str">
            <v>전선관</v>
          </cell>
          <cell r="D479" t="str">
            <v>PVCφ100mm</v>
          </cell>
          <cell r="E479">
            <v>198</v>
          </cell>
          <cell r="F479" t="str">
            <v>M</v>
          </cell>
          <cell r="G479">
            <v>2330</v>
          </cell>
          <cell r="H479">
            <v>461340</v>
          </cell>
        </row>
        <row r="480">
          <cell r="B480" t="str">
            <v>d</v>
          </cell>
          <cell r="C480" t="str">
            <v>전선관</v>
          </cell>
          <cell r="D480" t="str">
            <v>PVCφ150mm</v>
          </cell>
          <cell r="E480">
            <v>99</v>
          </cell>
          <cell r="F480" t="str">
            <v>M</v>
          </cell>
          <cell r="G480">
            <v>4400</v>
          </cell>
          <cell r="H480">
            <v>435600</v>
          </cell>
        </row>
        <row r="481">
          <cell r="B481" t="str">
            <v>e</v>
          </cell>
          <cell r="C481" t="str">
            <v>낙하물방지공</v>
          </cell>
          <cell r="E481">
            <v>917</v>
          </cell>
          <cell r="F481" t="str">
            <v>M2</v>
          </cell>
          <cell r="G481">
            <v>3000</v>
          </cell>
          <cell r="H481">
            <v>2751000</v>
          </cell>
        </row>
        <row r="482">
          <cell r="B482" t="str">
            <v>f</v>
          </cell>
          <cell r="C482" t="str">
            <v>NOTCH</v>
          </cell>
          <cell r="E482">
            <v>79</v>
          </cell>
          <cell r="F482" t="str">
            <v>M2</v>
          </cell>
          <cell r="G482">
            <v>21420</v>
          </cell>
          <cell r="H482">
            <v>1692180</v>
          </cell>
        </row>
        <row r="483">
          <cell r="B483" t="str">
            <v>g</v>
          </cell>
          <cell r="C483" t="str">
            <v>교대 안전점검 시설</v>
          </cell>
          <cell r="D483" t="str">
            <v>죽청교</v>
          </cell>
          <cell r="E483">
            <v>4</v>
          </cell>
          <cell r="F483" t="str">
            <v>개소</v>
          </cell>
          <cell r="G483">
            <v>3923000</v>
          </cell>
          <cell r="H483">
            <v>15692000</v>
          </cell>
        </row>
        <row r="484">
          <cell r="B484" t="str">
            <v>계</v>
          </cell>
          <cell r="E484">
            <v>0</v>
          </cell>
          <cell r="G484">
            <v>0</v>
          </cell>
          <cell r="H484">
            <v>0</v>
          </cell>
        </row>
        <row r="485">
          <cell r="B485" t="str">
            <v>합계</v>
          </cell>
          <cell r="E485">
            <v>0</v>
          </cell>
          <cell r="G485">
            <v>0</v>
          </cell>
          <cell r="H485">
            <v>0</v>
          </cell>
        </row>
        <row r="486">
          <cell r="B486" t="str">
            <v>D.</v>
          </cell>
          <cell r="C486" t="str">
            <v>장 좌 교</v>
          </cell>
          <cell r="D486" t="str">
            <v>R.C 라멘교</v>
          </cell>
          <cell r="G486">
            <v>0</v>
          </cell>
          <cell r="H486">
            <v>0</v>
          </cell>
        </row>
        <row r="487">
          <cell r="B487" t="str">
            <v>3.01</v>
          </cell>
          <cell r="C487" t="str">
            <v>터 파 기</v>
          </cell>
          <cell r="G487">
            <v>0</v>
          </cell>
          <cell r="H487">
            <v>0</v>
          </cell>
        </row>
        <row r="488">
          <cell r="B488" t="str">
            <v>a</v>
          </cell>
          <cell r="C488" t="str">
            <v>구조물터파기</v>
          </cell>
          <cell r="D488" t="str">
            <v>육상 토사(0-4ｍ)</v>
          </cell>
          <cell r="E488">
            <v>136</v>
          </cell>
          <cell r="F488" t="str">
            <v>M3</v>
          </cell>
          <cell r="G488">
            <v>2310</v>
          </cell>
          <cell r="H488">
            <v>314160</v>
          </cell>
        </row>
        <row r="489">
          <cell r="B489" t="str">
            <v>b</v>
          </cell>
          <cell r="C489" t="str">
            <v>구조물터파기</v>
          </cell>
          <cell r="D489" t="str">
            <v>수중 토사(0-4ｍ)</v>
          </cell>
          <cell r="E489">
            <v>2172</v>
          </cell>
          <cell r="F489" t="str">
            <v>M3</v>
          </cell>
          <cell r="G489">
            <v>4150</v>
          </cell>
          <cell r="H489">
            <v>9013800</v>
          </cell>
        </row>
        <row r="490">
          <cell r="B490" t="str">
            <v>c</v>
          </cell>
          <cell r="C490" t="str">
            <v>구조물터파기</v>
          </cell>
          <cell r="D490" t="str">
            <v>수중토사(4ｍ이상)</v>
          </cell>
          <cell r="E490">
            <v>31</v>
          </cell>
          <cell r="F490" t="str">
            <v>M3</v>
          </cell>
          <cell r="G490">
            <v>4670</v>
          </cell>
          <cell r="H490">
            <v>144770</v>
          </cell>
        </row>
        <row r="491">
          <cell r="B491" t="str">
            <v>계</v>
          </cell>
          <cell r="E491">
            <v>0</v>
          </cell>
          <cell r="G491">
            <v>0</v>
          </cell>
          <cell r="H491">
            <v>0</v>
          </cell>
        </row>
        <row r="492">
          <cell r="B492" t="str">
            <v>3.02</v>
          </cell>
          <cell r="C492" t="str">
            <v>되메우기및다짐</v>
          </cell>
          <cell r="D492" t="str">
            <v>(기계70%+인력30%)</v>
          </cell>
          <cell r="E492">
            <v>1769</v>
          </cell>
          <cell r="F492" t="str">
            <v>M3</v>
          </cell>
          <cell r="G492">
            <v>2520</v>
          </cell>
          <cell r="H492">
            <v>4457880</v>
          </cell>
        </row>
        <row r="493">
          <cell r="B493" t="str">
            <v>3.03</v>
          </cell>
          <cell r="C493" t="str">
            <v>뒷채움및다짐</v>
          </cell>
          <cell r="E493">
            <v>1836</v>
          </cell>
          <cell r="F493" t="str">
            <v>M3</v>
          </cell>
          <cell r="G493">
            <v>16890</v>
          </cell>
          <cell r="H493">
            <v>31010040</v>
          </cell>
        </row>
        <row r="494">
          <cell r="B494" t="str">
            <v>3.04</v>
          </cell>
          <cell r="C494" t="str">
            <v>물푸기공</v>
          </cell>
          <cell r="E494">
            <v>162</v>
          </cell>
          <cell r="F494" t="str">
            <v>HR</v>
          </cell>
          <cell r="G494">
            <v>18880</v>
          </cell>
          <cell r="H494">
            <v>3058560</v>
          </cell>
        </row>
        <row r="495">
          <cell r="B495" t="str">
            <v>3.05</v>
          </cell>
          <cell r="C495" t="str">
            <v>콘크리트타설</v>
          </cell>
          <cell r="G495">
            <v>0</v>
          </cell>
          <cell r="H495">
            <v>0</v>
          </cell>
        </row>
        <row r="496">
          <cell r="B496" t="str">
            <v>a</v>
          </cell>
          <cell r="C496" t="str">
            <v>콘크리트타설</v>
          </cell>
          <cell r="D496" t="str">
            <v>펌프카철근 25-270-15</v>
          </cell>
          <cell r="E496">
            <v>930</v>
          </cell>
          <cell r="F496" t="str">
            <v>M3</v>
          </cell>
          <cell r="G496">
            <v>55100</v>
          </cell>
          <cell r="H496">
            <v>51243000</v>
          </cell>
        </row>
        <row r="497">
          <cell r="B497" t="str">
            <v>b</v>
          </cell>
          <cell r="C497" t="str">
            <v>콘크리트타설</v>
          </cell>
          <cell r="D497" t="str">
            <v>펌프카철근,25-240-15</v>
          </cell>
          <cell r="E497">
            <v>112</v>
          </cell>
          <cell r="F497" t="str">
            <v>M3</v>
          </cell>
          <cell r="G497">
            <v>55200</v>
          </cell>
          <cell r="H497">
            <v>6182400</v>
          </cell>
        </row>
        <row r="498">
          <cell r="B498" t="str">
            <v>c</v>
          </cell>
          <cell r="C498" t="str">
            <v>콘크리트타설</v>
          </cell>
          <cell r="D498" t="str">
            <v>무근,25-180-15</v>
          </cell>
          <cell r="E498">
            <v>99</v>
          </cell>
          <cell r="F498" t="str">
            <v>M3</v>
          </cell>
          <cell r="G498">
            <v>58780</v>
          </cell>
          <cell r="H498">
            <v>5819220</v>
          </cell>
        </row>
        <row r="499">
          <cell r="B499" t="str">
            <v>d</v>
          </cell>
          <cell r="C499" t="str">
            <v>콘크리트타설</v>
          </cell>
          <cell r="D499" t="str">
            <v>무 근,25-160-8</v>
          </cell>
          <cell r="E499">
            <v>23</v>
          </cell>
          <cell r="F499" t="str">
            <v>M3</v>
          </cell>
          <cell r="G499">
            <v>54350</v>
          </cell>
          <cell r="H499">
            <v>1250050</v>
          </cell>
        </row>
        <row r="500">
          <cell r="B500" t="str">
            <v>계</v>
          </cell>
          <cell r="E500">
            <v>0</v>
          </cell>
          <cell r="G500">
            <v>0</v>
          </cell>
          <cell r="H500">
            <v>0</v>
          </cell>
        </row>
        <row r="501">
          <cell r="B501" t="str">
            <v>3.06</v>
          </cell>
          <cell r="C501" t="str">
            <v>거푸집</v>
          </cell>
          <cell r="G501">
            <v>0</v>
          </cell>
          <cell r="H501">
            <v>0</v>
          </cell>
        </row>
        <row r="502">
          <cell r="B502" t="str">
            <v>a</v>
          </cell>
          <cell r="C502" t="str">
            <v>거푸집</v>
          </cell>
          <cell r="D502" t="str">
            <v>(합판 3회)</v>
          </cell>
          <cell r="E502">
            <v>376</v>
          </cell>
          <cell r="F502" t="str">
            <v>M2</v>
          </cell>
          <cell r="G502">
            <v>15740</v>
          </cell>
          <cell r="H502">
            <v>5918240</v>
          </cell>
        </row>
        <row r="503">
          <cell r="B503" t="str">
            <v>b</v>
          </cell>
          <cell r="C503" t="str">
            <v>거푸집</v>
          </cell>
          <cell r="D503" t="str">
            <v>(합판 3회:7-10m)</v>
          </cell>
          <cell r="E503">
            <v>476</v>
          </cell>
          <cell r="F503" t="str">
            <v>M2</v>
          </cell>
          <cell r="G503">
            <v>16850</v>
          </cell>
          <cell r="H503">
            <v>8020600</v>
          </cell>
        </row>
        <row r="504">
          <cell r="B504" t="str">
            <v>c</v>
          </cell>
          <cell r="C504" t="str">
            <v>거푸집</v>
          </cell>
          <cell r="D504" t="str">
            <v>(합판 4회)</v>
          </cell>
          <cell r="E504">
            <v>171</v>
          </cell>
          <cell r="F504" t="str">
            <v>M2</v>
          </cell>
          <cell r="G504">
            <v>13460</v>
          </cell>
          <cell r="H504">
            <v>2301660</v>
          </cell>
        </row>
        <row r="505">
          <cell r="B505" t="str">
            <v>d</v>
          </cell>
          <cell r="C505" t="str">
            <v>거푸집</v>
          </cell>
          <cell r="D505" t="str">
            <v>(합판 6회)</v>
          </cell>
          <cell r="E505">
            <v>62</v>
          </cell>
          <cell r="F505" t="str">
            <v>M2</v>
          </cell>
          <cell r="G505">
            <v>11040</v>
          </cell>
          <cell r="H505">
            <v>684480</v>
          </cell>
        </row>
        <row r="506">
          <cell r="B506" t="str">
            <v>e</v>
          </cell>
          <cell r="C506" t="str">
            <v>문양거푸집</v>
          </cell>
          <cell r="D506" t="str">
            <v>합성수지(0-7M)</v>
          </cell>
          <cell r="E506">
            <v>362</v>
          </cell>
          <cell r="F506" t="str">
            <v>M2</v>
          </cell>
          <cell r="G506">
            <v>18290</v>
          </cell>
          <cell r="H506">
            <v>6620980</v>
          </cell>
        </row>
        <row r="507">
          <cell r="B507" t="str">
            <v>f</v>
          </cell>
          <cell r="C507" t="str">
            <v>문양거푸집</v>
          </cell>
          <cell r="D507" t="str">
            <v>합성수지(7-10M)</v>
          </cell>
          <cell r="E507">
            <v>134</v>
          </cell>
          <cell r="F507" t="str">
            <v>M2</v>
          </cell>
          <cell r="G507">
            <v>19440</v>
          </cell>
          <cell r="H507">
            <v>2604960</v>
          </cell>
        </row>
        <row r="508">
          <cell r="B508" t="str">
            <v>g</v>
          </cell>
          <cell r="C508" t="str">
            <v>거푸집</v>
          </cell>
          <cell r="D508" t="str">
            <v>(원형 3회:0-7m)</v>
          </cell>
          <cell r="E508">
            <v>28</v>
          </cell>
          <cell r="F508" t="str">
            <v>M2</v>
          </cell>
          <cell r="G508">
            <v>31900</v>
          </cell>
          <cell r="H508">
            <v>893200</v>
          </cell>
        </row>
        <row r="509">
          <cell r="B509" t="str">
            <v>계</v>
          </cell>
          <cell r="E509">
            <v>0</v>
          </cell>
          <cell r="G509">
            <v>0</v>
          </cell>
          <cell r="H509">
            <v>0</v>
          </cell>
        </row>
        <row r="510">
          <cell r="B510" t="str">
            <v>3.07</v>
          </cell>
          <cell r="C510" t="str">
            <v>강관비계</v>
          </cell>
          <cell r="E510">
            <v>688</v>
          </cell>
          <cell r="F510" t="str">
            <v>M2</v>
          </cell>
          <cell r="G510">
            <v>6540</v>
          </cell>
          <cell r="H510">
            <v>4499520</v>
          </cell>
        </row>
        <row r="511">
          <cell r="B511" t="str">
            <v>3.08</v>
          </cell>
          <cell r="C511" t="str">
            <v>강관동바리</v>
          </cell>
          <cell r="D511" t="str">
            <v>교량용</v>
          </cell>
          <cell r="E511">
            <v>2867</v>
          </cell>
          <cell r="F511" t="str">
            <v>공M3</v>
          </cell>
          <cell r="G511">
            <v>12790</v>
          </cell>
          <cell r="H511">
            <v>36668930</v>
          </cell>
        </row>
        <row r="512">
          <cell r="B512" t="str">
            <v>3.09</v>
          </cell>
          <cell r="C512" t="str">
            <v>표면처리</v>
          </cell>
          <cell r="G512">
            <v>0</v>
          </cell>
          <cell r="H512">
            <v>0</v>
          </cell>
        </row>
        <row r="513">
          <cell r="B513" t="str">
            <v>a</v>
          </cell>
          <cell r="C513" t="str">
            <v>슬라브양생</v>
          </cell>
          <cell r="E513">
            <v>324</v>
          </cell>
          <cell r="F513" t="str">
            <v>M2</v>
          </cell>
          <cell r="G513">
            <v>240</v>
          </cell>
          <cell r="H513">
            <v>77760</v>
          </cell>
        </row>
        <row r="514">
          <cell r="B514" t="str">
            <v>b</v>
          </cell>
          <cell r="C514" t="str">
            <v>데크휘니샤면고르기</v>
          </cell>
          <cell r="E514">
            <v>324</v>
          </cell>
          <cell r="F514" t="str">
            <v>M2</v>
          </cell>
          <cell r="G514">
            <v>360</v>
          </cell>
          <cell r="H514">
            <v>116640</v>
          </cell>
        </row>
        <row r="515">
          <cell r="B515" t="str">
            <v>계</v>
          </cell>
          <cell r="E515">
            <v>0</v>
          </cell>
          <cell r="G515">
            <v>0</v>
          </cell>
          <cell r="H515">
            <v>0</v>
          </cell>
        </row>
        <row r="516">
          <cell r="B516" t="str">
            <v>3.10</v>
          </cell>
          <cell r="C516" t="str">
            <v>아스팔트방수</v>
          </cell>
          <cell r="E516">
            <v>250</v>
          </cell>
          <cell r="F516" t="str">
            <v>M2</v>
          </cell>
          <cell r="G516">
            <v>3740</v>
          </cell>
          <cell r="H516">
            <v>935000</v>
          </cell>
        </row>
        <row r="517">
          <cell r="B517" t="str">
            <v>3.11</v>
          </cell>
          <cell r="C517" t="str">
            <v>교면방수</v>
          </cell>
          <cell r="D517" t="str">
            <v>침투식</v>
          </cell>
          <cell r="E517">
            <v>324</v>
          </cell>
          <cell r="F517" t="str">
            <v>M2</v>
          </cell>
          <cell r="G517">
            <v>15030</v>
          </cell>
          <cell r="H517">
            <v>4869720</v>
          </cell>
        </row>
        <row r="518">
          <cell r="B518" t="str">
            <v>3.12</v>
          </cell>
          <cell r="C518" t="str">
            <v>시공이음</v>
          </cell>
          <cell r="G518">
            <v>0</v>
          </cell>
          <cell r="H518">
            <v>0</v>
          </cell>
        </row>
        <row r="519">
          <cell r="B519" t="str">
            <v>a</v>
          </cell>
          <cell r="C519" t="str">
            <v>스치로플</v>
          </cell>
          <cell r="D519" t="str">
            <v>T=20㎜</v>
          </cell>
          <cell r="E519">
            <v>80</v>
          </cell>
          <cell r="F519" t="str">
            <v>M2</v>
          </cell>
          <cell r="G519">
            <v>1000</v>
          </cell>
          <cell r="H519">
            <v>80000</v>
          </cell>
        </row>
        <row r="520">
          <cell r="B520" t="str">
            <v>계</v>
          </cell>
          <cell r="E520">
            <v>0</v>
          </cell>
          <cell r="G520">
            <v>0</v>
          </cell>
          <cell r="H520">
            <v>0</v>
          </cell>
        </row>
        <row r="521">
          <cell r="B521" t="str">
            <v>3.13</v>
          </cell>
          <cell r="C521" t="str">
            <v>다웰바</v>
          </cell>
          <cell r="D521" t="str">
            <v>25x600㎜슬래브용</v>
          </cell>
          <cell r="E521">
            <v>96</v>
          </cell>
          <cell r="F521" t="str">
            <v>개</v>
          </cell>
          <cell r="G521">
            <v>6080</v>
          </cell>
          <cell r="H521">
            <v>583680</v>
          </cell>
        </row>
        <row r="522">
          <cell r="B522" t="str">
            <v>3.14</v>
          </cell>
          <cell r="C522" t="str">
            <v>철근가공조립</v>
          </cell>
          <cell r="G522">
            <v>0</v>
          </cell>
          <cell r="H522">
            <v>0</v>
          </cell>
        </row>
        <row r="523">
          <cell r="B523" t="str">
            <v>a</v>
          </cell>
          <cell r="C523" t="str">
            <v>철근가공조립</v>
          </cell>
          <cell r="D523" t="str">
            <v>(보 통)</v>
          </cell>
          <cell r="E523">
            <v>15.568</v>
          </cell>
          <cell r="F523" t="str">
            <v>TON</v>
          </cell>
          <cell r="G523">
            <v>249000</v>
          </cell>
          <cell r="H523">
            <v>3876432</v>
          </cell>
        </row>
        <row r="524">
          <cell r="B524" t="str">
            <v>b</v>
          </cell>
          <cell r="C524" t="str">
            <v>철근가공조립</v>
          </cell>
          <cell r="D524" t="str">
            <v>(복 잡)</v>
          </cell>
          <cell r="E524">
            <v>100.744</v>
          </cell>
          <cell r="F524" t="str">
            <v>TON</v>
          </cell>
          <cell r="G524">
            <v>260000</v>
          </cell>
          <cell r="H524">
            <v>26193440</v>
          </cell>
        </row>
        <row r="525">
          <cell r="B525" t="str">
            <v>계</v>
          </cell>
          <cell r="E525">
            <v>0</v>
          </cell>
          <cell r="G525">
            <v>0</v>
          </cell>
          <cell r="H525">
            <v>0</v>
          </cell>
        </row>
        <row r="526">
          <cell r="B526" t="str">
            <v>3.15</v>
          </cell>
          <cell r="C526" t="str">
            <v>교명주 및 설명판</v>
          </cell>
          <cell r="G526">
            <v>0</v>
          </cell>
          <cell r="H526">
            <v>0</v>
          </cell>
        </row>
        <row r="527">
          <cell r="B527" t="str">
            <v>a</v>
          </cell>
          <cell r="C527" t="str">
            <v>교명주</v>
          </cell>
          <cell r="D527" t="str">
            <v>(화 강 암)</v>
          </cell>
          <cell r="E527">
            <v>4</v>
          </cell>
          <cell r="F527" t="str">
            <v>개</v>
          </cell>
          <cell r="G527">
            <v>1025410</v>
          </cell>
          <cell r="H527">
            <v>4101640</v>
          </cell>
        </row>
        <row r="528">
          <cell r="B528" t="str">
            <v>b</v>
          </cell>
          <cell r="C528" t="str">
            <v>교명판</v>
          </cell>
          <cell r="D528" t="str">
            <v>(400x250x10㎜)</v>
          </cell>
          <cell r="E528">
            <v>4</v>
          </cell>
          <cell r="F528" t="str">
            <v>개</v>
          </cell>
          <cell r="G528">
            <v>42610</v>
          </cell>
          <cell r="H528">
            <v>170440</v>
          </cell>
        </row>
        <row r="529">
          <cell r="B529" t="str">
            <v>c</v>
          </cell>
          <cell r="C529" t="str">
            <v>설명판</v>
          </cell>
          <cell r="D529" t="str">
            <v>(500x300x10㎜)</v>
          </cell>
          <cell r="E529">
            <v>4</v>
          </cell>
          <cell r="F529" t="str">
            <v>개</v>
          </cell>
          <cell r="G529">
            <v>60550</v>
          </cell>
          <cell r="H529">
            <v>242200</v>
          </cell>
        </row>
        <row r="530">
          <cell r="B530" t="str">
            <v>계</v>
          </cell>
          <cell r="E530">
            <v>0</v>
          </cell>
          <cell r="G530">
            <v>0</v>
          </cell>
          <cell r="H530">
            <v>0</v>
          </cell>
        </row>
        <row r="531">
          <cell r="B531" t="str">
            <v>3.16</v>
          </cell>
          <cell r="C531" t="str">
            <v>T.B.M 설치</v>
          </cell>
          <cell r="E531">
            <v>1</v>
          </cell>
          <cell r="F531" t="str">
            <v>개</v>
          </cell>
          <cell r="G531">
            <v>21420</v>
          </cell>
          <cell r="H531">
            <v>21420</v>
          </cell>
        </row>
        <row r="532">
          <cell r="B532" t="str">
            <v>3.17</v>
          </cell>
          <cell r="C532" t="str">
            <v>스페이스</v>
          </cell>
          <cell r="G532">
            <v>0</v>
          </cell>
          <cell r="H532">
            <v>0</v>
          </cell>
        </row>
        <row r="533">
          <cell r="B533" t="str">
            <v>a</v>
          </cell>
          <cell r="C533" t="str">
            <v>스페이서</v>
          </cell>
          <cell r="D533" t="str">
            <v>슬래브및하부공</v>
          </cell>
          <cell r="E533">
            <v>506</v>
          </cell>
          <cell r="F533" t="str">
            <v>M2</v>
          </cell>
          <cell r="G533">
            <v>350</v>
          </cell>
          <cell r="H533">
            <v>177100</v>
          </cell>
        </row>
        <row r="534">
          <cell r="B534" t="str">
            <v>b</v>
          </cell>
          <cell r="C534" t="str">
            <v>스페이서</v>
          </cell>
          <cell r="D534" t="str">
            <v>벽체용</v>
          </cell>
          <cell r="E534">
            <v>856</v>
          </cell>
          <cell r="F534" t="str">
            <v>M2</v>
          </cell>
          <cell r="G534">
            <v>490</v>
          </cell>
          <cell r="H534">
            <v>419440</v>
          </cell>
        </row>
        <row r="535">
          <cell r="B535" t="str">
            <v>계</v>
          </cell>
          <cell r="E535">
            <v>0</v>
          </cell>
          <cell r="G535">
            <v>0</v>
          </cell>
          <cell r="H535">
            <v>0</v>
          </cell>
        </row>
        <row r="536">
          <cell r="B536" t="str">
            <v>3.18</v>
          </cell>
          <cell r="C536" t="str">
            <v>수축줄눈</v>
          </cell>
          <cell r="E536">
            <v>7</v>
          </cell>
          <cell r="F536" t="str">
            <v>M</v>
          </cell>
          <cell r="G536">
            <v>4780</v>
          </cell>
          <cell r="H536">
            <v>33460</v>
          </cell>
        </row>
        <row r="537">
          <cell r="B537" t="str">
            <v>3.19</v>
          </cell>
          <cell r="C537" t="str">
            <v>부대시설</v>
          </cell>
          <cell r="G537">
            <v>0</v>
          </cell>
          <cell r="H537">
            <v>0</v>
          </cell>
        </row>
        <row r="538">
          <cell r="B538" t="str">
            <v>a</v>
          </cell>
          <cell r="C538" t="str">
            <v>난간</v>
          </cell>
          <cell r="E538">
            <v>49</v>
          </cell>
          <cell r="F538" t="str">
            <v>M</v>
          </cell>
          <cell r="G538">
            <v>70240</v>
          </cell>
          <cell r="H538">
            <v>3441760</v>
          </cell>
        </row>
        <row r="539">
          <cell r="B539" t="str">
            <v>b</v>
          </cell>
          <cell r="C539" t="str">
            <v>중분대용난간</v>
          </cell>
          <cell r="D539" t="str">
            <v>.</v>
          </cell>
          <cell r="E539">
            <v>33</v>
          </cell>
          <cell r="F539" t="str">
            <v>M</v>
          </cell>
          <cell r="G539">
            <v>51230</v>
          </cell>
          <cell r="H539">
            <v>1690590</v>
          </cell>
        </row>
        <row r="540">
          <cell r="B540" t="str">
            <v>c</v>
          </cell>
          <cell r="C540" t="str">
            <v>전선관</v>
          </cell>
          <cell r="D540" t="str">
            <v>PVCφ100mm</v>
          </cell>
          <cell r="E540">
            <v>98</v>
          </cell>
          <cell r="F540" t="str">
            <v>M</v>
          </cell>
          <cell r="G540">
            <v>2330</v>
          </cell>
          <cell r="H540">
            <v>228340</v>
          </cell>
        </row>
        <row r="541">
          <cell r="B541" t="str">
            <v>d</v>
          </cell>
          <cell r="C541" t="str">
            <v>전선관</v>
          </cell>
          <cell r="D541" t="str">
            <v>PVCφ150mm</v>
          </cell>
          <cell r="E541">
            <v>49</v>
          </cell>
          <cell r="F541" t="str">
            <v>M</v>
          </cell>
          <cell r="G541">
            <v>4400</v>
          </cell>
          <cell r="H541">
            <v>215600</v>
          </cell>
        </row>
        <row r="542">
          <cell r="B542" t="str">
            <v>계</v>
          </cell>
          <cell r="E542">
            <v>0</v>
          </cell>
          <cell r="G542">
            <v>0</v>
          </cell>
          <cell r="H542">
            <v>0</v>
          </cell>
        </row>
        <row r="543">
          <cell r="B543" t="str">
            <v>합계</v>
          </cell>
          <cell r="E543">
            <v>0</v>
          </cell>
          <cell r="G543">
            <v>0</v>
          </cell>
          <cell r="H543">
            <v>0</v>
          </cell>
        </row>
        <row r="544">
          <cell r="B544" t="str">
            <v>E.</v>
          </cell>
          <cell r="C544" t="str">
            <v>대야1교</v>
          </cell>
          <cell r="D544" t="str">
            <v>RC RAHMEN</v>
          </cell>
          <cell r="G544">
            <v>0</v>
          </cell>
          <cell r="H544">
            <v>0</v>
          </cell>
        </row>
        <row r="545">
          <cell r="B545" t="str">
            <v>3.01</v>
          </cell>
          <cell r="C545" t="str">
            <v>터 파 기</v>
          </cell>
          <cell r="G545">
            <v>0</v>
          </cell>
          <cell r="H545">
            <v>0</v>
          </cell>
        </row>
        <row r="546">
          <cell r="B546" t="str">
            <v>a</v>
          </cell>
          <cell r="C546" t="str">
            <v>구조물터파기</v>
          </cell>
          <cell r="D546" t="str">
            <v>육상 토사(0-4ｍ)</v>
          </cell>
          <cell r="E546">
            <v>1571</v>
          </cell>
          <cell r="F546" t="str">
            <v>M3</v>
          </cell>
          <cell r="G546">
            <v>2310</v>
          </cell>
          <cell r="H546">
            <v>3629010</v>
          </cell>
        </row>
        <row r="547">
          <cell r="B547" t="str">
            <v>b</v>
          </cell>
          <cell r="C547" t="str">
            <v>구조물터파기</v>
          </cell>
          <cell r="D547" t="str">
            <v>육상발파암,0-4m</v>
          </cell>
          <cell r="E547">
            <v>311</v>
          </cell>
          <cell r="F547" t="str">
            <v>M3</v>
          </cell>
          <cell r="G547">
            <v>42340</v>
          </cell>
          <cell r="H547">
            <v>13167740</v>
          </cell>
        </row>
        <row r="548">
          <cell r="B548" t="str">
            <v>계</v>
          </cell>
          <cell r="E548">
            <v>0</v>
          </cell>
          <cell r="G548">
            <v>0</v>
          </cell>
          <cell r="H548">
            <v>0</v>
          </cell>
        </row>
        <row r="549">
          <cell r="B549" t="str">
            <v>3.02</v>
          </cell>
          <cell r="C549" t="str">
            <v>되메우기및다짐</v>
          </cell>
          <cell r="D549" t="str">
            <v>(기계70%+인력30%)</v>
          </cell>
          <cell r="E549">
            <v>1235</v>
          </cell>
          <cell r="F549" t="str">
            <v>M3</v>
          </cell>
          <cell r="G549">
            <v>2520</v>
          </cell>
          <cell r="H549">
            <v>3112200</v>
          </cell>
        </row>
        <row r="550">
          <cell r="B550" t="str">
            <v>3.03</v>
          </cell>
          <cell r="C550" t="str">
            <v>뒷채움및다짐</v>
          </cell>
          <cell r="E550">
            <v>1658</v>
          </cell>
          <cell r="F550" t="str">
            <v>M3</v>
          </cell>
          <cell r="G550">
            <v>16890</v>
          </cell>
          <cell r="H550">
            <v>28003620</v>
          </cell>
        </row>
        <row r="551">
          <cell r="B551" t="str">
            <v>3.04</v>
          </cell>
          <cell r="C551" t="str">
            <v>면정리및청소</v>
          </cell>
          <cell r="D551" t="str">
            <v>(발파암 : 육상)</v>
          </cell>
          <cell r="E551">
            <v>315</v>
          </cell>
          <cell r="F551" t="str">
            <v>M2</v>
          </cell>
          <cell r="G551">
            <v>3470</v>
          </cell>
          <cell r="H551">
            <v>1093050</v>
          </cell>
        </row>
        <row r="552">
          <cell r="B552" t="str">
            <v>3.05</v>
          </cell>
          <cell r="C552" t="str">
            <v>콘크리트타설</v>
          </cell>
          <cell r="G552">
            <v>0</v>
          </cell>
          <cell r="H552">
            <v>0</v>
          </cell>
        </row>
        <row r="553">
          <cell r="B553" t="str">
            <v>a</v>
          </cell>
          <cell r="C553" t="str">
            <v>콘크리트타설</v>
          </cell>
          <cell r="D553" t="str">
            <v>펌프카철근 25-270-15</v>
          </cell>
          <cell r="E553">
            <v>745</v>
          </cell>
          <cell r="F553" t="str">
            <v>M3</v>
          </cell>
          <cell r="G553">
            <v>55100</v>
          </cell>
          <cell r="H553">
            <v>41049500</v>
          </cell>
        </row>
        <row r="554">
          <cell r="B554" t="str">
            <v>b</v>
          </cell>
          <cell r="C554" t="str">
            <v>콘크리트타설</v>
          </cell>
          <cell r="D554" t="str">
            <v>펌프카철근,25-240-15</v>
          </cell>
          <cell r="E554">
            <v>126</v>
          </cell>
          <cell r="F554" t="str">
            <v>M3</v>
          </cell>
          <cell r="G554">
            <v>55200</v>
          </cell>
          <cell r="H554">
            <v>6955200</v>
          </cell>
        </row>
        <row r="555">
          <cell r="B555" t="str">
            <v>c</v>
          </cell>
          <cell r="C555" t="str">
            <v>콘크리트타설</v>
          </cell>
          <cell r="D555" t="str">
            <v>무근,25-180-15</v>
          </cell>
          <cell r="E555">
            <v>237</v>
          </cell>
          <cell r="F555" t="str">
            <v>M3</v>
          </cell>
          <cell r="G555">
            <v>57540</v>
          </cell>
          <cell r="H555">
            <v>13636980</v>
          </cell>
        </row>
        <row r="556">
          <cell r="B556" t="str">
            <v>d</v>
          </cell>
          <cell r="C556" t="str">
            <v>콘크리트타설</v>
          </cell>
          <cell r="D556" t="str">
            <v>무 근,25-160-8</v>
          </cell>
          <cell r="E556">
            <v>29</v>
          </cell>
          <cell r="F556" t="str">
            <v>M3</v>
          </cell>
          <cell r="G556">
            <v>54350</v>
          </cell>
          <cell r="H556">
            <v>1576150</v>
          </cell>
        </row>
        <row r="557">
          <cell r="B557" t="str">
            <v>계</v>
          </cell>
          <cell r="E557">
            <v>0</v>
          </cell>
          <cell r="G557">
            <v>0</v>
          </cell>
          <cell r="H557">
            <v>0</v>
          </cell>
        </row>
        <row r="558">
          <cell r="B558" t="str">
            <v>3.06</v>
          </cell>
          <cell r="C558" t="str">
            <v>합판거푸집</v>
          </cell>
          <cell r="G558">
            <v>0</v>
          </cell>
          <cell r="H558">
            <v>0</v>
          </cell>
        </row>
        <row r="559">
          <cell r="B559" t="str">
            <v>a</v>
          </cell>
          <cell r="C559" t="str">
            <v>거푸집</v>
          </cell>
          <cell r="D559" t="str">
            <v>(합판 3회)</v>
          </cell>
          <cell r="E559">
            <v>761</v>
          </cell>
          <cell r="F559" t="str">
            <v>M2</v>
          </cell>
          <cell r="G559">
            <v>15740</v>
          </cell>
          <cell r="H559">
            <v>11978140</v>
          </cell>
        </row>
        <row r="560">
          <cell r="B560" t="str">
            <v>b</v>
          </cell>
          <cell r="C560" t="str">
            <v>거푸집</v>
          </cell>
          <cell r="D560" t="str">
            <v>(합판 3회:7-10m)</v>
          </cell>
          <cell r="E560">
            <v>516</v>
          </cell>
          <cell r="F560" t="str">
            <v>M2</v>
          </cell>
          <cell r="G560">
            <v>16850</v>
          </cell>
          <cell r="H560">
            <v>8694600</v>
          </cell>
        </row>
        <row r="561">
          <cell r="B561" t="str">
            <v>c</v>
          </cell>
          <cell r="C561" t="str">
            <v>거푸집</v>
          </cell>
          <cell r="D561" t="str">
            <v>(합판 4회)</v>
          </cell>
          <cell r="E561">
            <v>126</v>
          </cell>
          <cell r="F561" t="str">
            <v>M2</v>
          </cell>
          <cell r="G561">
            <v>13460</v>
          </cell>
          <cell r="H561">
            <v>1695960</v>
          </cell>
        </row>
        <row r="562">
          <cell r="B562" t="str">
            <v>d</v>
          </cell>
          <cell r="C562" t="str">
            <v>거푸집</v>
          </cell>
          <cell r="D562" t="str">
            <v>(합판 6회)</v>
          </cell>
          <cell r="E562">
            <v>137</v>
          </cell>
          <cell r="F562" t="str">
            <v>M2</v>
          </cell>
          <cell r="G562">
            <v>11040</v>
          </cell>
          <cell r="H562">
            <v>1512480</v>
          </cell>
        </row>
        <row r="563">
          <cell r="B563" t="str">
            <v>e</v>
          </cell>
          <cell r="C563" t="str">
            <v>문양거푸집</v>
          </cell>
          <cell r="D563" t="str">
            <v>합성수지(0-7M)</v>
          </cell>
          <cell r="E563">
            <v>304</v>
          </cell>
          <cell r="F563" t="str">
            <v>M2</v>
          </cell>
          <cell r="G563">
            <v>18290</v>
          </cell>
          <cell r="H563">
            <v>5560160</v>
          </cell>
        </row>
        <row r="564">
          <cell r="B564" t="str">
            <v>f</v>
          </cell>
          <cell r="C564" t="str">
            <v>문양거푸집</v>
          </cell>
          <cell r="D564" t="str">
            <v>합성수지(7-10M)</v>
          </cell>
          <cell r="E564">
            <v>93</v>
          </cell>
          <cell r="F564" t="str">
            <v>M2</v>
          </cell>
          <cell r="G564">
            <v>19440</v>
          </cell>
          <cell r="H564">
            <v>1807920</v>
          </cell>
        </row>
        <row r="565">
          <cell r="B565" t="str">
            <v>g</v>
          </cell>
          <cell r="C565" t="str">
            <v>거푸집</v>
          </cell>
          <cell r="D565" t="str">
            <v>(원형 3회:0-7m)</v>
          </cell>
          <cell r="E565">
            <v>22</v>
          </cell>
          <cell r="F565" t="str">
            <v>M2</v>
          </cell>
          <cell r="G565">
            <v>31900</v>
          </cell>
          <cell r="H565">
            <v>701800</v>
          </cell>
        </row>
        <row r="566">
          <cell r="B566" t="str">
            <v>계</v>
          </cell>
          <cell r="E566">
            <v>0</v>
          </cell>
          <cell r="G566">
            <v>0</v>
          </cell>
          <cell r="H566">
            <v>0</v>
          </cell>
        </row>
        <row r="567">
          <cell r="B567" t="str">
            <v>3.07</v>
          </cell>
          <cell r="C567" t="str">
            <v>강관비계</v>
          </cell>
          <cell r="E567">
            <v>752</v>
          </cell>
          <cell r="F567" t="str">
            <v>M2</v>
          </cell>
          <cell r="G567">
            <v>6540</v>
          </cell>
          <cell r="H567">
            <v>4918080</v>
          </cell>
        </row>
        <row r="568">
          <cell r="B568" t="str">
            <v>3.08</v>
          </cell>
          <cell r="C568" t="str">
            <v>강관동바리</v>
          </cell>
          <cell r="D568" t="str">
            <v>교량용</v>
          </cell>
          <cell r="E568">
            <v>1697</v>
          </cell>
          <cell r="F568" t="str">
            <v>공M3</v>
          </cell>
          <cell r="G568">
            <v>12790</v>
          </cell>
          <cell r="H568">
            <v>21704630</v>
          </cell>
        </row>
        <row r="569">
          <cell r="B569" t="str">
            <v>3.09</v>
          </cell>
          <cell r="C569" t="str">
            <v>표면처리</v>
          </cell>
          <cell r="G569">
            <v>0</v>
          </cell>
          <cell r="H569">
            <v>0</v>
          </cell>
        </row>
        <row r="570">
          <cell r="B570" t="str">
            <v>a</v>
          </cell>
          <cell r="C570" t="str">
            <v>슬라브양생</v>
          </cell>
          <cell r="E570">
            <v>263</v>
          </cell>
          <cell r="F570" t="str">
            <v>M2</v>
          </cell>
          <cell r="G570">
            <v>240</v>
          </cell>
          <cell r="H570">
            <v>63120</v>
          </cell>
        </row>
        <row r="571">
          <cell r="B571" t="str">
            <v>b</v>
          </cell>
          <cell r="C571" t="str">
            <v>데크휘니샤면고르기</v>
          </cell>
          <cell r="E571">
            <v>263</v>
          </cell>
          <cell r="F571" t="str">
            <v>M2</v>
          </cell>
          <cell r="G571">
            <v>360</v>
          </cell>
          <cell r="H571">
            <v>94680</v>
          </cell>
        </row>
        <row r="572">
          <cell r="B572" t="str">
            <v>계</v>
          </cell>
          <cell r="E572">
            <v>0</v>
          </cell>
          <cell r="G572">
            <v>0</v>
          </cell>
          <cell r="H572">
            <v>0</v>
          </cell>
        </row>
        <row r="573">
          <cell r="B573" t="str">
            <v>3.10</v>
          </cell>
          <cell r="C573" t="str">
            <v>아스팔트방수</v>
          </cell>
          <cell r="E573">
            <v>431</v>
          </cell>
          <cell r="F573" t="str">
            <v>M2</v>
          </cell>
          <cell r="G573">
            <v>3740</v>
          </cell>
          <cell r="H573">
            <v>1611940</v>
          </cell>
        </row>
        <row r="574">
          <cell r="B574" t="str">
            <v>3.11</v>
          </cell>
          <cell r="C574" t="str">
            <v>교면방수</v>
          </cell>
          <cell r="D574" t="str">
            <v>침투식</v>
          </cell>
          <cell r="E574">
            <v>263</v>
          </cell>
          <cell r="F574" t="str">
            <v>M2</v>
          </cell>
          <cell r="G574">
            <v>15030</v>
          </cell>
          <cell r="H574">
            <v>3952890</v>
          </cell>
        </row>
        <row r="575">
          <cell r="B575" t="str">
            <v>3.12</v>
          </cell>
          <cell r="C575" t="str">
            <v>시공이음</v>
          </cell>
          <cell r="G575">
            <v>0</v>
          </cell>
          <cell r="H575">
            <v>0</v>
          </cell>
        </row>
        <row r="576">
          <cell r="B576" t="str">
            <v>a</v>
          </cell>
          <cell r="C576" t="str">
            <v>스치로플</v>
          </cell>
          <cell r="D576" t="str">
            <v>T=20㎜</v>
          </cell>
          <cell r="E576">
            <v>70</v>
          </cell>
          <cell r="F576" t="str">
            <v>M2</v>
          </cell>
          <cell r="G576">
            <v>1000</v>
          </cell>
          <cell r="H576">
            <v>70000</v>
          </cell>
        </row>
        <row r="577">
          <cell r="B577" t="str">
            <v>계</v>
          </cell>
          <cell r="E577">
            <v>0</v>
          </cell>
          <cell r="G577">
            <v>0</v>
          </cell>
          <cell r="H577">
            <v>0</v>
          </cell>
        </row>
        <row r="578">
          <cell r="B578" t="str">
            <v>3.13</v>
          </cell>
          <cell r="C578" t="str">
            <v>다웰바</v>
          </cell>
          <cell r="D578" t="str">
            <v>25x600㎜슬래브용</v>
          </cell>
          <cell r="E578">
            <v>96</v>
          </cell>
          <cell r="F578" t="str">
            <v>개</v>
          </cell>
          <cell r="G578">
            <v>6080</v>
          </cell>
          <cell r="H578">
            <v>583680</v>
          </cell>
        </row>
        <row r="579">
          <cell r="B579" t="str">
            <v>3.14</v>
          </cell>
          <cell r="C579" t="str">
            <v>철근가공조립</v>
          </cell>
          <cell r="G579">
            <v>0</v>
          </cell>
          <cell r="H579">
            <v>0</v>
          </cell>
        </row>
        <row r="580">
          <cell r="B580" t="str">
            <v>a</v>
          </cell>
          <cell r="C580" t="str">
            <v>철근가공조립</v>
          </cell>
          <cell r="D580" t="str">
            <v>(보 통)</v>
          </cell>
          <cell r="E580">
            <v>18.968</v>
          </cell>
          <cell r="F580" t="str">
            <v>TON</v>
          </cell>
          <cell r="G580">
            <v>249000</v>
          </cell>
          <cell r="H580">
            <v>4723032</v>
          </cell>
        </row>
        <row r="581">
          <cell r="B581" t="str">
            <v>b</v>
          </cell>
          <cell r="C581" t="str">
            <v>철근가공조립</v>
          </cell>
          <cell r="D581" t="str">
            <v>(복 잡)</v>
          </cell>
          <cell r="E581">
            <v>129.69300000000001</v>
          </cell>
          <cell r="F581" t="str">
            <v>TON</v>
          </cell>
          <cell r="G581">
            <v>260000</v>
          </cell>
          <cell r="H581">
            <v>33720180</v>
          </cell>
        </row>
        <row r="582">
          <cell r="B582" t="str">
            <v>계</v>
          </cell>
          <cell r="E582">
            <v>0</v>
          </cell>
          <cell r="G582">
            <v>0</v>
          </cell>
          <cell r="H582">
            <v>0</v>
          </cell>
        </row>
        <row r="583">
          <cell r="B583" t="str">
            <v>3.15</v>
          </cell>
          <cell r="C583" t="str">
            <v>교명주 및 설명판</v>
          </cell>
          <cell r="G583">
            <v>0</v>
          </cell>
          <cell r="H583">
            <v>0</v>
          </cell>
        </row>
        <row r="584">
          <cell r="B584" t="str">
            <v>a</v>
          </cell>
          <cell r="C584" t="str">
            <v>교명주</v>
          </cell>
          <cell r="D584" t="str">
            <v>(화 강 암)</v>
          </cell>
          <cell r="E584">
            <v>4</v>
          </cell>
          <cell r="F584" t="str">
            <v>개</v>
          </cell>
          <cell r="G584">
            <v>1025410</v>
          </cell>
          <cell r="H584">
            <v>4101640</v>
          </cell>
        </row>
        <row r="585">
          <cell r="B585" t="str">
            <v>b</v>
          </cell>
          <cell r="C585" t="str">
            <v>교명판</v>
          </cell>
          <cell r="D585" t="str">
            <v>(400x250x10㎜)</v>
          </cell>
          <cell r="E585">
            <v>4</v>
          </cell>
          <cell r="F585" t="str">
            <v>개</v>
          </cell>
          <cell r="G585">
            <v>42610</v>
          </cell>
          <cell r="H585">
            <v>170440</v>
          </cell>
        </row>
        <row r="586">
          <cell r="B586" t="str">
            <v>c</v>
          </cell>
          <cell r="C586" t="str">
            <v>설명판</v>
          </cell>
          <cell r="D586" t="str">
            <v>(500x300x10㎜)</v>
          </cell>
          <cell r="E586">
            <v>4</v>
          </cell>
          <cell r="F586" t="str">
            <v>개</v>
          </cell>
          <cell r="G586">
            <v>60550</v>
          </cell>
          <cell r="H586">
            <v>242200</v>
          </cell>
        </row>
        <row r="587">
          <cell r="B587" t="str">
            <v>계</v>
          </cell>
          <cell r="E587">
            <v>0</v>
          </cell>
          <cell r="G587">
            <v>0</v>
          </cell>
          <cell r="H587">
            <v>0</v>
          </cell>
        </row>
        <row r="588">
          <cell r="B588" t="str">
            <v>3.16</v>
          </cell>
          <cell r="C588" t="str">
            <v>T.B.M 설치</v>
          </cell>
          <cell r="E588">
            <v>1</v>
          </cell>
          <cell r="F588" t="str">
            <v>개</v>
          </cell>
          <cell r="G588">
            <v>21420</v>
          </cell>
          <cell r="H588">
            <v>21420</v>
          </cell>
        </row>
        <row r="589">
          <cell r="B589" t="str">
            <v>3.17</v>
          </cell>
          <cell r="C589" t="str">
            <v>스페이스</v>
          </cell>
          <cell r="G589">
            <v>0</v>
          </cell>
          <cell r="H589">
            <v>0</v>
          </cell>
        </row>
        <row r="590">
          <cell r="B590" t="str">
            <v>a</v>
          </cell>
          <cell r="C590" t="str">
            <v>스페이서</v>
          </cell>
          <cell r="D590" t="str">
            <v>슬래브및하부공</v>
          </cell>
          <cell r="E590">
            <v>777</v>
          </cell>
          <cell r="F590" t="str">
            <v>M2</v>
          </cell>
          <cell r="G590">
            <v>350</v>
          </cell>
          <cell r="H590">
            <v>271950</v>
          </cell>
        </row>
        <row r="591">
          <cell r="B591" t="str">
            <v>b</v>
          </cell>
          <cell r="C591" t="str">
            <v>스페이서</v>
          </cell>
          <cell r="D591" t="str">
            <v>벽체용</v>
          </cell>
          <cell r="E591">
            <v>953</v>
          </cell>
          <cell r="F591" t="str">
            <v>M2</v>
          </cell>
          <cell r="G591">
            <v>490</v>
          </cell>
          <cell r="H591">
            <v>466970</v>
          </cell>
        </row>
        <row r="592">
          <cell r="B592" t="str">
            <v>계</v>
          </cell>
          <cell r="E592">
            <v>0</v>
          </cell>
          <cell r="G592">
            <v>0</v>
          </cell>
          <cell r="H592">
            <v>0</v>
          </cell>
        </row>
        <row r="593">
          <cell r="B593" t="str">
            <v>3.18</v>
          </cell>
          <cell r="C593" t="str">
            <v>수축줄눈</v>
          </cell>
          <cell r="E593">
            <v>8</v>
          </cell>
          <cell r="F593" t="str">
            <v>M</v>
          </cell>
          <cell r="G593">
            <v>4780</v>
          </cell>
          <cell r="H593">
            <v>38240</v>
          </cell>
        </row>
        <row r="594">
          <cell r="B594" t="str">
            <v>3.19</v>
          </cell>
          <cell r="C594" t="str">
            <v>부대시설</v>
          </cell>
          <cell r="G594">
            <v>0</v>
          </cell>
          <cell r="H594">
            <v>0</v>
          </cell>
        </row>
        <row r="595">
          <cell r="B595" t="str">
            <v>a</v>
          </cell>
          <cell r="C595" t="str">
            <v>난간</v>
          </cell>
          <cell r="E595">
            <v>44</v>
          </cell>
          <cell r="F595" t="str">
            <v>M</v>
          </cell>
          <cell r="G595">
            <v>70240</v>
          </cell>
          <cell r="H595">
            <v>3090560</v>
          </cell>
        </row>
        <row r="596">
          <cell r="B596" t="str">
            <v>b</v>
          </cell>
          <cell r="C596" t="str">
            <v>중분대용난간</v>
          </cell>
          <cell r="D596" t="str">
            <v>.</v>
          </cell>
          <cell r="E596">
            <v>13</v>
          </cell>
          <cell r="F596" t="str">
            <v>M</v>
          </cell>
          <cell r="G596">
            <v>51230</v>
          </cell>
          <cell r="H596">
            <v>665990</v>
          </cell>
        </row>
        <row r="597">
          <cell r="B597" t="str">
            <v>c</v>
          </cell>
          <cell r="C597" t="str">
            <v>전선관</v>
          </cell>
          <cell r="D597" t="str">
            <v>PVCφ100mm</v>
          </cell>
          <cell r="E597">
            <v>98</v>
          </cell>
          <cell r="F597" t="str">
            <v>M</v>
          </cell>
          <cell r="G597">
            <v>2330</v>
          </cell>
          <cell r="H597">
            <v>228340</v>
          </cell>
        </row>
        <row r="598">
          <cell r="B598" t="str">
            <v>d</v>
          </cell>
          <cell r="C598" t="str">
            <v>전선관</v>
          </cell>
          <cell r="D598" t="str">
            <v>PVCφ150mm</v>
          </cell>
          <cell r="E598">
            <v>49</v>
          </cell>
          <cell r="F598" t="str">
            <v>M</v>
          </cell>
          <cell r="G598">
            <v>4400</v>
          </cell>
          <cell r="H598">
            <v>215600</v>
          </cell>
        </row>
        <row r="599">
          <cell r="B599" t="str">
            <v>e</v>
          </cell>
          <cell r="C599" t="str">
            <v>NOTCH</v>
          </cell>
          <cell r="E599">
            <v>24</v>
          </cell>
          <cell r="F599" t="str">
            <v>M2</v>
          </cell>
          <cell r="G599">
            <v>21420</v>
          </cell>
          <cell r="H599">
            <v>514080</v>
          </cell>
        </row>
        <row r="600">
          <cell r="B600" t="str">
            <v>계</v>
          </cell>
          <cell r="E600">
            <v>0</v>
          </cell>
          <cell r="G600">
            <v>0</v>
          </cell>
          <cell r="H600">
            <v>0</v>
          </cell>
        </row>
        <row r="601">
          <cell r="B601" t="str">
            <v>합계</v>
          </cell>
          <cell r="E601">
            <v>0</v>
          </cell>
          <cell r="G601">
            <v>0</v>
          </cell>
          <cell r="H601">
            <v>0</v>
          </cell>
        </row>
        <row r="602">
          <cell r="B602" t="str">
            <v>F.</v>
          </cell>
          <cell r="C602" t="str">
            <v>대야2교</v>
          </cell>
          <cell r="D602" t="str">
            <v>PC BEAM</v>
          </cell>
          <cell r="G602">
            <v>0</v>
          </cell>
          <cell r="H602">
            <v>0</v>
          </cell>
        </row>
        <row r="603">
          <cell r="B603" t="str">
            <v>3.01</v>
          </cell>
          <cell r="C603" t="str">
            <v>터 파 기</v>
          </cell>
          <cell r="G603">
            <v>0</v>
          </cell>
          <cell r="H603">
            <v>0</v>
          </cell>
        </row>
        <row r="604">
          <cell r="B604" t="str">
            <v>a</v>
          </cell>
          <cell r="C604" t="str">
            <v>구조물터파기</v>
          </cell>
          <cell r="D604" t="str">
            <v>육상 토사(0-4ｍ)</v>
          </cell>
          <cell r="E604">
            <v>3731</v>
          </cell>
          <cell r="F604" t="str">
            <v>M3</v>
          </cell>
          <cell r="G604">
            <v>2310</v>
          </cell>
          <cell r="H604">
            <v>8618610</v>
          </cell>
        </row>
        <row r="605">
          <cell r="B605" t="str">
            <v>b</v>
          </cell>
          <cell r="C605" t="str">
            <v>구조물터파기</v>
          </cell>
          <cell r="D605" t="str">
            <v>육상풍화암(0-4ｍ)</v>
          </cell>
          <cell r="E605">
            <v>174</v>
          </cell>
          <cell r="F605" t="str">
            <v>M3</v>
          </cell>
          <cell r="G605">
            <v>22910</v>
          </cell>
          <cell r="H605">
            <v>3986340</v>
          </cell>
        </row>
        <row r="606">
          <cell r="B606" t="str">
            <v>c</v>
          </cell>
          <cell r="C606" t="str">
            <v>구조물터파기</v>
          </cell>
          <cell r="D606" t="str">
            <v>육상발파암,0-4m</v>
          </cell>
          <cell r="E606">
            <v>1572</v>
          </cell>
          <cell r="F606" t="str">
            <v>M3</v>
          </cell>
          <cell r="G606">
            <v>42340</v>
          </cell>
          <cell r="H606">
            <v>66558480</v>
          </cell>
        </row>
        <row r="607">
          <cell r="B607" t="str">
            <v>계</v>
          </cell>
          <cell r="E607">
            <v>0</v>
          </cell>
          <cell r="G607">
            <v>0</v>
          </cell>
          <cell r="H607">
            <v>0</v>
          </cell>
        </row>
        <row r="608">
          <cell r="B608" t="str">
            <v>3.02</v>
          </cell>
          <cell r="C608" t="str">
            <v>되메우기및다짐</v>
          </cell>
          <cell r="D608" t="str">
            <v>(기계70%+인력30%)</v>
          </cell>
          <cell r="E608">
            <v>3714</v>
          </cell>
          <cell r="F608" t="str">
            <v>M3</v>
          </cell>
          <cell r="G608">
            <v>2520</v>
          </cell>
          <cell r="H608">
            <v>9359280</v>
          </cell>
        </row>
        <row r="609">
          <cell r="B609" t="str">
            <v>3.03</v>
          </cell>
          <cell r="C609" t="str">
            <v>뒷채움및다짐</v>
          </cell>
          <cell r="E609">
            <v>1510</v>
          </cell>
          <cell r="F609" t="str">
            <v>M3</v>
          </cell>
          <cell r="G609">
            <v>16890</v>
          </cell>
          <cell r="H609">
            <v>25503900</v>
          </cell>
        </row>
        <row r="610">
          <cell r="B610" t="str">
            <v>3.04</v>
          </cell>
          <cell r="C610" t="str">
            <v>면정리및청소</v>
          </cell>
          <cell r="D610" t="str">
            <v>(발파암 : 육상)</v>
          </cell>
          <cell r="E610">
            <v>893</v>
          </cell>
          <cell r="F610" t="str">
            <v>M2</v>
          </cell>
          <cell r="G610">
            <v>3470</v>
          </cell>
          <cell r="H610">
            <v>3098710</v>
          </cell>
        </row>
        <row r="611">
          <cell r="B611" t="str">
            <v>3.05</v>
          </cell>
          <cell r="C611" t="str">
            <v>돌망태</v>
          </cell>
          <cell r="D611" t="str">
            <v>타원형 H = 45CM</v>
          </cell>
          <cell r="E611">
            <v>246</v>
          </cell>
          <cell r="F611" t="str">
            <v>M2</v>
          </cell>
          <cell r="G611">
            <v>8570</v>
          </cell>
          <cell r="H611">
            <v>2108220</v>
          </cell>
        </row>
        <row r="612">
          <cell r="B612" t="str">
            <v>3.06</v>
          </cell>
          <cell r="C612" t="str">
            <v>콘크리트타설</v>
          </cell>
          <cell r="G612">
            <v>0</v>
          </cell>
          <cell r="H612">
            <v>0</v>
          </cell>
        </row>
        <row r="613">
          <cell r="B613" t="str">
            <v>a</v>
          </cell>
          <cell r="C613" t="str">
            <v>콘크리트타설</v>
          </cell>
          <cell r="D613" t="str">
            <v>펌프카,철근19-400-15</v>
          </cell>
          <cell r="E613">
            <v>968</v>
          </cell>
          <cell r="F613" t="str">
            <v>M3</v>
          </cell>
          <cell r="G613">
            <v>66120</v>
          </cell>
          <cell r="H613">
            <v>64004160</v>
          </cell>
        </row>
        <row r="614">
          <cell r="B614" t="str">
            <v>b</v>
          </cell>
          <cell r="C614" t="str">
            <v>콘크리트타설</v>
          </cell>
          <cell r="D614" t="str">
            <v>펌프카,섬유보강</v>
          </cell>
          <cell r="E614">
            <v>820</v>
          </cell>
          <cell r="F614" t="str">
            <v>M3</v>
          </cell>
          <cell r="G614">
            <v>60560</v>
          </cell>
          <cell r="H614">
            <v>49659200</v>
          </cell>
        </row>
        <row r="615">
          <cell r="B615" t="str">
            <v>c</v>
          </cell>
          <cell r="C615" t="str">
            <v>콘크리트타설</v>
          </cell>
          <cell r="D615" t="str">
            <v>펌프카철근,25-240-15</v>
          </cell>
          <cell r="E615">
            <v>3229</v>
          </cell>
          <cell r="F615" t="str">
            <v>M3</v>
          </cell>
          <cell r="G615">
            <v>55200</v>
          </cell>
          <cell r="H615">
            <v>178240800</v>
          </cell>
        </row>
        <row r="616">
          <cell r="B616" t="str">
            <v>d</v>
          </cell>
          <cell r="C616" t="str">
            <v>콘크리트타설</v>
          </cell>
          <cell r="D616" t="str">
            <v>펌프카,25-210-15</v>
          </cell>
          <cell r="E616">
            <v>7</v>
          </cell>
          <cell r="F616" t="str">
            <v>M3</v>
          </cell>
          <cell r="G616">
            <v>53510</v>
          </cell>
          <cell r="H616">
            <v>374570</v>
          </cell>
        </row>
        <row r="617">
          <cell r="B617" t="str">
            <v>e</v>
          </cell>
          <cell r="C617" t="str">
            <v>콘크리트타설</v>
          </cell>
          <cell r="D617" t="str">
            <v>무근,25-180-15</v>
          </cell>
          <cell r="E617">
            <v>351</v>
          </cell>
          <cell r="F617" t="str">
            <v>M3</v>
          </cell>
          <cell r="G617">
            <v>58780</v>
          </cell>
          <cell r="H617">
            <v>20631780</v>
          </cell>
        </row>
        <row r="618">
          <cell r="B618" t="str">
            <v>f</v>
          </cell>
          <cell r="C618" t="str">
            <v>콘크리트타설</v>
          </cell>
          <cell r="D618" t="str">
            <v>무 근,25-160-8</v>
          </cell>
          <cell r="E618">
            <v>146</v>
          </cell>
          <cell r="F618" t="str">
            <v>M3</v>
          </cell>
          <cell r="G618">
            <v>54350</v>
          </cell>
          <cell r="H618">
            <v>7935100</v>
          </cell>
        </row>
        <row r="619">
          <cell r="B619" t="str">
            <v>계</v>
          </cell>
          <cell r="E619">
            <v>0</v>
          </cell>
          <cell r="G619">
            <v>0</v>
          </cell>
          <cell r="H619">
            <v>0</v>
          </cell>
        </row>
        <row r="620">
          <cell r="B620" t="str">
            <v>3.07</v>
          </cell>
          <cell r="C620" t="str">
            <v>거푸집</v>
          </cell>
          <cell r="G620">
            <v>0</v>
          </cell>
          <cell r="H620">
            <v>0</v>
          </cell>
        </row>
        <row r="621">
          <cell r="B621" t="str">
            <v>a</v>
          </cell>
          <cell r="C621" t="str">
            <v>거푸집</v>
          </cell>
          <cell r="D621" t="str">
            <v>(합판 3회)</v>
          </cell>
          <cell r="E621">
            <v>3743</v>
          </cell>
          <cell r="F621" t="str">
            <v>M2</v>
          </cell>
          <cell r="G621">
            <v>15740</v>
          </cell>
          <cell r="H621">
            <v>58914820</v>
          </cell>
        </row>
        <row r="622">
          <cell r="B622" t="str">
            <v>b</v>
          </cell>
          <cell r="C622" t="str">
            <v>거푸집</v>
          </cell>
          <cell r="D622" t="str">
            <v>(합판 3회:7-10m)</v>
          </cell>
          <cell r="E622">
            <v>331</v>
          </cell>
          <cell r="F622" t="str">
            <v>M2</v>
          </cell>
          <cell r="G622">
            <v>16850</v>
          </cell>
          <cell r="H622">
            <v>5577350</v>
          </cell>
        </row>
        <row r="623">
          <cell r="B623" t="str">
            <v>c</v>
          </cell>
          <cell r="C623" t="str">
            <v>거푸집</v>
          </cell>
          <cell r="D623" t="str">
            <v>(합판 3회:10-13m)</v>
          </cell>
          <cell r="E623">
            <v>108</v>
          </cell>
          <cell r="F623" t="str">
            <v>M2</v>
          </cell>
          <cell r="G623">
            <v>17960</v>
          </cell>
          <cell r="H623">
            <v>1939680</v>
          </cell>
        </row>
        <row r="624">
          <cell r="B624" t="str">
            <v>d</v>
          </cell>
          <cell r="C624" t="str">
            <v>거푸집</v>
          </cell>
          <cell r="D624" t="str">
            <v>(합판 3회:13-16m)</v>
          </cell>
          <cell r="E624">
            <v>190</v>
          </cell>
          <cell r="F624" t="str">
            <v>M2</v>
          </cell>
          <cell r="G624">
            <v>19070</v>
          </cell>
          <cell r="H624">
            <v>3623300</v>
          </cell>
        </row>
        <row r="625">
          <cell r="B625" t="str">
            <v>e</v>
          </cell>
          <cell r="C625" t="str">
            <v>거푸집</v>
          </cell>
          <cell r="D625" t="str">
            <v>(합판 3회:16-19m)</v>
          </cell>
          <cell r="E625">
            <v>264</v>
          </cell>
          <cell r="F625" t="str">
            <v>M2</v>
          </cell>
          <cell r="G625">
            <v>20170</v>
          </cell>
          <cell r="H625">
            <v>5324880</v>
          </cell>
        </row>
        <row r="626">
          <cell r="B626" t="str">
            <v>f</v>
          </cell>
          <cell r="C626" t="str">
            <v>거푸집</v>
          </cell>
          <cell r="D626" t="str">
            <v>(합판 4회)</v>
          </cell>
          <cell r="E626">
            <v>730</v>
          </cell>
          <cell r="F626" t="str">
            <v>M2</v>
          </cell>
          <cell r="G626">
            <v>13460</v>
          </cell>
          <cell r="H626">
            <v>9825800</v>
          </cell>
        </row>
        <row r="627">
          <cell r="B627" t="str">
            <v>g</v>
          </cell>
          <cell r="C627" t="str">
            <v>거푸집</v>
          </cell>
          <cell r="D627" t="str">
            <v>(합판 6회)</v>
          </cell>
          <cell r="E627">
            <v>205</v>
          </cell>
          <cell r="F627" t="str">
            <v>M2</v>
          </cell>
          <cell r="G627">
            <v>11040</v>
          </cell>
          <cell r="H627">
            <v>2263200</v>
          </cell>
        </row>
        <row r="628">
          <cell r="B628" t="str">
            <v>h</v>
          </cell>
          <cell r="C628" t="str">
            <v>문양거푸집</v>
          </cell>
          <cell r="D628" t="str">
            <v>합성수지(0-7M)</v>
          </cell>
          <cell r="E628">
            <v>196</v>
          </cell>
          <cell r="F628" t="str">
            <v>M2</v>
          </cell>
          <cell r="G628">
            <v>18290</v>
          </cell>
          <cell r="H628">
            <v>3584840</v>
          </cell>
        </row>
        <row r="629">
          <cell r="B629" t="str">
            <v>i</v>
          </cell>
          <cell r="C629" t="str">
            <v>문양거푸집</v>
          </cell>
          <cell r="D629" t="str">
            <v>합성수지(7-10M)</v>
          </cell>
          <cell r="E629">
            <v>173</v>
          </cell>
          <cell r="F629" t="str">
            <v>M2</v>
          </cell>
          <cell r="G629">
            <v>19440</v>
          </cell>
          <cell r="H629">
            <v>3363120</v>
          </cell>
        </row>
        <row r="630">
          <cell r="B630" t="str">
            <v>j</v>
          </cell>
          <cell r="C630" t="str">
            <v>거푸집</v>
          </cell>
          <cell r="D630" t="str">
            <v>(원형 3회:0-7m)</v>
          </cell>
          <cell r="E630">
            <v>329</v>
          </cell>
          <cell r="F630" t="str">
            <v>M2</v>
          </cell>
          <cell r="G630">
            <v>31900</v>
          </cell>
          <cell r="H630">
            <v>10495100</v>
          </cell>
        </row>
        <row r="631">
          <cell r="B631" t="str">
            <v>k</v>
          </cell>
          <cell r="C631" t="str">
            <v>거푸집</v>
          </cell>
          <cell r="D631" t="str">
            <v>(원형 3회:7-10m)</v>
          </cell>
          <cell r="E631">
            <v>134</v>
          </cell>
          <cell r="F631" t="str">
            <v>M2</v>
          </cell>
          <cell r="G631">
            <v>34270</v>
          </cell>
          <cell r="H631">
            <v>4592180</v>
          </cell>
        </row>
        <row r="632">
          <cell r="B632" t="str">
            <v>l</v>
          </cell>
          <cell r="C632" t="str">
            <v>거푸집</v>
          </cell>
          <cell r="D632" t="str">
            <v>(원형 3회:10-13m)</v>
          </cell>
          <cell r="E632">
            <v>87</v>
          </cell>
          <cell r="F632" t="str">
            <v>M2</v>
          </cell>
          <cell r="G632">
            <v>36650</v>
          </cell>
          <cell r="H632">
            <v>3188550</v>
          </cell>
        </row>
        <row r="633">
          <cell r="B633" t="str">
            <v>계</v>
          </cell>
          <cell r="E633">
            <v>0</v>
          </cell>
          <cell r="G633">
            <v>0</v>
          </cell>
          <cell r="H633">
            <v>0</v>
          </cell>
        </row>
        <row r="634">
          <cell r="B634" t="str">
            <v>3.08</v>
          </cell>
          <cell r="C634" t="str">
            <v>강관비계</v>
          </cell>
          <cell r="E634">
            <v>3953</v>
          </cell>
          <cell r="F634" t="str">
            <v>M2</v>
          </cell>
          <cell r="G634">
            <v>6540</v>
          </cell>
          <cell r="H634">
            <v>25852620</v>
          </cell>
        </row>
        <row r="635">
          <cell r="B635" t="str">
            <v>3.09</v>
          </cell>
          <cell r="C635" t="str">
            <v>동 바 리</v>
          </cell>
          <cell r="D635" t="str">
            <v>대야2교</v>
          </cell>
          <cell r="G635">
            <v>0</v>
          </cell>
          <cell r="H635">
            <v>0</v>
          </cell>
        </row>
        <row r="636">
          <cell r="B636" t="str">
            <v>a</v>
          </cell>
          <cell r="C636" t="str">
            <v>강관동바리</v>
          </cell>
          <cell r="D636" t="str">
            <v>교량용</v>
          </cell>
          <cell r="E636">
            <v>1254</v>
          </cell>
          <cell r="F636" t="str">
            <v>공M3</v>
          </cell>
          <cell r="G636">
            <v>12790</v>
          </cell>
          <cell r="H636">
            <v>16038660</v>
          </cell>
        </row>
        <row r="637">
          <cell r="B637" t="str">
            <v>b</v>
          </cell>
          <cell r="C637" t="str">
            <v>동바리</v>
          </cell>
          <cell r="D637" t="str">
            <v>(목재 4회)</v>
          </cell>
          <cell r="E637">
            <v>2731</v>
          </cell>
          <cell r="F637" t="str">
            <v>공M3</v>
          </cell>
          <cell r="G637">
            <v>15300</v>
          </cell>
          <cell r="H637">
            <v>41784300</v>
          </cell>
        </row>
        <row r="638">
          <cell r="B638" t="str">
            <v>소계</v>
          </cell>
          <cell r="E638">
            <v>0</v>
          </cell>
          <cell r="G638">
            <v>0</v>
          </cell>
          <cell r="H638">
            <v>0</v>
          </cell>
        </row>
        <row r="639">
          <cell r="B639" t="str">
            <v>3.10</v>
          </cell>
          <cell r="C639" t="str">
            <v>표면처리</v>
          </cell>
          <cell r="G639">
            <v>0</v>
          </cell>
          <cell r="H639">
            <v>0</v>
          </cell>
        </row>
        <row r="640">
          <cell r="B640" t="str">
            <v>a</v>
          </cell>
          <cell r="C640" t="str">
            <v>슬라브양생</v>
          </cell>
          <cell r="E640">
            <v>2317</v>
          </cell>
          <cell r="F640" t="str">
            <v>M2</v>
          </cell>
          <cell r="G640">
            <v>240</v>
          </cell>
          <cell r="H640">
            <v>556080</v>
          </cell>
        </row>
        <row r="641">
          <cell r="B641" t="str">
            <v>b</v>
          </cell>
          <cell r="C641" t="str">
            <v>데크휘니샤면고르기</v>
          </cell>
          <cell r="E641">
            <v>2317</v>
          </cell>
          <cell r="F641" t="str">
            <v>M2</v>
          </cell>
          <cell r="G641">
            <v>360</v>
          </cell>
          <cell r="H641">
            <v>834120</v>
          </cell>
        </row>
        <row r="642">
          <cell r="B642" t="str">
            <v>계</v>
          </cell>
          <cell r="E642">
            <v>0</v>
          </cell>
          <cell r="G642">
            <v>0</v>
          </cell>
          <cell r="H642">
            <v>0</v>
          </cell>
        </row>
        <row r="643">
          <cell r="B643" t="str">
            <v>3.11</v>
          </cell>
          <cell r="C643" t="str">
            <v>아스팔트방수</v>
          </cell>
          <cell r="E643">
            <v>578</v>
          </cell>
          <cell r="F643" t="str">
            <v>M2</v>
          </cell>
          <cell r="G643">
            <v>3740</v>
          </cell>
          <cell r="H643">
            <v>2161720</v>
          </cell>
        </row>
        <row r="644">
          <cell r="B644" t="str">
            <v>3.12</v>
          </cell>
          <cell r="C644" t="str">
            <v>교면방수</v>
          </cell>
          <cell r="D644" t="str">
            <v>도막방수</v>
          </cell>
          <cell r="E644">
            <v>2317</v>
          </cell>
          <cell r="F644" t="str">
            <v>M2</v>
          </cell>
          <cell r="G644">
            <v>12770</v>
          </cell>
          <cell r="H644">
            <v>29588090</v>
          </cell>
        </row>
        <row r="645">
          <cell r="B645" t="str">
            <v>3.13</v>
          </cell>
          <cell r="C645" t="str">
            <v>시공이음</v>
          </cell>
          <cell r="G645">
            <v>0</v>
          </cell>
          <cell r="H645">
            <v>0</v>
          </cell>
        </row>
        <row r="646">
          <cell r="B646" t="str">
            <v>a</v>
          </cell>
          <cell r="C646" t="str">
            <v>스치로플</v>
          </cell>
          <cell r="D646" t="str">
            <v>T=20㎜</v>
          </cell>
          <cell r="E646">
            <v>133</v>
          </cell>
          <cell r="F646" t="str">
            <v>M2</v>
          </cell>
          <cell r="G646">
            <v>1000</v>
          </cell>
          <cell r="H646">
            <v>133000</v>
          </cell>
        </row>
        <row r="647">
          <cell r="B647" t="str">
            <v>계</v>
          </cell>
          <cell r="E647">
            <v>0</v>
          </cell>
          <cell r="G647">
            <v>0</v>
          </cell>
          <cell r="H647">
            <v>0</v>
          </cell>
        </row>
        <row r="648">
          <cell r="B648" t="str">
            <v>3.14</v>
          </cell>
          <cell r="C648" t="str">
            <v>다웰바</v>
          </cell>
          <cell r="D648" t="str">
            <v>25x600㎜슬래브용</v>
          </cell>
          <cell r="E648">
            <v>96</v>
          </cell>
          <cell r="F648" t="str">
            <v>개</v>
          </cell>
          <cell r="G648">
            <v>6080</v>
          </cell>
          <cell r="H648">
            <v>583680</v>
          </cell>
        </row>
        <row r="649">
          <cell r="B649" t="str">
            <v>3.15</v>
          </cell>
          <cell r="C649" t="str">
            <v>무수축콘크리트</v>
          </cell>
          <cell r="E649">
            <v>9.1259999999999994</v>
          </cell>
          <cell r="F649" t="str">
            <v>M3</v>
          </cell>
          <cell r="G649">
            <v>175000</v>
          </cell>
          <cell r="H649">
            <v>1597050</v>
          </cell>
        </row>
        <row r="650">
          <cell r="B650" t="str">
            <v>3.16</v>
          </cell>
          <cell r="C650" t="str">
            <v>몰 탈</v>
          </cell>
          <cell r="G650">
            <v>0</v>
          </cell>
          <cell r="H650">
            <v>0</v>
          </cell>
        </row>
        <row r="651">
          <cell r="B651" t="str">
            <v>a</v>
          </cell>
          <cell r="C651" t="str">
            <v>무수축몰탈</v>
          </cell>
          <cell r="E651">
            <v>2.46</v>
          </cell>
          <cell r="F651" t="str">
            <v>M3</v>
          </cell>
          <cell r="G651">
            <v>143000</v>
          </cell>
          <cell r="H651">
            <v>351780</v>
          </cell>
        </row>
        <row r="652">
          <cell r="B652" t="str">
            <v>b</v>
          </cell>
          <cell r="C652" t="str">
            <v>몰탈</v>
          </cell>
          <cell r="D652" t="str">
            <v>(1 : 3)</v>
          </cell>
          <cell r="E652">
            <v>8.7200000000000006</v>
          </cell>
          <cell r="F652" t="str">
            <v>M3</v>
          </cell>
          <cell r="G652">
            <v>76000</v>
          </cell>
          <cell r="H652">
            <v>662720</v>
          </cell>
        </row>
        <row r="653">
          <cell r="B653" t="str">
            <v>계</v>
          </cell>
          <cell r="E653">
            <v>0</v>
          </cell>
          <cell r="G653">
            <v>0</v>
          </cell>
          <cell r="H653">
            <v>0</v>
          </cell>
        </row>
        <row r="654">
          <cell r="B654" t="str">
            <v>3.17</v>
          </cell>
          <cell r="C654" t="str">
            <v>신축이음장치</v>
          </cell>
          <cell r="D654" t="str">
            <v>AL JOINT</v>
          </cell>
          <cell r="E654">
            <v>58</v>
          </cell>
          <cell r="F654" t="str">
            <v>M</v>
          </cell>
          <cell r="G654">
            <v>426180</v>
          </cell>
          <cell r="H654">
            <v>24718440</v>
          </cell>
        </row>
        <row r="655">
          <cell r="B655" t="str">
            <v>3.18</v>
          </cell>
          <cell r="C655" t="str">
            <v>교좌장치</v>
          </cell>
          <cell r="G655">
            <v>0</v>
          </cell>
          <cell r="H655">
            <v>0</v>
          </cell>
        </row>
        <row r="656">
          <cell r="B656" t="str">
            <v>a</v>
          </cell>
          <cell r="C656" t="str">
            <v>교좌장치</v>
          </cell>
          <cell r="D656" t="str">
            <v>(양방향:135TON)</v>
          </cell>
          <cell r="E656">
            <v>48</v>
          </cell>
          <cell r="F656" t="str">
            <v>조</v>
          </cell>
          <cell r="G656">
            <v>1768450</v>
          </cell>
          <cell r="H656">
            <v>84885600</v>
          </cell>
        </row>
        <row r="657">
          <cell r="B657" t="str">
            <v>b</v>
          </cell>
          <cell r="C657" t="str">
            <v>교좌장치</v>
          </cell>
          <cell r="D657" t="str">
            <v>(고정: 135TON)</v>
          </cell>
          <cell r="E657">
            <v>4</v>
          </cell>
          <cell r="F657" t="str">
            <v>조</v>
          </cell>
          <cell r="G657">
            <v>2091450</v>
          </cell>
          <cell r="H657">
            <v>8365800</v>
          </cell>
        </row>
        <row r="658">
          <cell r="B658" t="str">
            <v>c</v>
          </cell>
          <cell r="C658" t="str">
            <v>교좌장치</v>
          </cell>
          <cell r="D658" t="str">
            <v>(교축방향:135TON)</v>
          </cell>
          <cell r="E658">
            <v>12</v>
          </cell>
          <cell r="F658" t="str">
            <v>조</v>
          </cell>
          <cell r="G658">
            <v>2066800</v>
          </cell>
          <cell r="H658">
            <v>24801600</v>
          </cell>
        </row>
        <row r="659">
          <cell r="B659" t="str">
            <v>d</v>
          </cell>
          <cell r="C659" t="str">
            <v>교좌장치</v>
          </cell>
          <cell r="D659" t="str">
            <v>(교축직각방향135TON)</v>
          </cell>
          <cell r="E659">
            <v>16</v>
          </cell>
          <cell r="F659" t="str">
            <v>조</v>
          </cell>
          <cell r="G659">
            <v>2066800</v>
          </cell>
          <cell r="H659">
            <v>33068800</v>
          </cell>
        </row>
        <row r="660">
          <cell r="B660" t="str">
            <v>계</v>
          </cell>
          <cell r="E660">
            <v>0</v>
          </cell>
          <cell r="G660">
            <v>0</v>
          </cell>
          <cell r="H660">
            <v>0</v>
          </cell>
        </row>
        <row r="661">
          <cell r="B661" t="str">
            <v>3.19</v>
          </cell>
          <cell r="C661" t="str">
            <v>철근가공조립</v>
          </cell>
          <cell r="G661">
            <v>0</v>
          </cell>
          <cell r="H661">
            <v>0</v>
          </cell>
        </row>
        <row r="662">
          <cell r="B662" t="str">
            <v>a</v>
          </cell>
          <cell r="C662" t="str">
            <v>철근가공조립</v>
          </cell>
          <cell r="D662" t="str">
            <v>(보 통)</v>
          </cell>
          <cell r="E662">
            <v>185.31399999999999</v>
          </cell>
          <cell r="F662" t="str">
            <v>TON</v>
          </cell>
          <cell r="G662">
            <v>249000</v>
          </cell>
          <cell r="H662">
            <v>46143186</v>
          </cell>
        </row>
        <row r="663">
          <cell r="B663" t="str">
            <v>b</v>
          </cell>
          <cell r="C663" t="str">
            <v>철근가공조립</v>
          </cell>
          <cell r="D663" t="str">
            <v>(복 잡)</v>
          </cell>
          <cell r="E663">
            <v>666.81500000000005</v>
          </cell>
          <cell r="F663" t="str">
            <v>TON</v>
          </cell>
          <cell r="G663">
            <v>260000</v>
          </cell>
          <cell r="H663">
            <v>173371900</v>
          </cell>
        </row>
        <row r="664">
          <cell r="B664" t="str">
            <v>계</v>
          </cell>
          <cell r="E664">
            <v>0</v>
          </cell>
          <cell r="G664">
            <v>0</v>
          </cell>
          <cell r="H664">
            <v>0</v>
          </cell>
        </row>
        <row r="665">
          <cell r="B665" t="str">
            <v>3.20</v>
          </cell>
          <cell r="C665" t="str">
            <v>교명주 및 설명판</v>
          </cell>
          <cell r="G665">
            <v>0</v>
          </cell>
          <cell r="H665">
            <v>0</v>
          </cell>
        </row>
        <row r="666">
          <cell r="B666" t="str">
            <v>a</v>
          </cell>
          <cell r="C666" t="str">
            <v>교명주</v>
          </cell>
          <cell r="D666" t="str">
            <v>(화 강 암)</v>
          </cell>
          <cell r="E666">
            <v>4</v>
          </cell>
          <cell r="F666" t="str">
            <v>개</v>
          </cell>
          <cell r="G666">
            <v>1025410</v>
          </cell>
          <cell r="H666">
            <v>4101640</v>
          </cell>
        </row>
        <row r="667">
          <cell r="B667" t="str">
            <v>b</v>
          </cell>
          <cell r="C667" t="str">
            <v>교명판</v>
          </cell>
          <cell r="D667" t="str">
            <v>(400x250x10㎜)</v>
          </cell>
          <cell r="E667">
            <v>4</v>
          </cell>
          <cell r="F667" t="str">
            <v>개</v>
          </cell>
          <cell r="G667">
            <v>42610</v>
          </cell>
          <cell r="H667">
            <v>170440</v>
          </cell>
        </row>
        <row r="668">
          <cell r="B668" t="str">
            <v>c</v>
          </cell>
          <cell r="C668" t="str">
            <v>설명판</v>
          </cell>
          <cell r="D668" t="str">
            <v>(500x300x10㎜)</v>
          </cell>
          <cell r="E668">
            <v>4</v>
          </cell>
          <cell r="F668" t="str">
            <v>개</v>
          </cell>
          <cell r="G668">
            <v>60550</v>
          </cell>
          <cell r="H668">
            <v>242200</v>
          </cell>
        </row>
        <row r="669">
          <cell r="B669" t="str">
            <v>계</v>
          </cell>
          <cell r="E669">
            <v>0</v>
          </cell>
          <cell r="G669">
            <v>0</v>
          </cell>
          <cell r="H669">
            <v>0</v>
          </cell>
        </row>
        <row r="670">
          <cell r="B670" t="str">
            <v>3.21</v>
          </cell>
          <cell r="C670" t="str">
            <v>T.B.M 설치</v>
          </cell>
          <cell r="E670">
            <v>2</v>
          </cell>
          <cell r="F670" t="str">
            <v>개</v>
          </cell>
          <cell r="G670">
            <v>21420</v>
          </cell>
          <cell r="H670">
            <v>42840</v>
          </cell>
        </row>
        <row r="671">
          <cell r="B671" t="str">
            <v>3.22</v>
          </cell>
          <cell r="C671" t="str">
            <v>배수시설</v>
          </cell>
          <cell r="G671">
            <v>0</v>
          </cell>
          <cell r="H671">
            <v>0</v>
          </cell>
        </row>
        <row r="672">
          <cell r="B672" t="str">
            <v>a</v>
          </cell>
          <cell r="C672" t="str">
            <v>연결집수구</v>
          </cell>
          <cell r="E672">
            <v>16</v>
          </cell>
          <cell r="F672" t="str">
            <v>개</v>
          </cell>
          <cell r="G672">
            <v>32300</v>
          </cell>
          <cell r="H672">
            <v>516800</v>
          </cell>
        </row>
        <row r="673">
          <cell r="B673" t="str">
            <v>b</v>
          </cell>
          <cell r="C673" t="str">
            <v>배수관</v>
          </cell>
          <cell r="D673" t="str">
            <v>대야2교</v>
          </cell>
          <cell r="E673">
            <v>1</v>
          </cell>
          <cell r="F673" t="str">
            <v>식</v>
          </cell>
          <cell r="G673">
            <v>275600</v>
          </cell>
          <cell r="H673">
            <v>275600</v>
          </cell>
        </row>
        <row r="674">
          <cell r="B674" t="str">
            <v>계</v>
          </cell>
          <cell r="E674">
            <v>0</v>
          </cell>
          <cell r="G674">
            <v>0</v>
          </cell>
          <cell r="H674">
            <v>0</v>
          </cell>
        </row>
        <row r="675">
          <cell r="B675" t="str">
            <v>3.23</v>
          </cell>
          <cell r="C675" t="str">
            <v>스페이스</v>
          </cell>
          <cell r="G675">
            <v>0</v>
          </cell>
          <cell r="H675">
            <v>0</v>
          </cell>
        </row>
        <row r="676">
          <cell r="B676" t="str">
            <v>a</v>
          </cell>
          <cell r="C676" t="str">
            <v>스페이서</v>
          </cell>
          <cell r="D676" t="str">
            <v>슬래브및하부공</v>
          </cell>
          <cell r="E676">
            <v>3623</v>
          </cell>
          <cell r="F676" t="str">
            <v>M2</v>
          </cell>
          <cell r="G676">
            <v>350</v>
          </cell>
          <cell r="H676">
            <v>1268050</v>
          </cell>
        </row>
        <row r="677">
          <cell r="B677" t="str">
            <v>b</v>
          </cell>
          <cell r="C677" t="str">
            <v>스페이서</v>
          </cell>
          <cell r="D677" t="str">
            <v>벽체용</v>
          </cell>
          <cell r="E677">
            <v>1908</v>
          </cell>
          <cell r="F677" t="str">
            <v>M2</v>
          </cell>
          <cell r="G677">
            <v>490</v>
          </cell>
          <cell r="H677">
            <v>934920</v>
          </cell>
        </row>
        <row r="678">
          <cell r="B678" t="str">
            <v>계</v>
          </cell>
          <cell r="E678">
            <v>0</v>
          </cell>
          <cell r="G678">
            <v>0</v>
          </cell>
          <cell r="H678">
            <v>0</v>
          </cell>
        </row>
        <row r="679">
          <cell r="B679" t="str">
            <v>3.24</v>
          </cell>
          <cell r="C679" t="str">
            <v>PC BEAM</v>
          </cell>
          <cell r="G679">
            <v>0</v>
          </cell>
          <cell r="H679">
            <v>0</v>
          </cell>
        </row>
        <row r="680">
          <cell r="B680" t="str">
            <v>a</v>
          </cell>
          <cell r="C680" t="str">
            <v>P.C빔제작</v>
          </cell>
          <cell r="D680" t="str">
            <v>L=30.0ｍ</v>
          </cell>
          <cell r="E680">
            <v>40</v>
          </cell>
          <cell r="F680" t="str">
            <v>본</v>
          </cell>
          <cell r="G680">
            <v>5944870</v>
          </cell>
          <cell r="H680">
            <v>237794800</v>
          </cell>
        </row>
        <row r="681">
          <cell r="B681" t="str">
            <v>b</v>
          </cell>
          <cell r="C681" t="str">
            <v>P.C빔설치</v>
          </cell>
          <cell r="D681" t="str">
            <v>L=30.0ｍ</v>
          </cell>
          <cell r="E681">
            <v>40</v>
          </cell>
          <cell r="F681" t="str">
            <v>본</v>
          </cell>
          <cell r="G681">
            <v>1053440</v>
          </cell>
          <cell r="H681">
            <v>42137600</v>
          </cell>
        </row>
        <row r="682">
          <cell r="B682" t="str">
            <v>c</v>
          </cell>
          <cell r="C682" t="str">
            <v>전도방지공</v>
          </cell>
          <cell r="E682">
            <v>40</v>
          </cell>
          <cell r="F682" t="str">
            <v>본</v>
          </cell>
          <cell r="G682">
            <v>7580</v>
          </cell>
          <cell r="H682">
            <v>303200</v>
          </cell>
        </row>
        <row r="683">
          <cell r="B683" t="str">
            <v>계</v>
          </cell>
          <cell r="E683">
            <v>0</v>
          </cell>
          <cell r="G683">
            <v>0</v>
          </cell>
          <cell r="H683">
            <v>0</v>
          </cell>
        </row>
        <row r="684">
          <cell r="B684" t="str">
            <v>3.25</v>
          </cell>
          <cell r="C684" t="str">
            <v>강관PILE</v>
          </cell>
          <cell r="G684">
            <v>0</v>
          </cell>
          <cell r="H684">
            <v>0</v>
          </cell>
        </row>
        <row r="685">
          <cell r="B685" t="str">
            <v>a</v>
          </cell>
          <cell r="C685" t="str">
            <v>강관파일자재비.</v>
          </cell>
          <cell r="D685" t="str">
            <v>(D=508mm t=12mm)</v>
          </cell>
          <cell r="E685">
            <v>815</v>
          </cell>
          <cell r="F685" t="str">
            <v>M</v>
          </cell>
          <cell r="G685">
            <v>62340</v>
          </cell>
          <cell r="H685">
            <v>50807100</v>
          </cell>
        </row>
        <row r="686">
          <cell r="B686" t="str">
            <v>b</v>
          </cell>
          <cell r="C686" t="str">
            <v>강관파일항타비,</v>
          </cell>
          <cell r="D686" t="str">
            <v>(508-12mm 15m미만).</v>
          </cell>
          <cell r="E686">
            <v>761</v>
          </cell>
          <cell r="F686" t="str">
            <v>M</v>
          </cell>
          <cell r="G686">
            <v>8530</v>
          </cell>
          <cell r="H686">
            <v>6491330</v>
          </cell>
        </row>
        <row r="687">
          <cell r="B687" t="str">
            <v>c</v>
          </cell>
          <cell r="C687" t="str">
            <v>두부및선단보강볼트식</v>
          </cell>
          <cell r="D687" t="str">
            <v>(D=508mm t=12mm)</v>
          </cell>
          <cell r="E687">
            <v>64</v>
          </cell>
          <cell r="F687" t="str">
            <v>개</v>
          </cell>
          <cell r="G687">
            <v>128660</v>
          </cell>
          <cell r="H687">
            <v>8234240</v>
          </cell>
        </row>
        <row r="688">
          <cell r="B688" t="str">
            <v>계</v>
          </cell>
          <cell r="E688">
            <v>0</v>
          </cell>
          <cell r="G688">
            <v>0</v>
          </cell>
          <cell r="H688">
            <v>0</v>
          </cell>
        </row>
        <row r="689">
          <cell r="B689" t="str">
            <v>3.26</v>
          </cell>
          <cell r="C689" t="str">
            <v>보호블럭</v>
          </cell>
          <cell r="E689">
            <v>642</v>
          </cell>
          <cell r="F689" t="str">
            <v>M2</v>
          </cell>
          <cell r="G689">
            <v>21480</v>
          </cell>
          <cell r="H689">
            <v>13790160</v>
          </cell>
        </row>
        <row r="690">
          <cell r="B690" t="str">
            <v>3.27</v>
          </cell>
          <cell r="C690" t="str">
            <v>부직포(t=2mm)</v>
          </cell>
          <cell r="E690">
            <v>642</v>
          </cell>
          <cell r="F690" t="str">
            <v>M2</v>
          </cell>
          <cell r="G690">
            <v>1000</v>
          </cell>
          <cell r="H690">
            <v>642000</v>
          </cell>
        </row>
        <row r="691">
          <cell r="B691" t="str">
            <v>3.28</v>
          </cell>
          <cell r="C691" t="str">
            <v>신축이음</v>
          </cell>
          <cell r="D691" t="str">
            <v>T=12㎜</v>
          </cell>
          <cell r="E691">
            <v>1.9</v>
          </cell>
          <cell r="F691" t="str">
            <v>M2</v>
          </cell>
          <cell r="G691">
            <v>4530</v>
          </cell>
          <cell r="H691">
            <v>8607</v>
          </cell>
        </row>
        <row r="692">
          <cell r="B692" t="str">
            <v>3.28</v>
          </cell>
          <cell r="C692" t="str">
            <v>수축줄눈</v>
          </cell>
          <cell r="E692">
            <v>38</v>
          </cell>
          <cell r="F692" t="str">
            <v>M</v>
          </cell>
          <cell r="G692">
            <v>4780</v>
          </cell>
          <cell r="H692">
            <v>181640</v>
          </cell>
        </row>
        <row r="693">
          <cell r="B693" t="str">
            <v>3.30</v>
          </cell>
          <cell r="C693" t="str">
            <v>부대시설</v>
          </cell>
          <cell r="G693">
            <v>0</v>
          </cell>
          <cell r="H693">
            <v>0</v>
          </cell>
        </row>
        <row r="694">
          <cell r="B694" t="str">
            <v>a</v>
          </cell>
          <cell r="C694" t="str">
            <v>난간</v>
          </cell>
          <cell r="E694">
            <v>260</v>
          </cell>
          <cell r="F694" t="str">
            <v>M</v>
          </cell>
          <cell r="G694">
            <v>70240</v>
          </cell>
          <cell r="H694">
            <v>18262400</v>
          </cell>
        </row>
        <row r="695">
          <cell r="B695" t="str">
            <v>b</v>
          </cell>
          <cell r="C695" t="str">
            <v>중분대용난간</v>
          </cell>
          <cell r="D695" t="str">
            <v>.</v>
          </cell>
          <cell r="E695">
            <v>242</v>
          </cell>
          <cell r="F695" t="str">
            <v>M</v>
          </cell>
          <cell r="G695">
            <v>51230</v>
          </cell>
          <cell r="H695">
            <v>12397660</v>
          </cell>
        </row>
        <row r="696">
          <cell r="B696" t="str">
            <v>c</v>
          </cell>
          <cell r="C696" t="str">
            <v>전선관</v>
          </cell>
          <cell r="D696" t="str">
            <v>PVCφ100mm</v>
          </cell>
          <cell r="E696">
            <v>534</v>
          </cell>
          <cell r="F696" t="str">
            <v>M</v>
          </cell>
          <cell r="G696">
            <v>2330</v>
          </cell>
          <cell r="H696">
            <v>1244220</v>
          </cell>
        </row>
        <row r="697">
          <cell r="B697" t="str">
            <v>d</v>
          </cell>
          <cell r="C697" t="str">
            <v>전선관</v>
          </cell>
          <cell r="D697" t="str">
            <v>PVCφ150mm</v>
          </cell>
          <cell r="E697">
            <v>267</v>
          </cell>
          <cell r="F697" t="str">
            <v>M</v>
          </cell>
          <cell r="G697">
            <v>4400</v>
          </cell>
          <cell r="H697">
            <v>1174800</v>
          </cell>
        </row>
        <row r="698">
          <cell r="B698" t="str">
            <v>e</v>
          </cell>
          <cell r="C698" t="str">
            <v>NOTCH</v>
          </cell>
          <cell r="E698">
            <v>480</v>
          </cell>
          <cell r="F698" t="str">
            <v>M2</v>
          </cell>
          <cell r="G698">
            <v>21420</v>
          </cell>
          <cell r="H698">
            <v>10281600</v>
          </cell>
        </row>
        <row r="699">
          <cell r="B699" t="str">
            <v>f</v>
          </cell>
          <cell r="C699" t="str">
            <v>교각 안전점검 시설</v>
          </cell>
          <cell r="D699" t="str">
            <v>대야2교</v>
          </cell>
          <cell r="E699">
            <v>3</v>
          </cell>
          <cell r="F699" t="str">
            <v>개소</v>
          </cell>
          <cell r="G699">
            <v>13645000</v>
          </cell>
          <cell r="H699">
            <v>40935000</v>
          </cell>
        </row>
        <row r="700">
          <cell r="B700" t="str">
            <v>계</v>
          </cell>
          <cell r="E700">
            <v>0</v>
          </cell>
          <cell r="G700">
            <v>0</v>
          </cell>
          <cell r="H700">
            <v>0</v>
          </cell>
        </row>
        <row r="701">
          <cell r="B701" t="str">
            <v>합계</v>
          </cell>
          <cell r="E701">
            <v>0</v>
          </cell>
          <cell r="G701">
            <v>0</v>
          </cell>
          <cell r="H701">
            <v>0</v>
          </cell>
        </row>
        <row r="702">
          <cell r="B702" t="str">
            <v>G.</v>
          </cell>
          <cell r="C702" t="str">
            <v>옹 벽 공</v>
          </cell>
          <cell r="G702">
            <v>0</v>
          </cell>
          <cell r="H702">
            <v>0</v>
          </cell>
        </row>
        <row r="703">
          <cell r="B703" t="str">
            <v>3.01</v>
          </cell>
          <cell r="C703" t="str">
            <v>구조물터파기</v>
          </cell>
          <cell r="D703" t="str">
            <v>육상 토사(0-4ｍ)</v>
          </cell>
          <cell r="E703">
            <v>1455</v>
          </cell>
          <cell r="F703" t="str">
            <v>M3</v>
          </cell>
          <cell r="G703">
            <v>2310</v>
          </cell>
          <cell r="H703">
            <v>3361050</v>
          </cell>
        </row>
        <row r="704">
          <cell r="B704" t="str">
            <v>3.02</v>
          </cell>
          <cell r="C704" t="str">
            <v>되메우기및다짐</v>
          </cell>
          <cell r="D704" t="str">
            <v>(기계50%+인력50%)</v>
          </cell>
          <cell r="E704">
            <v>339</v>
          </cell>
          <cell r="F704" t="str">
            <v>M3</v>
          </cell>
          <cell r="G704">
            <v>3180</v>
          </cell>
          <cell r="H704">
            <v>1078020</v>
          </cell>
        </row>
        <row r="705">
          <cell r="B705" t="str">
            <v>3.03</v>
          </cell>
          <cell r="C705" t="str">
            <v>잔토</v>
          </cell>
          <cell r="E705">
            <v>1116</v>
          </cell>
          <cell r="F705" t="str">
            <v>M3</v>
          </cell>
          <cell r="G705">
            <v>5400</v>
          </cell>
          <cell r="H705">
            <v>6026400</v>
          </cell>
        </row>
        <row r="706">
          <cell r="B706" t="str">
            <v>3.04</v>
          </cell>
          <cell r="C706" t="str">
            <v>콘크리트타설</v>
          </cell>
          <cell r="D706" t="str">
            <v>무근(25-210-8)</v>
          </cell>
          <cell r="E706">
            <v>234</v>
          </cell>
          <cell r="F706" t="str">
            <v>M3</v>
          </cell>
          <cell r="G706">
            <v>59930</v>
          </cell>
          <cell r="H706">
            <v>14023620</v>
          </cell>
        </row>
        <row r="707">
          <cell r="B707" t="str">
            <v>3.05</v>
          </cell>
          <cell r="C707" t="str">
            <v>거푸집</v>
          </cell>
          <cell r="D707" t="str">
            <v>(합판 4회)</v>
          </cell>
          <cell r="E707">
            <v>585</v>
          </cell>
          <cell r="F707" t="str">
            <v>M2</v>
          </cell>
          <cell r="G707">
            <v>13460</v>
          </cell>
          <cell r="H707">
            <v>7874100</v>
          </cell>
        </row>
        <row r="708">
          <cell r="B708" t="str">
            <v>3.06</v>
          </cell>
          <cell r="C708" t="str">
            <v>유공관</v>
          </cell>
          <cell r="D708" t="str">
            <v>150M/M</v>
          </cell>
          <cell r="E708">
            <v>585</v>
          </cell>
          <cell r="F708" t="str">
            <v>M</v>
          </cell>
          <cell r="G708">
            <v>5820</v>
          </cell>
          <cell r="H708">
            <v>3404700</v>
          </cell>
        </row>
        <row r="709">
          <cell r="B709" t="str">
            <v>3.07</v>
          </cell>
          <cell r="C709" t="str">
            <v>블럭쌓기</v>
          </cell>
          <cell r="G709">
            <v>0</v>
          </cell>
          <cell r="H709">
            <v>0</v>
          </cell>
        </row>
        <row r="710">
          <cell r="B710" t="str">
            <v>a</v>
          </cell>
          <cell r="C710" t="str">
            <v>블럭쌓기</v>
          </cell>
          <cell r="D710" t="str">
            <v>캡형</v>
          </cell>
          <cell r="E710">
            <v>62</v>
          </cell>
          <cell r="F710" t="str">
            <v>M2</v>
          </cell>
          <cell r="G710">
            <v>109960</v>
          </cell>
          <cell r="H710">
            <v>6817520</v>
          </cell>
        </row>
        <row r="711">
          <cell r="B711" t="str">
            <v>b</v>
          </cell>
          <cell r="C711" t="str">
            <v>블럭쌓기</v>
          </cell>
          <cell r="D711" t="str">
            <v>표준형</v>
          </cell>
          <cell r="E711">
            <v>3453</v>
          </cell>
          <cell r="F711" t="str">
            <v>M2</v>
          </cell>
          <cell r="G711">
            <v>92770</v>
          </cell>
          <cell r="H711">
            <v>320334810</v>
          </cell>
        </row>
        <row r="712">
          <cell r="B712" t="str">
            <v>계</v>
          </cell>
          <cell r="E712">
            <v>0</v>
          </cell>
          <cell r="G712">
            <v>0</v>
          </cell>
          <cell r="H712">
            <v>0</v>
          </cell>
        </row>
        <row r="713">
          <cell r="B713" t="str">
            <v>3.08</v>
          </cell>
          <cell r="C713" t="str">
            <v>RECO-MESH설치</v>
          </cell>
          <cell r="G713">
            <v>0</v>
          </cell>
          <cell r="H713">
            <v>0</v>
          </cell>
        </row>
        <row r="714">
          <cell r="B714" t="str">
            <v>a</v>
          </cell>
          <cell r="C714" t="str">
            <v>RECO-MESH설치</v>
          </cell>
          <cell r="D714" t="str">
            <v>TYPE-1</v>
          </cell>
          <cell r="E714">
            <v>3259</v>
          </cell>
          <cell r="F714" t="str">
            <v>M2</v>
          </cell>
          <cell r="G714">
            <v>6590</v>
          </cell>
          <cell r="H714">
            <v>21476810</v>
          </cell>
        </row>
        <row r="715">
          <cell r="B715" t="str">
            <v>b</v>
          </cell>
          <cell r="C715" t="str">
            <v>RECO-MESH설치</v>
          </cell>
          <cell r="D715" t="str">
            <v>TYPE-2</v>
          </cell>
          <cell r="E715">
            <v>13660</v>
          </cell>
          <cell r="F715" t="str">
            <v>M2</v>
          </cell>
          <cell r="G715">
            <v>8820</v>
          </cell>
          <cell r="H715">
            <v>120481200</v>
          </cell>
        </row>
        <row r="716">
          <cell r="B716" t="str">
            <v>c</v>
          </cell>
          <cell r="C716" t="str">
            <v>RECO-MESH설치</v>
          </cell>
          <cell r="D716" t="str">
            <v>TYPE-3</v>
          </cell>
          <cell r="E716">
            <v>12868</v>
          </cell>
          <cell r="F716" t="str">
            <v>M2</v>
          </cell>
          <cell r="G716">
            <v>11140</v>
          </cell>
          <cell r="H716">
            <v>143349520</v>
          </cell>
        </row>
        <row r="717">
          <cell r="B717" t="str">
            <v>계</v>
          </cell>
          <cell r="E717">
            <v>0</v>
          </cell>
          <cell r="G717">
            <v>0</v>
          </cell>
          <cell r="H717">
            <v>0</v>
          </cell>
        </row>
        <row r="718">
          <cell r="B718" t="str">
            <v>3.09</v>
          </cell>
          <cell r="C718" t="str">
            <v>블럭운반</v>
          </cell>
          <cell r="G718">
            <v>0</v>
          </cell>
          <cell r="H718">
            <v>0</v>
          </cell>
        </row>
        <row r="719">
          <cell r="B719" t="str">
            <v>a</v>
          </cell>
          <cell r="C719" t="str">
            <v>블럭운반</v>
          </cell>
          <cell r="D719" t="str">
            <v>캡형</v>
          </cell>
          <cell r="E719">
            <v>62</v>
          </cell>
          <cell r="F719" t="str">
            <v>M2</v>
          </cell>
          <cell r="G719">
            <v>15730</v>
          </cell>
          <cell r="H719">
            <v>975260</v>
          </cell>
        </row>
        <row r="720">
          <cell r="B720" t="str">
            <v>b</v>
          </cell>
          <cell r="C720" t="str">
            <v>블럭운반</v>
          </cell>
          <cell r="D720" t="str">
            <v>표준형</v>
          </cell>
          <cell r="E720">
            <v>3453</v>
          </cell>
          <cell r="F720" t="str">
            <v>M2</v>
          </cell>
          <cell r="G720">
            <v>15730</v>
          </cell>
          <cell r="H720">
            <v>54315690</v>
          </cell>
        </row>
        <row r="721">
          <cell r="B721" t="str">
            <v>계</v>
          </cell>
          <cell r="E721">
            <v>0</v>
          </cell>
          <cell r="G721">
            <v>0</v>
          </cell>
          <cell r="H721">
            <v>0</v>
          </cell>
        </row>
        <row r="722">
          <cell r="B722" t="str">
            <v>합계</v>
          </cell>
          <cell r="E722">
            <v>0</v>
          </cell>
          <cell r="G722">
            <v>0</v>
          </cell>
          <cell r="H722">
            <v>0</v>
          </cell>
        </row>
        <row r="723">
          <cell r="B723" t="str">
            <v>총계</v>
          </cell>
          <cell r="E723">
            <v>0</v>
          </cell>
          <cell r="G723">
            <v>0</v>
          </cell>
          <cell r="H723">
            <v>0</v>
          </cell>
        </row>
        <row r="724">
          <cell r="B724" t="str">
            <v>4.00</v>
          </cell>
          <cell r="C724" t="str">
            <v>터    널    공</v>
          </cell>
          <cell r="G724">
            <v>0</v>
          </cell>
          <cell r="H724">
            <v>5624271894</v>
          </cell>
        </row>
        <row r="725">
          <cell r="B725" t="str">
            <v>4.01</v>
          </cell>
          <cell r="C725" t="str">
            <v>굴착</v>
          </cell>
          <cell r="G725">
            <v>0</v>
          </cell>
          <cell r="H725">
            <v>0</v>
          </cell>
        </row>
        <row r="726">
          <cell r="B726" t="str">
            <v>a</v>
          </cell>
          <cell r="C726" t="str">
            <v>전단면굴착</v>
          </cell>
          <cell r="G726">
            <v>0</v>
          </cell>
          <cell r="H726">
            <v>0</v>
          </cell>
        </row>
        <row r="727">
          <cell r="B727" t="str">
            <v>a-1</v>
          </cell>
          <cell r="C727" t="str">
            <v>표준단면-2</v>
          </cell>
          <cell r="E727">
            <v>40203</v>
          </cell>
          <cell r="F727" t="str">
            <v>M3</v>
          </cell>
          <cell r="G727">
            <v>19320</v>
          </cell>
          <cell r="H727">
            <v>776721960</v>
          </cell>
        </row>
        <row r="728">
          <cell r="B728" t="str">
            <v>a-2</v>
          </cell>
          <cell r="C728" t="str">
            <v>표준단면-3</v>
          </cell>
          <cell r="E728">
            <v>9893</v>
          </cell>
          <cell r="F728" t="str">
            <v>M3</v>
          </cell>
          <cell r="G728">
            <v>19070</v>
          </cell>
          <cell r="H728">
            <v>188659510</v>
          </cell>
        </row>
        <row r="729">
          <cell r="B729" t="str">
            <v>소계</v>
          </cell>
          <cell r="E729">
            <v>0</v>
          </cell>
          <cell r="G729">
            <v>0</v>
          </cell>
          <cell r="H729">
            <v>0</v>
          </cell>
        </row>
        <row r="730">
          <cell r="B730" t="str">
            <v>b</v>
          </cell>
          <cell r="C730" t="str">
            <v>반단면굴착</v>
          </cell>
          <cell r="G730">
            <v>0</v>
          </cell>
          <cell r="H730">
            <v>0</v>
          </cell>
        </row>
        <row r="731">
          <cell r="B731" t="str">
            <v>b-1</v>
          </cell>
          <cell r="C731" t="str">
            <v>표준단면-4</v>
          </cell>
          <cell r="G731">
            <v>0</v>
          </cell>
          <cell r="H731">
            <v>0</v>
          </cell>
        </row>
        <row r="732">
          <cell r="B732" t="str">
            <v>b-1-a</v>
          </cell>
          <cell r="C732" t="str">
            <v>상부굴착</v>
          </cell>
          <cell r="D732" t="str">
            <v>type-4</v>
          </cell>
          <cell r="E732">
            <v>1755</v>
          </cell>
          <cell r="F732" t="str">
            <v>M3</v>
          </cell>
          <cell r="G732">
            <v>21270</v>
          </cell>
          <cell r="H732">
            <v>37328850</v>
          </cell>
        </row>
        <row r="733">
          <cell r="B733" t="str">
            <v>b-1-b</v>
          </cell>
          <cell r="C733" t="str">
            <v>하부굴착</v>
          </cell>
          <cell r="D733" t="str">
            <v>type-4</v>
          </cell>
          <cell r="E733">
            <v>1521</v>
          </cell>
          <cell r="F733" t="str">
            <v>M3</v>
          </cell>
          <cell r="G733">
            <v>18950</v>
          </cell>
          <cell r="H733">
            <v>28822950</v>
          </cell>
        </row>
        <row r="734">
          <cell r="B734" t="str">
            <v>소계</v>
          </cell>
          <cell r="E734">
            <v>0</v>
          </cell>
          <cell r="G734">
            <v>0</v>
          </cell>
          <cell r="H734">
            <v>0</v>
          </cell>
        </row>
        <row r="735">
          <cell r="B735" t="str">
            <v>계</v>
          </cell>
          <cell r="E735">
            <v>0</v>
          </cell>
          <cell r="G735">
            <v>0</v>
          </cell>
          <cell r="H735">
            <v>0</v>
          </cell>
        </row>
        <row r="736">
          <cell r="B736" t="str">
            <v>4.02</v>
          </cell>
          <cell r="C736" t="str">
            <v>기술사용료</v>
          </cell>
          <cell r="D736" t="str">
            <v>분착식 다단발파</v>
          </cell>
          <cell r="E736">
            <v>1</v>
          </cell>
          <cell r="F736" t="str">
            <v>식</v>
          </cell>
          <cell r="G736">
            <v>57100400</v>
          </cell>
          <cell r="H736">
            <v>57100400</v>
          </cell>
        </row>
        <row r="737">
          <cell r="B737" t="str">
            <v>4-03</v>
          </cell>
          <cell r="C737" t="str">
            <v>버럭처리</v>
          </cell>
          <cell r="G737">
            <v>0</v>
          </cell>
          <cell r="H737">
            <v>0</v>
          </cell>
        </row>
        <row r="738">
          <cell r="B738" t="str">
            <v>a</v>
          </cell>
          <cell r="C738" t="str">
            <v>전단면버럭처리</v>
          </cell>
          <cell r="G738">
            <v>0</v>
          </cell>
          <cell r="H738">
            <v>0</v>
          </cell>
        </row>
        <row r="739">
          <cell r="B739" t="str">
            <v>a-1</v>
          </cell>
          <cell r="C739" t="str">
            <v>표준단면</v>
          </cell>
          <cell r="D739" t="str">
            <v>type-2</v>
          </cell>
          <cell r="E739">
            <v>40419</v>
          </cell>
          <cell r="F739" t="str">
            <v>M3</v>
          </cell>
          <cell r="G739">
            <v>5230</v>
          </cell>
          <cell r="H739">
            <v>211391370</v>
          </cell>
        </row>
        <row r="740">
          <cell r="B740" t="str">
            <v>a-2</v>
          </cell>
          <cell r="C740" t="str">
            <v>표준단면</v>
          </cell>
          <cell r="D740" t="str">
            <v>type-3</v>
          </cell>
          <cell r="E740">
            <v>9974</v>
          </cell>
          <cell r="F740" t="str">
            <v>M3</v>
          </cell>
          <cell r="G740">
            <v>5270</v>
          </cell>
          <cell r="H740">
            <v>52562980</v>
          </cell>
        </row>
        <row r="741">
          <cell r="B741" t="str">
            <v>소계</v>
          </cell>
          <cell r="E741">
            <v>0</v>
          </cell>
          <cell r="G741">
            <v>0</v>
          </cell>
          <cell r="H741">
            <v>0</v>
          </cell>
        </row>
        <row r="742">
          <cell r="B742" t="str">
            <v>b</v>
          </cell>
          <cell r="C742" t="str">
            <v>반단면버럭처리</v>
          </cell>
          <cell r="G742">
            <v>0</v>
          </cell>
          <cell r="H742">
            <v>0</v>
          </cell>
        </row>
        <row r="743">
          <cell r="B743" t="str">
            <v>b-1-a</v>
          </cell>
          <cell r="C743" t="str">
            <v>상부단면</v>
          </cell>
          <cell r="D743" t="str">
            <v>type-4</v>
          </cell>
          <cell r="E743">
            <v>1785</v>
          </cell>
          <cell r="F743" t="str">
            <v>M3</v>
          </cell>
          <cell r="G743">
            <v>6970</v>
          </cell>
          <cell r="H743">
            <v>12441450</v>
          </cell>
        </row>
        <row r="744">
          <cell r="B744" t="str">
            <v>b-1-b</v>
          </cell>
          <cell r="C744" t="str">
            <v>하부단면</v>
          </cell>
          <cell r="D744" t="str">
            <v>type-4</v>
          </cell>
          <cell r="E744">
            <v>1529</v>
          </cell>
          <cell r="F744" t="str">
            <v>M3</v>
          </cell>
          <cell r="G744">
            <v>5410</v>
          </cell>
          <cell r="H744">
            <v>8271890</v>
          </cell>
        </row>
        <row r="745">
          <cell r="B745" t="str">
            <v>소계</v>
          </cell>
          <cell r="E745">
            <v>0</v>
          </cell>
          <cell r="G745">
            <v>0</v>
          </cell>
          <cell r="H745">
            <v>0</v>
          </cell>
        </row>
        <row r="746">
          <cell r="B746" t="str">
            <v>계</v>
          </cell>
          <cell r="E746">
            <v>0</v>
          </cell>
          <cell r="G746">
            <v>0</v>
          </cell>
          <cell r="H746">
            <v>0</v>
          </cell>
        </row>
        <row r="747">
          <cell r="B747" t="str">
            <v>4.04</v>
          </cell>
          <cell r="C747" t="str">
            <v>지보공</v>
          </cell>
          <cell r="G747">
            <v>0</v>
          </cell>
          <cell r="H747">
            <v>0</v>
          </cell>
        </row>
        <row r="748">
          <cell r="B748" t="str">
            <v>a</v>
          </cell>
          <cell r="C748" t="str">
            <v>TYPE-4</v>
          </cell>
          <cell r="E748">
            <v>27</v>
          </cell>
          <cell r="F748" t="str">
            <v>조</v>
          </cell>
          <cell r="G748">
            <v>635520</v>
          </cell>
          <cell r="H748">
            <v>17159040</v>
          </cell>
        </row>
        <row r="749">
          <cell r="B749" t="str">
            <v>b</v>
          </cell>
          <cell r="C749" t="str">
            <v>숏크리트공</v>
          </cell>
          <cell r="G749">
            <v>0</v>
          </cell>
          <cell r="H749">
            <v>0</v>
          </cell>
        </row>
        <row r="750">
          <cell r="B750" t="str">
            <v>b-1</v>
          </cell>
          <cell r="C750" t="str">
            <v>TYPE-2</v>
          </cell>
          <cell r="E750">
            <v>1382</v>
          </cell>
          <cell r="F750" t="str">
            <v>M3</v>
          </cell>
          <cell r="G750">
            <v>206190</v>
          </cell>
          <cell r="H750">
            <v>284954580</v>
          </cell>
        </row>
        <row r="751">
          <cell r="B751" t="str">
            <v>b-2</v>
          </cell>
          <cell r="C751" t="str">
            <v>TYPE-3</v>
          </cell>
          <cell r="E751">
            <v>518</v>
          </cell>
          <cell r="F751" t="str">
            <v>M3</v>
          </cell>
          <cell r="G751">
            <v>197180</v>
          </cell>
          <cell r="H751">
            <v>102139240</v>
          </cell>
        </row>
        <row r="752">
          <cell r="B752" t="str">
            <v>b-3</v>
          </cell>
          <cell r="C752" t="str">
            <v>TYPE-4</v>
          </cell>
          <cell r="E752">
            <v>239</v>
          </cell>
          <cell r="F752" t="str">
            <v>M3</v>
          </cell>
          <cell r="G752">
            <v>196720</v>
          </cell>
          <cell r="H752">
            <v>47016080</v>
          </cell>
        </row>
        <row r="753">
          <cell r="B753" t="str">
            <v>소계</v>
          </cell>
          <cell r="E753">
            <v>0</v>
          </cell>
          <cell r="G753">
            <v>0</v>
          </cell>
          <cell r="H753">
            <v>0</v>
          </cell>
        </row>
        <row r="754">
          <cell r="B754" t="str">
            <v>계</v>
          </cell>
          <cell r="E754">
            <v>0</v>
          </cell>
          <cell r="G754">
            <v>0</v>
          </cell>
          <cell r="H754">
            <v>0</v>
          </cell>
        </row>
        <row r="755">
          <cell r="B755" t="str">
            <v>4.05</v>
          </cell>
          <cell r="C755" t="str">
            <v>ROCK BOLT</v>
          </cell>
          <cell r="G755">
            <v>0</v>
          </cell>
          <cell r="H755">
            <v>0</v>
          </cell>
        </row>
        <row r="756">
          <cell r="B756" t="str">
            <v>a</v>
          </cell>
          <cell r="C756" t="str">
            <v>표준단면-2</v>
          </cell>
          <cell r="G756">
            <v>0</v>
          </cell>
          <cell r="H756">
            <v>0</v>
          </cell>
        </row>
        <row r="757">
          <cell r="B757" t="str">
            <v>a-1</v>
          </cell>
          <cell r="C757" t="str">
            <v>상부단면</v>
          </cell>
          <cell r="D757" t="str">
            <v>type-2</v>
          </cell>
          <cell r="E757">
            <v>1253</v>
          </cell>
          <cell r="F757" t="str">
            <v>조</v>
          </cell>
          <cell r="G757">
            <v>204810</v>
          </cell>
          <cell r="H757">
            <v>256626930</v>
          </cell>
        </row>
        <row r="758">
          <cell r="B758" t="str">
            <v>a-2</v>
          </cell>
          <cell r="C758" t="str">
            <v>하부단면</v>
          </cell>
          <cell r="D758" t="str">
            <v>type-2</v>
          </cell>
          <cell r="E758">
            <v>285</v>
          </cell>
          <cell r="F758" t="str">
            <v>조</v>
          </cell>
          <cell r="G758">
            <v>240590</v>
          </cell>
          <cell r="H758">
            <v>68568150</v>
          </cell>
        </row>
        <row r="759">
          <cell r="B759" t="str">
            <v>소계</v>
          </cell>
          <cell r="E759">
            <v>0</v>
          </cell>
          <cell r="G759">
            <v>0</v>
          </cell>
          <cell r="H759">
            <v>0</v>
          </cell>
        </row>
        <row r="760">
          <cell r="B760" t="str">
            <v>b</v>
          </cell>
          <cell r="C760" t="str">
            <v>표준단면-3</v>
          </cell>
          <cell r="G760">
            <v>0</v>
          </cell>
          <cell r="H760">
            <v>0</v>
          </cell>
        </row>
        <row r="761">
          <cell r="B761" t="str">
            <v>b-1</v>
          </cell>
          <cell r="C761" t="str">
            <v>상부단면</v>
          </cell>
          <cell r="D761" t="str">
            <v>type-3</v>
          </cell>
          <cell r="E761">
            <v>527</v>
          </cell>
          <cell r="F761" t="str">
            <v>조</v>
          </cell>
          <cell r="G761">
            <v>168850</v>
          </cell>
          <cell r="H761">
            <v>88983950</v>
          </cell>
        </row>
        <row r="762">
          <cell r="B762" t="str">
            <v>b-2</v>
          </cell>
          <cell r="C762" t="str">
            <v>하부단면</v>
          </cell>
          <cell r="D762" t="str">
            <v>type-3</v>
          </cell>
          <cell r="E762">
            <v>372</v>
          </cell>
          <cell r="F762" t="str">
            <v>조</v>
          </cell>
          <cell r="G762">
            <v>185920</v>
          </cell>
          <cell r="H762">
            <v>69162240</v>
          </cell>
        </row>
        <row r="763">
          <cell r="B763" t="str">
            <v>소계</v>
          </cell>
          <cell r="E763">
            <v>0</v>
          </cell>
          <cell r="G763">
            <v>0</v>
          </cell>
          <cell r="H763">
            <v>0</v>
          </cell>
        </row>
        <row r="764">
          <cell r="B764" t="str">
            <v>c</v>
          </cell>
          <cell r="C764" t="str">
            <v>표준단면-4</v>
          </cell>
          <cell r="G764">
            <v>0</v>
          </cell>
          <cell r="H764">
            <v>0</v>
          </cell>
        </row>
        <row r="765">
          <cell r="B765" t="str">
            <v>c-1</v>
          </cell>
          <cell r="C765" t="str">
            <v>상부단면</v>
          </cell>
          <cell r="D765" t="str">
            <v>type-4</v>
          </cell>
          <cell r="E765">
            <v>227</v>
          </cell>
          <cell r="F765" t="str">
            <v>조</v>
          </cell>
          <cell r="G765">
            <v>177580</v>
          </cell>
          <cell r="H765">
            <v>40310660</v>
          </cell>
        </row>
        <row r="766">
          <cell r="B766" t="str">
            <v>c-2</v>
          </cell>
          <cell r="C766" t="str">
            <v>하부단면</v>
          </cell>
          <cell r="D766" t="str">
            <v>type-4</v>
          </cell>
          <cell r="E766">
            <v>160</v>
          </cell>
          <cell r="F766" t="str">
            <v>조</v>
          </cell>
          <cell r="G766">
            <v>176080</v>
          </cell>
          <cell r="H766">
            <v>28172800</v>
          </cell>
        </row>
        <row r="767">
          <cell r="B767" t="str">
            <v>소계</v>
          </cell>
          <cell r="E767">
            <v>0</v>
          </cell>
          <cell r="G767">
            <v>0</v>
          </cell>
          <cell r="H767">
            <v>0</v>
          </cell>
        </row>
        <row r="768">
          <cell r="B768" t="str">
            <v>계</v>
          </cell>
          <cell r="E768">
            <v>0</v>
          </cell>
          <cell r="G768">
            <v>0</v>
          </cell>
          <cell r="H768">
            <v>0</v>
          </cell>
        </row>
        <row r="769">
          <cell r="B769" t="str">
            <v>4.06</v>
          </cell>
          <cell r="C769" t="str">
            <v>방수공</v>
          </cell>
          <cell r="G769">
            <v>0</v>
          </cell>
          <cell r="H769">
            <v>0</v>
          </cell>
        </row>
        <row r="770">
          <cell r="B770" t="str">
            <v>a</v>
          </cell>
          <cell r="C770" t="str">
            <v>방수막및부직포</v>
          </cell>
          <cell r="E770">
            <v>15175</v>
          </cell>
          <cell r="F770" t="str">
            <v>M2</v>
          </cell>
          <cell r="G770">
            <v>15480</v>
          </cell>
          <cell r="H770">
            <v>234909000</v>
          </cell>
        </row>
        <row r="771">
          <cell r="B771" t="str">
            <v>b</v>
          </cell>
          <cell r="C771" t="str">
            <v>FILTER CONCRETE</v>
          </cell>
          <cell r="E771">
            <v>29</v>
          </cell>
          <cell r="F771" t="str">
            <v>M3</v>
          </cell>
          <cell r="G771">
            <v>50580</v>
          </cell>
          <cell r="H771">
            <v>1466820</v>
          </cell>
        </row>
        <row r="772">
          <cell r="B772" t="str">
            <v>계</v>
          </cell>
          <cell r="E772">
            <v>0</v>
          </cell>
          <cell r="G772">
            <v>0</v>
          </cell>
          <cell r="H772">
            <v>0</v>
          </cell>
        </row>
        <row r="773">
          <cell r="B773" t="str">
            <v>4.07</v>
          </cell>
          <cell r="C773" t="str">
            <v>배수공</v>
          </cell>
          <cell r="G773">
            <v>0</v>
          </cell>
          <cell r="H773">
            <v>0</v>
          </cell>
        </row>
        <row r="774">
          <cell r="B774" t="str">
            <v>a</v>
          </cell>
          <cell r="C774" t="str">
            <v>유공관(터널용)</v>
          </cell>
          <cell r="D774" t="str">
            <v>100M/M</v>
          </cell>
          <cell r="E774">
            <v>1360</v>
          </cell>
          <cell r="F774" t="str">
            <v>M</v>
          </cell>
          <cell r="G774">
            <v>2610</v>
          </cell>
          <cell r="H774">
            <v>3549600</v>
          </cell>
        </row>
        <row r="775">
          <cell r="B775" t="str">
            <v>b</v>
          </cell>
          <cell r="C775" t="str">
            <v>부직포(t=2mm)</v>
          </cell>
          <cell r="E775">
            <v>555</v>
          </cell>
          <cell r="F775" t="str">
            <v>M2</v>
          </cell>
          <cell r="G775">
            <v>1000</v>
          </cell>
          <cell r="H775">
            <v>555000</v>
          </cell>
        </row>
        <row r="776">
          <cell r="B776" t="str">
            <v>c</v>
          </cell>
          <cell r="C776" t="str">
            <v>배수파이프</v>
          </cell>
          <cell r="D776" t="str">
            <v>PVCφ100㎜</v>
          </cell>
          <cell r="E776">
            <v>118</v>
          </cell>
          <cell r="F776" t="str">
            <v>M</v>
          </cell>
          <cell r="G776">
            <v>2460</v>
          </cell>
          <cell r="H776">
            <v>290280</v>
          </cell>
        </row>
        <row r="777">
          <cell r="B777" t="str">
            <v>e</v>
          </cell>
          <cell r="C777" t="str">
            <v>배수파이프</v>
          </cell>
          <cell r="D777" t="str">
            <v>PVCφ50㎜</v>
          </cell>
          <cell r="E777">
            <v>20</v>
          </cell>
          <cell r="F777" t="str">
            <v>M</v>
          </cell>
          <cell r="G777">
            <v>740</v>
          </cell>
          <cell r="H777">
            <v>14800</v>
          </cell>
        </row>
        <row r="778">
          <cell r="B778" t="str">
            <v>f</v>
          </cell>
          <cell r="C778" t="str">
            <v>누수지점유도배수</v>
          </cell>
          <cell r="D778" t="str">
            <v>용수처리</v>
          </cell>
          <cell r="E778">
            <v>454</v>
          </cell>
          <cell r="F778" t="str">
            <v>M</v>
          </cell>
          <cell r="G778">
            <v>3000</v>
          </cell>
          <cell r="H778">
            <v>1362000</v>
          </cell>
        </row>
        <row r="779">
          <cell r="B779" t="str">
            <v>g</v>
          </cell>
          <cell r="C779" t="str">
            <v>거푸집</v>
          </cell>
          <cell r="D779" t="str">
            <v>(합판 3회)</v>
          </cell>
          <cell r="E779">
            <v>2244</v>
          </cell>
          <cell r="F779" t="str">
            <v>M2</v>
          </cell>
          <cell r="G779">
            <v>15740</v>
          </cell>
          <cell r="H779">
            <v>35320560</v>
          </cell>
        </row>
        <row r="780">
          <cell r="B780" t="str">
            <v>h</v>
          </cell>
          <cell r="C780" t="str">
            <v>철근가공조립</v>
          </cell>
          <cell r="D780" t="str">
            <v>(간 단)</v>
          </cell>
          <cell r="E780">
            <v>56.673000000000002</v>
          </cell>
          <cell r="F780" t="str">
            <v>TON</v>
          </cell>
          <cell r="G780">
            <v>229000</v>
          </cell>
          <cell r="H780">
            <v>12978117</v>
          </cell>
        </row>
        <row r="781">
          <cell r="B781" t="str">
            <v>i</v>
          </cell>
          <cell r="C781" t="str">
            <v>콘크리트타설</v>
          </cell>
          <cell r="D781" t="str">
            <v>펌프카철근,25-240-15</v>
          </cell>
          <cell r="E781">
            <v>1346</v>
          </cell>
          <cell r="F781" t="str">
            <v>M3</v>
          </cell>
          <cell r="G781">
            <v>55200</v>
          </cell>
          <cell r="H781">
            <v>74299200</v>
          </cell>
        </row>
        <row r="782">
          <cell r="B782" t="str">
            <v>j</v>
          </cell>
          <cell r="C782" t="str">
            <v>비닐깔기</v>
          </cell>
          <cell r="D782" t="str">
            <v>t=0.1mm</v>
          </cell>
          <cell r="E782">
            <v>2015</v>
          </cell>
          <cell r="F782" t="str">
            <v>M2</v>
          </cell>
          <cell r="G782">
            <v>400</v>
          </cell>
          <cell r="H782">
            <v>806000</v>
          </cell>
        </row>
        <row r="783">
          <cell r="B783" t="str">
            <v>k</v>
          </cell>
          <cell r="C783" t="str">
            <v>맹암거</v>
          </cell>
          <cell r="G783">
            <v>0</v>
          </cell>
          <cell r="H783">
            <v>0</v>
          </cell>
        </row>
        <row r="784">
          <cell r="B784" t="str">
            <v>k-1</v>
          </cell>
          <cell r="C784" t="str">
            <v>유공관</v>
          </cell>
          <cell r="D784" t="str">
            <v>(아연도강관200M/M)</v>
          </cell>
          <cell r="E784">
            <v>1628</v>
          </cell>
          <cell r="F784" t="str">
            <v>M</v>
          </cell>
          <cell r="G784">
            <v>23110</v>
          </cell>
          <cell r="H784">
            <v>37623080</v>
          </cell>
        </row>
        <row r="785">
          <cell r="B785" t="str">
            <v>k-2</v>
          </cell>
          <cell r="C785" t="str">
            <v>부직포(t=2mm)</v>
          </cell>
          <cell r="E785">
            <v>1111</v>
          </cell>
          <cell r="F785" t="str">
            <v>M2</v>
          </cell>
          <cell r="G785">
            <v>1000</v>
          </cell>
          <cell r="H785">
            <v>1111000</v>
          </cell>
        </row>
        <row r="786">
          <cell r="B786" t="str">
            <v>k-3</v>
          </cell>
          <cell r="C786" t="str">
            <v>잡석채움</v>
          </cell>
          <cell r="E786">
            <v>459</v>
          </cell>
          <cell r="F786" t="str">
            <v>M3</v>
          </cell>
          <cell r="G786">
            <v>8630</v>
          </cell>
          <cell r="H786">
            <v>3961170</v>
          </cell>
        </row>
        <row r="787">
          <cell r="B787" t="str">
            <v>소계</v>
          </cell>
          <cell r="E787">
            <v>0</v>
          </cell>
          <cell r="G787">
            <v>0</v>
          </cell>
          <cell r="H787">
            <v>0</v>
          </cell>
        </row>
        <row r="788">
          <cell r="B788" t="str">
            <v>l</v>
          </cell>
          <cell r="C788" t="str">
            <v>공동구</v>
          </cell>
          <cell r="G788">
            <v>0</v>
          </cell>
          <cell r="H788">
            <v>0</v>
          </cell>
        </row>
        <row r="789">
          <cell r="B789" t="str">
            <v>l-1</v>
          </cell>
          <cell r="C789" t="str">
            <v>공동구뚜겅제작설치</v>
          </cell>
          <cell r="D789" t="str">
            <v>500x580x100</v>
          </cell>
          <cell r="E789">
            <v>3256</v>
          </cell>
          <cell r="F789" t="str">
            <v>개</v>
          </cell>
          <cell r="G789">
            <v>4560</v>
          </cell>
          <cell r="H789">
            <v>14847360</v>
          </cell>
        </row>
        <row r="790">
          <cell r="B790" t="str">
            <v>l-2</v>
          </cell>
          <cell r="C790" t="str">
            <v>철근가공조립</v>
          </cell>
          <cell r="D790" t="str">
            <v>(간 단)</v>
          </cell>
          <cell r="E790">
            <v>10.753</v>
          </cell>
          <cell r="F790" t="str">
            <v>TON</v>
          </cell>
          <cell r="G790">
            <v>229000</v>
          </cell>
          <cell r="H790">
            <v>2462437</v>
          </cell>
        </row>
        <row r="791">
          <cell r="B791" t="str">
            <v>l-3</v>
          </cell>
          <cell r="C791" t="str">
            <v>콘크리트타설</v>
          </cell>
          <cell r="D791" t="str">
            <v>펌프카철근,25-240-15</v>
          </cell>
          <cell r="E791">
            <v>104</v>
          </cell>
          <cell r="F791" t="str">
            <v>M3</v>
          </cell>
          <cell r="G791">
            <v>55200</v>
          </cell>
          <cell r="H791">
            <v>5740800</v>
          </cell>
        </row>
        <row r="792">
          <cell r="B792" t="str">
            <v>l-4</v>
          </cell>
          <cell r="C792" t="str">
            <v>강재거푸집</v>
          </cell>
          <cell r="E792">
            <v>788</v>
          </cell>
          <cell r="F792" t="str">
            <v>M2</v>
          </cell>
          <cell r="G792">
            <v>98390</v>
          </cell>
          <cell r="H792">
            <v>77531320</v>
          </cell>
        </row>
        <row r="793">
          <cell r="B793" t="str">
            <v>소계</v>
          </cell>
          <cell r="E793">
            <v>0</v>
          </cell>
          <cell r="G793">
            <v>0</v>
          </cell>
          <cell r="H793">
            <v>0</v>
          </cell>
        </row>
        <row r="794">
          <cell r="B794" t="str">
            <v>m</v>
          </cell>
          <cell r="C794" t="str">
            <v>스틸그레이팅</v>
          </cell>
          <cell r="D794" t="str">
            <v>(530x480x75㎜)</v>
          </cell>
          <cell r="E794">
            <v>75</v>
          </cell>
          <cell r="F794" t="str">
            <v>개</v>
          </cell>
          <cell r="G794">
            <v>41540</v>
          </cell>
          <cell r="H794">
            <v>3115500</v>
          </cell>
        </row>
        <row r="795">
          <cell r="B795" t="str">
            <v>n</v>
          </cell>
          <cell r="C795" t="str">
            <v>배 수 관</v>
          </cell>
          <cell r="D795" t="str">
            <v>THP400M/M</v>
          </cell>
          <cell r="E795">
            <v>1626</v>
          </cell>
          <cell r="F795" t="str">
            <v>M</v>
          </cell>
          <cell r="G795">
            <v>14090</v>
          </cell>
          <cell r="H795">
            <v>22910340</v>
          </cell>
        </row>
        <row r="796">
          <cell r="B796" t="str">
            <v>계</v>
          </cell>
          <cell r="E796">
            <v>0</v>
          </cell>
          <cell r="G796">
            <v>0</v>
          </cell>
          <cell r="H796">
            <v>0</v>
          </cell>
        </row>
        <row r="797">
          <cell r="B797" t="str">
            <v>4.08</v>
          </cell>
          <cell r="C797" t="str">
            <v>라이닝콘크리트</v>
          </cell>
          <cell r="G797">
            <v>0</v>
          </cell>
          <cell r="H797">
            <v>0</v>
          </cell>
        </row>
        <row r="798">
          <cell r="B798" t="str">
            <v>a</v>
          </cell>
          <cell r="C798" t="str">
            <v>강재동바리및거푸집</v>
          </cell>
          <cell r="E798">
            <v>2</v>
          </cell>
          <cell r="F798" t="str">
            <v>조</v>
          </cell>
          <cell r="G798">
            <v>95470000</v>
          </cell>
          <cell r="H798">
            <v>190940000</v>
          </cell>
        </row>
        <row r="799">
          <cell r="B799" t="str">
            <v>b</v>
          </cell>
          <cell r="C799" t="str">
            <v>콘크리트타설</v>
          </cell>
          <cell r="D799" t="str">
            <v>펌프카,무근,25-240-1</v>
          </cell>
          <cell r="E799">
            <v>4405</v>
          </cell>
          <cell r="F799" t="str">
            <v>M3</v>
          </cell>
          <cell r="G799">
            <v>55950</v>
          </cell>
          <cell r="H799">
            <v>246459750</v>
          </cell>
        </row>
        <row r="800">
          <cell r="B800" t="str">
            <v>c</v>
          </cell>
          <cell r="C800" t="str">
            <v>콘크리트타설</v>
          </cell>
          <cell r="D800" t="str">
            <v>펌프카철근,25-240-15</v>
          </cell>
          <cell r="E800">
            <v>644</v>
          </cell>
          <cell r="F800" t="str">
            <v>M3</v>
          </cell>
          <cell r="G800">
            <v>55200</v>
          </cell>
          <cell r="H800">
            <v>35548800</v>
          </cell>
        </row>
        <row r="801">
          <cell r="B801" t="str">
            <v>d</v>
          </cell>
          <cell r="C801" t="str">
            <v>철근가공조립</v>
          </cell>
          <cell r="D801" t="str">
            <v>(복 잡)</v>
          </cell>
          <cell r="E801">
            <v>113.724</v>
          </cell>
          <cell r="F801" t="str">
            <v>TON</v>
          </cell>
          <cell r="G801">
            <v>260000</v>
          </cell>
          <cell r="H801">
            <v>29568240</v>
          </cell>
        </row>
        <row r="802">
          <cell r="B802" t="str">
            <v>e</v>
          </cell>
          <cell r="C802" t="str">
            <v>신축이음</v>
          </cell>
          <cell r="D802" t="str">
            <v>터 널 용</v>
          </cell>
          <cell r="E802">
            <v>507</v>
          </cell>
          <cell r="F802" t="str">
            <v>M</v>
          </cell>
          <cell r="G802">
            <v>3480</v>
          </cell>
          <cell r="H802">
            <v>1764360</v>
          </cell>
        </row>
        <row r="803">
          <cell r="B803" t="str">
            <v>계</v>
          </cell>
          <cell r="E803">
            <v>0</v>
          </cell>
          <cell r="G803">
            <v>0</v>
          </cell>
          <cell r="H803">
            <v>0</v>
          </cell>
        </row>
        <row r="804">
          <cell r="B804" t="str">
            <v>4.09</v>
          </cell>
          <cell r="C804" t="str">
            <v>갱문공</v>
          </cell>
          <cell r="G804">
            <v>0</v>
          </cell>
          <cell r="H804">
            <v>0</v>
          </cell>
        </row>
        <row r="805">
          <cell r="B805" t="str">
            <v>a</v>
          </cell>
          <cell r="C805" t="str">
            <v>거푸집</v>
          </cell>
          <cell r="G805">
            <v>0</v>
          </cell>
          <cell r="H805">
            <v>0</v>
          </cell>
        </row>
        <row r="806">
          <cell r="B806" t="str">
            <v>a-1</v>
          </cell>
          <cell r="C806" t="str">
            <v>거푸집</v>
          </cell>
          <cell r="D806" t="str">
            <v>(합판 3회)</v>
          </cell>
          <cell r="E806">
            <v>1032</v>
          </cell>
          <cell r="F806" t="str">
            <v>M2</v>
          </cell>
          <cell r="G806">
            <v>15740</v>
          </cell>
          <cell r="H806">
            <v>16243680</v>
          </cell>
        </row>
        <row r="807">
          <cell r="B807" t="str">
            <v>a-2</v>
          </cell>
          <cell r="C807" t="str">
            <v>거푸집</v>
          </cell>
          <cell r="D807" t="str">
            <v>(합판 6회)</v>
          </cell>
          <cell r="E807">
            <v>686</v>
          </cell>
          <cell r="F807" t="str">
            <v>M2</v>
          </cell>
          <cell r="G807">
            <v>11040</v>
          </cell>
          <cell r="H807">
            <v>7573440</v>
          </cell>
        </row>
        <row r="808">
          <cell r="B808" t="str">
            <v>a-3</v>
          </cell>
          <cell r="C808" t="str">
            <v>거푸집</v>
          </cell>
          <cell r="D808" t="str">
            <v>(원형 3회:0-7m)</v>
          </cell>
          <cell r="E808">
            <v>4176</v>
          </cell>
          <cell r="F808" t="str">
            <v>M2</v>
          </cell>
          <cell r="G808">
            <v>31900</v>
          </cell>
          <cell r="H808">
            <v>133214400</v>
          </cell>
        </row>
        <row r="809">
          <cell r="B809" t="str">
            <v>소계</v>
          </cell>
          <cell r="E809">
            <v>0</v>
          </cell>
          <cell r="G809">
            <v>0</v>
          </cell>
          <cell r="H809">
            <v>0</v>
          </cell>
        </row>
        <row r="810">
          <cell r="B810" t="str">
            <v>b</v>
          </cell>
          <cell r="C810" t="str">
            <v>강관비계</v>
          </cell>
          <cell r="E810">
            <v>1800</v>
          </cell>
          <cell r="F810" t="str">
            <v>M2</v>
          </cell>
          <cell r="G810">
            <v>6540</v>
          </cell>
          <cell r="H810">
            <v>11772000</v>
          </cell>
        </row>
        <row r="811">
          <cell r="B811" t="str">
            <v>c</v>
          </cell>
          <cell r="C811" t="str">
            <v>동바리(강관)</v>
          </cell>
          <cell r="E811">
            <v>6528</v>
          </cell>
          <cell r="F811" t="str">
            <v>공M3</v>
          </cell>
          <cell r="G811">
            <v>13340</v>
          </cell>
          <cell r="H811">
            <v>87083520</v>
          </cell>
        </row>
        <row r="812">
          <cell r="B812" t="str">
            <v>d</v>
          </cell>
          <cell r="C812" t="str">
            <v>철근가공조립</v>
          </cell>
          <cell r="D812" t="str">
            <v>(복 잡)</v>
          </cell>
          <cell r="E812">
            <v>315.43299999999999</v>
          </cell>
          <cell r="F812" t="str">
            <v>TON</v>
          </cell>
          <cell r="G812">
            <v>260000</v>
          </cell>
          <cell r="H812">
            <v>82012580</v>
          </cell>
        </row>
        <row r="813">
          <cell r="B813" t="str">
            <v>e</v>
          </cell>
          <cell r="C813" t="str">
            <v>콘크리트타설</v>
          </cell>
          <cell r="G813">
            <v>0</v>
          </cell>
          <cell r="H813">
            <v>0</v>
          </cell>
        </row>
        <row r="814">
          <cell r="B814" t="str">
            <v>e-1     f-2</v>
          </cell>
          <cell r="C814" t="str">
            <v>콘크리트타설</v>
          </cell>
          <cell r="D814" t="str">
            <v>펌프카철근,25-240-15</v>
          </cell>
          <cell r="E814">
            <v>2415</v>
          </cell>
          <cell r="F814" t="str">
            <v>M3</v>
          </cell>
          <cell r="G814">
            <v>55200</v>
          </cell>
          <cell r="H814">
            <v>133308000</v>
          </cell>
        </row>
        <row r="815">
          <cell r="B815" t="str">
            <v>e-2</v>
          </cell>
          <cell r="C815" t="str">
            <v>콘크리트타설</v>
          </cell>
          <cell r="D815" t="str">
            <v>무 근,25-160-8</v>
          </cell>
          <cell r="E815">
            <v>108</v>
          </cell>
          <cell r="F815" t="str">
            <v>M3</v>
          </cell>
          <cell r="G815">
            <v>54350</v>
          </cell>
          <cell r="H815">
            <v>5869800</v>
          </cell>
        </row>
        <row r="816">
          <cell r="B816" t="str">
            <v>소계</v>
          </cell>
          <cell r="E816">
            <v>0</v>
          </cell>
          <cell r="G816">
            <v>0</v>
          </cell>
          <cell r="H816">
            <v>0</v>
          </cell>
        </row>
        <row r="817">
          <cell r="B817" t="str">
            <v>f</v>
          </cell>
          <cell r="C817" t="str">
            <v>방수SHEET</v>
          </cell>
          <cell r="D817" t="str">
            <v>T=3mm</v>
          </cell>
          <cell r="E817">
            <v>3131</v>
          </cell>
          <cell r="F817" t="str">
            <v>M2</v>
          </cell>
          <cell r="G817">
            <v>20720</v>
          </cell>
          <cell r="H817">
            <v>64874320</v>
          </cell>
        </row>
        <row r="818">
          <cell r="B818" t="str">
            <v>g</v>
          </cell>
          <cell r="C818" t="str">
            <v>방수SHEET 보호공</v>
          </cell>
          <cell r="E818">
            <v>1751</v>
          </cell>
          <cell r="F818" t="str">
            <v>M2</v>
          </cell>
          <cell r="G818">
            <v>92250</v>
          </cell>
          <cell r="H818">
            <v>161529750</v>
          </cell>
        </row>
        <row r="819">
          <cell r="B819" t="str">
            <v>h</v>
          </cell>
          <cell r="C819" t="str">
            <v>부직포(t=2mm)</v>
          </cell>
          <cell r="E819">
            <v>5508</v>
          </cell>
          <cell r="F819" t="str">
            <v>M2</v>
          </cell>
          <cell r="G819">
            <v>1000</v>
          </cell>
          <cell r="H819">
            <v>5508000</v>
          </cell>
        </row>
        <row r="820">
          <cell r="B820" t="str">
            <v>i</v>
          </cell>
          <cell r="C820" t="str">
            <v>보호몰탈</v>
          </cell>
          <cell r="G820">
            <v>0</v>
          </cell>
          <cell r="H820">
            <v>0</v>
          </cell>
        </row>
        <row r="821">
          <cell r="B821" t="str">
            <v>i-1</v>
          </cell>
          <cell r="C821" t="str">
            <v>보호몰탈</v>
          </cell>
          <cell r="D821" t="str">
            <v>T=5MM</v>
          </cell>
          <cell r="E821">
            <v>13</v>
          </cell>
          <cell r="F821" t="str">
            <v>M3</v>
          </cell>
          <cell r="G821">
            <v>4370</v>
          </cell>
          <cell r="H821">
            <v>56810</v>
          </cell>
        </row>
        <row r="822">
          <cell r="B822" t="str">
            <v>i-2</v>
          </cell>
          <cell r="C822" t="str">
            <v>보호몰탈</v>
          </cell>
          <cell r="D822" t="str">
            <v>T=30mm</v>
          </cell>
          <cell r="E822">
            <v>33</v>
          </cell>
          <cell r="F822" t="str">
            <v>M3</v>
          </cell>
          <cell r="G822">
            <v>9620</v>
          </cell>
          <cell r="H822">
            <v>317460</v>
          </cell>
        </row>
        <row r="823">
          <cell r="B823" t="str">
            <v>i-3</v>
          </cell>
          <cell r="C823" t="str">
            <v>고름몰탈</v>
          </cell>
          <cell r="D823" t="str">
            <v>T=10MM</v>
          </cell>
          <cell r="E823">
            <v>11</v>
          </cell>
          <cell r="F823" t="str">
            <v>M3</v>
          </cell>
          <cell r="G823">
            <v>4790</v>
          </cell>
          <cell r="H823">
            <v>52690</v>
          </cell>
        </row>
        <row r="824">
          <cell r="B824" t="str">
            <v>i-4</v>
          </cell>
          <cell r="C824" t="str">
            <v>벽돌쌓기</v>
          </cell>
          <cell r="D824" t="str">
            <v>0.5B</v>
          </cell>
          <cell r="E824">
            <v>431</v>
          </cell>
          <cell r="F824" t="str">
            <v>M2</v>
          </cell>
          <cell r="G824">
            <v>13600</v>
          </cell>
          <cell r="H824">
            <v>5861600</v>
          </cell>
        </row>
        <row r="825">
          <cell r="B825" t="str">
            <v>소계</v>
          </cell>
          <cell r="E825">
            <v>0</v>
          </cell>
          <cell r="G825">
            <v>0</v>
          </cell>
          <cell r="H825">
            <v>0</v>
          </cell>
        </row>
        <row r="826">
          <cell r="B826" t="str">
            <v>j</v>
          </cell>
          <cell r="C826" t="str">
            <v>신축이음</v>
          </cell>
          <cell r="D826" t="str">
            <v>터 널 용</v>
          </cell>
          <cell r="E826">
            <v>134</v>
          </cell>
          <cell r="F826" t="str">
            <v>M</v>
          </cell>
          <cell r="G826">
            <v>3100</v>
          </cell>
          <cell r="H826">
            <v>415400</v>
          </cell>
        </row>
        <row r="827">
          <cell r="B827" t="str">
            <v>계</v>
          </cell>
          <cell r="E827">
            <v>0</v>
          </cell>
          <cell r="G827">
            <v>0</v>
          </cell>
          <cell r="H827">
            <v>0</v>
          </cell>
        </row>
        <row r="828">
          <cell r="B828" t="str">
            <v>4.10</v>
          </cell>
          <cell r="C828" t="str">
            <v>부대공</v>
          </cell>
          <cell r="G828">
            <v>0</v>
          </cell>
          <cell r="H828">
            <v>0</v>
          </cell>
        </row>
        <row r="829">
          <cell r="B829" t="str">
            <v>a</v>
          </cell>
          <cell r="C829" t="str">
            <v>터널내부도장</v>
          </cell>
          <cell r="D829" t="str">
            <v>상부</v>
          </cell>
          <cell r="E829">
            <v>1614</v>
          </cell>
          <cell r="F829" t="str">
            <v>M2</v>
          </cell>
          <cell r="G829">
            <v>1760</v>
          </cell>
          <cell r="H829">
            <v>2840640</v>
          </cell>
        </row>
        <row r="830">
          <cell r="B830" t="str">
            <v>b</v>
          </cell>
          <cell r="C830" t="str">
            <v>타일붙임</v>
          </cell>
          <cell r="D830" t="str">
            <v>92x245x11(하부)</v>
          </cell>
          <cell r="E830">
            <v>6058</v>
          </cell>
          <cell r="F830" t="str">
            <v>M2</v>
          </cell>
          <cell r="G830">
            <v>33030</v>
          </cell>
          <cell r="H830">
            <v>200095740</v>
          </cell>
        </row>
        <row r="831">
          <cell r="B831" t="str">
            <v>c</v>
          </cell>
          <cell r="C831" t="str">
            <v>터널명판및안내판</v>
          </cell>
          <cell r="E831">
            <v>4</v>
          </cell>
          <cell r="F831" t="str">
            <v>개</v>
          </cell>
          <cell r="G831">
            <v>477490</v>
          </cell>
          <cell r="H831">
            <v>1909960</v>
          </cell>
        </row>
        <row r="832">
          <cell r="B832" t="str">
            <v>계</v>
          </cell>
          <cell r="E832">
            <v>0</v>
          </cell>
          <cell r="G832">
            <v>0</v>
          </cell>
          <cell r="H832">
            <v>0</v>
          </cell>
        </row>
        <row r="833">
          <cell r="B833" t="str">
            <v>4.11</v>
          </cell>
          <cell r="C833" t="str">
            <v>갱구보강공</v>
          </cell>
          <cell r="G833">
            <v>0</v>
          </cell>
          <cell r="H833">
            <v>0</v>
          </cell>
        </row>
        <row r="834">
          <cell r="B834" t="str">
            <v>a</v>
          </cell>
          <cell r="C834" t="str">
            <v>숏크리트공</v>
          </cell>
          <cell r="D834" t="str">
            <v>갱 구 부</v>
          </cell>
          <cell r="E834">
            <v>138</v>
          </cell>
          <cell r="F834" t="str">
            <v>M3</v>
          </cell>
          <cell r="G834">
            <v>94110</v>
          </cell>
          <cell r="H834">
            <v>12987180</v>
          </cell>
        </row>
        <row r="835">
          <cell r="B835" t="str">
            <v>b</v>
          </cell>
          <cell r="C835" t="str">
            <v>숏크리트버럭처리</v>
          </cell>
          <cell r="D835" t="str">
            <v>갱구부</v>
          </cell>
          <cell r="E835">
            <v>14</v>
          </cell>
          <cell r="F835" t="str">
            <v>M3</v>
          </cell>
          <cell r="G835">
            <v>11850</v>
          </cell>
          <cell r="H835">
            <v>165900</v>
          </cell>
        </row>
        <row r="836">
          <cell r="B836" t="str">
            <v>c</v>
          </cell>
          <cell r="C836" t="str">
            <v>ROCK-BOLT</v>
          </cell>
          <cell r="D836" t="str">
            <v>갱 구 부</v>
          </cell>
          <cell r="E836">
            <v>126</v>
          </cell>
          <cell r="F836" t="str">
            <v>개</v>
          </cell>
          <cell r="G836">
            <v>74290</v>
          </cell>
          <cell r="H836">
            <v>9360540</v>
          </cell>
        </row>
        <row r="837">
          <cell r="B837" t="str">
            <v>d</v>
          </cell>
          <cell r="C837" t="str">
            <v>와이어매쉬</v>
          </cell>
          <cell r="D837" t="str">
            <v>4.8x100x100</v>
          </cell>
          <cell r="E837">
            <v>1428</v>
          </cell>
          <cell r="F837" t="str">
            <v>M2</v>
          </cell>
          <cell r="G837">
            <v>2190</v>
          </cell>
          <cell r="H837">
            <v>3127320</v>
          </cell>
        </row>
        <row r="838">
          <cell r="B838" t="str">
            <v>e</v>
          </cell>
          <cell r="C838" t="str">
            <v>plate</v>
          </cell>
          <cell r="D838" t="str">
            <v>3200x200x3</v>
          </cell>
          <cell r="E838">
            <v>43</v>
          </cell>
          <cell r="F838" t="str">
            <v>개소</v>
          </cell>
          <cell r="G838">
            <v>31410</v>
          </cell>
          <cell r="H838">
            <v>1350630</v>
          </cell>
        </row>
        <row r="839">
          <cell r="B839" t="str">
            <v>f</v>
          </cell>
          <cell r="C839" t="str">
            <v>갱문가시설</v>
          </cell>
          <cell r="E839">
            <v>4</v>
          </cell>
          <cell r="F839" t="str">
            <v>개소</v>
          </cell>
          <cell r="G839">
            <v>10059420</v>
          </cell>
          <cell r="H839">
            <v>40237680</v>
          </cell>
        </row>
        <row r="840">
          <cell r="B840" t="str">
            <v>계</v>
          </cell>
          <cell r="E840">
            <v>0</v>
          </cell>
          <cell r="G840">
            <v>0</v>
          </cell>
          <cell r="H840">
            <v>0</v>
          </cell>
        </row>
        <row r="841">
          <cell r="B841" t="str">
            <v>4.12</v>
          </cell>
          <cell r="C841" t="str">
            <v>계 측 공</v>
          </cell>
          <cell r="G841">
            <v>0</v>
          </cell>
          <cell r="H841">
            <v>0</v>
          </cell>
        </row>
        <row r="842">
          <cell r="B842" t="str">
            <v>a</v>
          </cell>
          <cell r="C842" t="str">
            <v>자재비및설치비</v>
          </cell>
          <cell r="G842">
            <v>0</v>
          </cell>
          <cell r="H842">
            <v>0</v>
          </cell>
        </row>
        <row r="843">
          <cell r="B843" t="str">
            <v>a-1</v>
          </cell>
          <cell r="C843" t="str">
            <v>천단침하측정용기기</v>
          </cell>
          <cell r="E843">
            <v>40</v>
          </cell>
          <cell r="F843" t="str">
            <v>조</v>
          </cell>
          <cell r="G843">
            <v>39090</v>
          </cell>
          <cell r="H843">
            <v>1563600</v>
          </cell>
        </row>
        <row r="844">
          <cell r="B844" t="str">
            <v>a-2</v>
          </cell>
          <cell r="C844" t="str">
            <v>내공변위측정용기기</v>
          </cell>
          <cell r="E844">
            <v>160</v>
          </cell>
          <cell r="F844" t="str">
            <v>조</v>
          </cell>
          <cell r="G844">
            <v>39090</v>
          </cell>
          <cell r="H844">
            <v>6254400</v>
          </cell>
        </row>
        <row r="845">
          <cell r="B845" t="str">
            <v>a-3</v>
          </cell>
          <cell r="C845" t="str">
            <v>숏크리트응력측정용기</v>
          </cell>
          <cell r="D845" t="str">
            <v>기설치</v>
          </cell>
          <cell r="E845">
            <v>24</v>
          </cell>
          <cell r="F845" t="str">
            <v>조</v>
          </cell>
          <cell r="G845">
            <v>609390</v>
          </cell>
          <cell r="H845">
            <v>14625360</v>
          </cell>
        </row>
        <row r="846">
          <cell r="B846" t="str">
            <v>a-4</v>
          </cell>
          <cell r="C846" t="str">
            <v>지중변위측정용기기</v>
          </cell>
          <cell r="E846">
            <v>24</v>
          </cell>
          <cell r="F846" t="str">
            <v>조</v>
          </cell>
          <cell r="G846">
            <v>224690</v>
          </cell>
          <cell r="H846">
            <v>5392560</v>
          </cell>
        </row>
        <row r="847">
          <cell r="B847" t="str">
            <v>a-5</v>
          </cell>
          <cell r="C847" t="str">
            <v>ROCK BOLT축력측정용</v>
          </cell>
          <cell r="E847">
            <v>24</v>
          </cell>
          <cell r="F847" t="str">
            <v>조</v>
          </cell>
          <cell r="G847">
            <v>267820</v>
          </cell>
          <cell r="H847">
            <v>6427680</v>
          </cell>
        </row>
        <row r="848">
          <cell r="B848" t="str">
            <v>a-6</v>
          </cell>
          <cell r="C848" t="str">
            <v>ROCK BOLT인발측정용</v>
          </cell>
          <cell r="E848">
            <v>1</v>
          </cell>
          <cell r="F848" t="str">
            <v>조</v>
          </cell>
          <cell r="G848">
            <v>1600000</v>
          </cell>
          <cell r="H848">
            <v>1600000</v>
          </cell>
        </row>
        <row r="849">
          <cell r="B849" t="str">
            <v>소계</v>
          </cell>
          <cell r="E849">
            <v>0</v>
          </cell>
          <cell r="G849">
            <v>0</v>
          </cell>
          <cell r="H849">
            <v>0</v>
          </cell>
        </row>
        <row r="850">
          <cell r="B850" t="str">
            <v>b</v>
          </cell>
          <cell r="C850" t="str">
            <v>계측비</v>
          </cell>
          <cell r="E850">
            <v>1</v>
          </cell>
          <cell r="F850" t="str">
            <v>식</v>
          </cell>
          <cell r="G850">
            <v>144700000</v>
          </cell>
          <cell r="H850">
            <v>144700000</v>
          </cell>
        </row>
        <row r="851">
          <cell r="B851" t="str">
            <v>계</v>
          </cell>
          <cell r="E851">
            <v>0</v>
          </cell>
          <cell r="G851">
            <v>0</v>
          </cell>
          <cell r="H851">
            <v>0</v>
          </cell>
        </row>
        <row r="852">
          <cell r="B852" t="str">
            <v>4.13</v>
          </cell>
          <cell r="C852" t="str">
            <v>선진수평보링</v>
          </cell>
          <cell r="G852">
            <v>0</v>
          </cell>
          <cell r="H852">
            <v>0</v>
          </cell>
        </row>
        <row r="853">
          <cell r="B853" t="str">
            <v>c</v>
          </cell>
          <cell r="C853" t="str">
            <v>선진수평보링</v>
          </cell>
          <cell r="D853" t="str">
            <v>경    암</v>
          </cell>
          <cell r="E853">
            <v>120</v>
          </cell>
          <cell r="F853" t="str">
            <v>M</v>
          </cell>
          <cell r="G853">
            <v>95590</v>
          </cell>
          <cell r="H853">
            <v>11470800</v>
          </cell>
        </row>
        <row r="854">
          <cell r="B854" t="str">
            <v>계</v>
          </cell>
          <cell r="E854">
            <v>0</v>
          </cell>
          <cell r="G854">
            <v>0</v>
          </cell>
          <cell r="H854">
            <v>0</v>
          </cell>
        </row>
        <row r="855">
          <cell r="B855" t="str">
            <v>4.14</v>
          </cell>
          <cell r="C855" t="str">
            <v>보조공법</v>
          </cell>
          <cell r="G855">
            <v>0</v>
          </cell>
          <cell r="H855">
            <v>0</v>
          </cell>
        </row>
        <row r="856">
          <cell r="B856" t="str">
            <v>a</v>
          </cell>
          <cell r="C856" t="str">
            <v>강관다단 그라우팅</v>
          </cell>
          <cell r="E856">
            <v>52</v>
          </cell>
          <cell r="F856" t="str">
            <v>공</v>
          </cell>
          <cell r="G856">
            <v>937660</v>
          </cell>
          <cell r="H856">
            <v>48758320</v>
          </cell>
        </row>
        <row r="857">
          <cell r="B857" t="str">
            <v>b</v>
          </cell>
          <cell r="C857" t="str">
            <v>우레탄그라우팅</v>
          </cell>
          <cell r="E857">
            <v>714</v>
          </cell>
          <cell r="F857" t="str">
            <v>공</v>
          </cell>
          <cell r="G857">
            <v>766150</v>
          </cell>
          <cell r="H857">
            <v>547031100</v>
          </cell>
        </row>
        <row r="858">
          <cell r="B858" t="str">
            <v>계</v>
          </cell>
          <cell r="E858">
            <v>0</v>
          </cell>
          <cell r="G858">
            <v>0</v>
          </cell>
          <cell r="H858">
            <v>0</v>
          </cell>
        </row>
        <row r="859">
          <cell r="B859" t="str">
            <v>4.15</v>
          </cell>
          <cell r="C859" t="str">
            <v>전기공</v>
          </cell>
          <cell r="E859">
            <v>1</v>
          </cell>
          <cell r="F859" t="str">
            <v>식</v>
          </cell>
          <cell r="G859">
            <v>428000000</v>
          </cell>
          <cell r="H859">
            <v>428000000</v>
          </cell>
        </row>
        <row r="860">
          <cell r="B860" t="str">
            <v>4.16</v>
          </cell>
          <cell r="C860" t="str">
            <v>소화설비</v>
          </cell>
          <cell r="E860">
            <v>1</v>
          </cell>
          <cell r="F860" t="str">
            <v>식</v>
          </cell>
          <cell r="G860">
            <v>5148470</v>
          </cell>
          <cell r="H860">
            <v>5148470</v>
          </cell>
        </row>
        <row r="861">
          <cell r="B861" t="str">
            <v>총계</v>
          </cell>
          <cell r="E861">
            <v>0</v>
          </cell>
          <cell r="G861">
            <v>0</v>
          </cell>
          <cell r="H861">
            <v>0</v>
          </cell>
        </row>
        <row r="862">
          <cell r="B862" t="str">
            <v>5.00</v>
          </cell>
          <cell r="C862" t="str">
            <v>포    장    공</v>
          </cell>
          <cell r="G862">
            <v>0</v>
          </cell>
          <cell r="H862">
            <v>5822079800</v>
          </cell>
        </row>
        <row r="863">
          <cell r="B863" t="str">
            <v>5.01</v>
          </cell>
          <cell r="C863" t="str">
            <v>보조기층</v>
          </cell>
          <cell r="G863">
            <v>0</v>
          </cell>
          <cell r="H863">
            <v>0</v>
          </cell>
        </row>
        <row r="864">
          <cell r="B864" t="str">
            <v>a</v>
          </cell>
          <cell r="C864" t="str">
            <v>보조기층생산및운반</v>
          </cell>
          <cell r="D864" t="str">
            <v>현장암유용</v>
          </cell>
          <cell r="E864">
            <v>151633</v>
          </cell>
          <cell r="F864" t="str">
            <v>M3</v>
          </cell>
          <cell r="G864">
            <v>11400</v>
          </cell>
          <cell r="H864">
            <v>1728616200</v>
          </cell>
        </row>
        <row r="865">
          <cell r="B865" t="str">
            <v>b</v>
          </cell>
          <cell r="C865" t="str">
            <v>포설및다짐</v>
          </cell>
          <cell r="G865">
            <v>0</v>
          </cell>
          <cell r="H865">
            <v>0</v>
          </cell>
        </row>
        <row r="866">
          <cell r="B866" t="str">
            <v>b-1</v>
          </cell>
          <cell r="C866" t="str">
            <v>포설및다짐</v>
          </cell>
          <cell r="D866" t="str">
            <v>T=15CM</v>
          </cell>
          <cell r="E866">
            <v>1144</v>
          </cell>
          <cell r="F866" t="str">
            <v>M3</v>
          </cell>
          <cell r="G866">
            <v>2520</v>
          </cell>
          <cell r="H866">
            <v>2882880</v>
          </cell>
        </row>
        <row r="867">
          <cell r="B867" t="str">
            <v>b-2</v>
          </cell>
          <cell r="C867" t="str">
            <v>포설및다짐</v>
          </cell>
          <cell r="D867" t="str">
            <v>T=20CM</v>
          </cell>
          <cell r="E867">
            <v>5818</v>
          </cell>
          <cell r="F867" t="str">
            <v>M3</v>
          </cell>
          <cell r="G867">
            <v>2260</v>
          </cell>
          <cell r="H867">
            <v>13148680</v>
          </cell>
        </row>
        <row r="868">
          <cell r="B868" t="str">
            <v>b-3</v>
          </cell>
          <cell r="C868" t="str">
            <v>보조기층포설및다짐</v>
          </cell>
          <cell r="D868" t="str">
            <v>T=35Cm</v>
          </cell>
          <cell r="E868">
            <v>82692</v>
          </cell>
          <cell r="F868" t="str">
            <v>M3</v>
          </cell>
          <cell r="G868">
            <v>2320</v>
          </cell>
          <cell r="H868">
            <v>191845440</v>
          </cell>
        </row>
        <row r="869">
          <cell r="B869" t="str">
            <v>소계</v>
          </cell>
          <cell r="E869">
            <v>0</v>
          </cell>
          <cell r="G869">
            <v>0</v>
          </cell>
          <cell r="H869">
            <v>0</v>
          </cell>
        </row>
        <row r="870">
          <cell r="B870" t="str">
            <v>계</v>
          </cell>
          <cell r="E870">
            <v>0</v>
          </cell>
          <cell r="G870">
            <v>0</v>
          </cell>
          <cell r="H870">
            <v>0</v>
          </cell>
        </row>
        <row r="871">
          <cell r="B871" t="str">
            <v>5.02</v>
          </cell>
          <cell r="C871" t="str">
            <v>프라임코팅</v>
          </cell>
          <cell r="D871" t="str">
            <v>(MC - 1)</v>
          </cell>
          <cell r="E871">
            <v>2003</v>
          </cell>
          <cell r="F871" t="str">
            <v>ａ</v>
          </cell>
          <cell r="G871">
            <v>30760</v>
          </cell>
          <cell r="H871">
            <v>61612280</v>
          </cell>
        </row>
        <row r="872">
          <cell r="B872" t="str">
            <v>5.03</v>
          </cell>
          <cell r="C872" t="str">
            <v>기층포장</v>
          </cell>
          <cell r="G872">
            <v>0</v>
          </cell>
          <cell r="H872">
            <v>0</v>
          </cell>
        </row>
        <row r="873">
          <cell r="B873" t="str">
            <v>a</v>
          </cell>
          <cell r="C873" t="str">
            <v>기층아스콘구입</v>
          </cell>
          <cell r="D873" t="str">
            <v>#467</v>
          </cell>
          <cell r="E873">
            <v>70740</v>
          </cell>
          <cell r="F873" t="str">
            <v>Ton</v>
          </cell>
          <cell r="G873">
            <v>24510</v>
          </cell>
          <cell r="H873">
            <v>1733837400</v>
          </cell>
        </row>
        <row r="874">
          <cell r="B874" t="str">
            <v>b</v>
          </cell>
          <cell r="C874" t="str">
            <v>포설및다짐</v>
          </cell>
          <cell r="D874" t="str">
            <v>(T=14㎝,D15mm)</v>
          </cell>
          <cell r="E874">
            <v>2002</v>
          </cell>
          <cell r="F874" t="str">
            <v>ａ</v>
          </cell>
          <cell r="G874">
            <v>108720</v>
          </cell>
          <cell r="H874">
            <v>217657440</v>
          </cell>
        </row>
        <row r="875">
          <cell r="B875" t="str">
            <v>계</v>
          </cell>
          <cell r="E875">
            <v>0</v>
          </cell>
          <cell r="G875">
            <v>0</v>
          </cell>
          <cell r="H875">
            <v>0</v>
          </cell>
        </row>
        <row r="876">
          <cell r="B876" t="str">
            <v>5.04</v>
          </cell>
          <cell r="C876" t="str">
            <v>중간층포설및다짐</v>
          </cell>
          <cell r="G876">
            <v>0</v>
          </cell>
          <cell r="H876">
            <v>0</v>
          </cell>
        </row>
        <row r="877">
          <cell r="B877" t="str">
            <v>a</v>
          </cell>
          <cell r="C877" t="str">
            <v>중간층아스콘구입</v>
          </cell>
          <cell r="E877">
            <v>9594</v>
          </cell>
          <cell r="F877" t="str">
            <v>Ton</v>
          </cell>
          <cell r="G877">
            <v>27220</v>
          </cell>
          <cell r="H877">
            <v>261148680</v>
          </cell>
        </row>
        <row r="878">
          <cell r="B878" t="str">
            <v>b</v>
          </cell>
          <cell r="C878" t="str">
            <v>중간층아스콘포설및다</v>
          </cell>
          <cell r="D878" t="str">
            <v>(T=  6cm)</v>
          </cell>
          <cell r="E878">
            <v>2002</v>
          </cell>
          <cell r="F878" t="str">
            <v>ａ</v>
          </cell>
          <cell r="G878">
            <v>45950</v>
          </cell>
          <cell r="H878">
            <v>91991900</v>
          </cell>
        </row>
        <row r="879">
          <cell r="B879" t="str">
            <v>계</v>
          </cell>
          <cell r="E879">
            <v>0</v>
          </cell>
          <cell r="G879">
            <v>0</v>
          </cell>
          <cell r="H879">
            <v>0</v>
          </cell>
        </row>
        <row r="880">
          <cell r="B880" t="str">
            <v>5.05</v>
          </cell>
          <cell r="C880" t="str">
            <v>택코팅</v>
          </cell>
          <cell r="D880" t="str">
            <v>(30ℓ/ａ : 신설)</v>
          </cell>
          <cell r="E880">
            <v>4905</v>
          </cell>
          <cell r="F880" t="str">
            <v>ａ</v>
          </cell>
          <cell r="G880">
            <v>12630</v>
          </cell>
          <cell r="H880">
            <v>61950150</v>
          </cell>
        </row>
        <row r="881">
          <cell r="B881" t="str">
            <v>5.06</v>
          </cell>
          <cell r="C881" t="str">
            <v>표층포설및다짐포장</v>
          </cell>
          <cell r="G881">
            <v>0</v>
          </cell>
          <cell r="H881">
            <v>0</v>
          </cell>
        </row>
        <row r="882">
          <cell r="B882" t="str">
            <v>a</v>
          </cell>
          <cell r="C882" t="str">
            <v>표층아스콘구입</v>
          </cell>
          <cell r="D882" t="str">
            <v>#78</v>
          </cell>
          <cell r="E882">
            <v>24174</v>
          </cell>
          <cell r="F882" t="str">
            <v>Ton</v>
          </cell>
          <cell r="G882">
            <v>28230</v>
          </cell>
          <cell r="H882">
            <v>682432020</v>
          </cell>
        </row>
        <row r="883">
          <cell r="B883" t="str">
            <v>b</v>
          </cell>
          <cell r="C883" t="str">
            <v>포설및다짐</v>
          </cell>
          <cell r="D883" t="str">
            <v>(T= 5㎝)</v>
          </cell>
          <cell r="E883">
            <v>2001</v>
          </cell>
          <cell r="F883" t="str">
            <v>ａ</v>
          </cell>
          <cell r="G883">
            <v>43690</v>
          </cell>
          <cell r="H883">
            <v>87423690</v>
          </cell>
        </row>
        <row r="884">
          <cell r="B884" t="str">
            <v>c</v>
          </cell>
          <cell r="C884" t="str">
            <v>포설및다짐</v>
          </cell>
          <cell r="D884" t="str">
            <v>(T=  8cm)</v>
          </cell>
          <cell r="E884">
            <v>41</v>
          </cell>
          <cell r="F884" t="str">
            <v>ａ</v>
          </cell>
          <cell r="G884">
            <v>73690</v>
          </cell>
          <cell r="H884">
            <v>3021290</v>
          </cell>
        </row>
        <row r="885">
          <cell r="B885" t="str">
            <v>계</v>
          </cell>
          <cell r="E885">
            <v>0</v>
          </cell>
          <cell r="G885">
            <v>0</v>
          </cell>
          <cell r="H885">
            <v>0</v>
          </cell>
        </row>
        <row r="886">
          <cell r="B886" t="str">
            <v>5.07</v>
          </cell>
          <cell r="C886" t="str">
            <v>콘크리트포장</v>
          </cell>
          <cell r="G886">
            <v>0</v>
          </cell>
          <cell r="H886">
            <v>0</v>
          </cell>
        </row>
        <row r="887">
          <cell r="B887" t="str">
            <v>a</v>
          </cell>
          <cell r="C887" t="str">
            <v>구입및포장</v>
          </cell>
          <cell r="D887" t="str">
            <v>T=20㎝</v>
          </cell>
          <cell r="E887">
            <v>3918</v>
          </cell>
          <cell r="F887" t="str">
            <v>M3</v>
          </cell>
          <cell r="G887">
            <v>64990</v>
          </cell>
          <cell r="H887">
            <v>254630820</v>
          </cell>
        </row>
        <row r="888">
          <cell r="B888" t="str">
            <v>b</v>
          </cell>
          <cell r="C888" t="str">
            <v>구입및포장</v>
          </cell>
          <cell r="D888" t="str">
            <v>T=30cm</v>
          </cell>
          <cell r="E888">
            <v>1947</v>
          </cell>
          <cell r="F888" t="str">
            <v>M3</v>
          </cell>
          <cell r="G888">
            <v>57060</v>
          </cell>
          <cell r="H888">
            <v>111095820</v>
          </cell>
        </row>
        <row r="889">
          <cell r="B889" t="str">
            <v>c</v>
          </cell>
          <cell r="C889" t="str">
            <v>린콘크리트포설</v>
          </cell>
          <cell r="D889" t="str">
            <v>T=15CM</v>
          </cell>
          <cell r="E889">
            <v>915</v>
          </cell>
          <cell r="F889" t="str">
            <v>M3</v>
          </cell>
          <cell r="G889">
            <v>41300</v>
          </cell>
          <cell r="H889">
            <v>37789500</v>
          </cell>
        </row>
        <row r="890">
          <cell r="B890" t="str">
            <v>d</v>
          </cell>
          <cell r="C890" t="str">
            <v>비닐깔기</v>
          </cell>
          <cell r="D890" t="str">
            <v>t=0.1mm</v>
          </cell>
          <cell r="E890">
            <v>15660</v>
          </cell>
          <cell r="F890" t="str">
            <v>M2</v>
          </cell>
          <cell r="G890">
            <v>400</v>
          </cell>
          <cell r="H890">
            <v>6264000</v>
          </cell>
        </row>
        <row r="891">
          <cell r="B891" t="str">
            <v>e</v>
          </cell>
          <cell r="C891" t="str">
            <v>거푸집</v>
          </cell>
          <cell r="D891" t="str">
            <v>(합판 4회)</v>
          </cell>
          <cell r="E891">
            <v>2822</v>
          </cell>
          <cell r="F891" t="str">
            <v>M2</v>
          </cell>
          <cell r="G891">
            <v>13460</v>
          </cell>
          <cell r="H891">
            <v>37984120</v>
          </cell>
        </row>
        <row r="892">
          <cell r="B892" t="str">
            <v>f</v>
          </cell>
          <cell r="C892" t="str">
            <v>세로줄눈</v>
          </cell>
          <cell r="E892">
            <v>814</v>
          </cell>
          <cell r="F892" t="str">
            <v>M</v>
          </cell>
          <cell r="G892">
            <v>2960</v>
          </cell>
          <cell r="H892">
            <v>2409440</v>
          </cell>
        </row>
        <row r="893">
          <cell r="B893" t="str">
            <v>g</v>
          </cell>
          <cell r="C893" t="str">
            <v>가로수축줄눈</v>
          </cell>
          <cell r="E893">
            <v>1010</v>
          </cell>
          <cell r="F893" t="str">
            <v>M</v>
          </cell>
          <cell r="G893">
            <v>23780</v>
          </cell>
          <cell r="H893">
            <v>24017800</v>
          </cell>
        </row>
        <row r="894">
          <cell r="B894" t="str">
            <v>h</v>
          </cell>
          <cell r="C894" t="str">
            <v>팽창줄눈</v>
          </cell>
          <cell r="E894">
            <v>17</v>
          </cell>
          <cell r="F894" t="str">
            <v>M</v>
          </cell>
          <cell r="G894">
            <v>29650</v>
          </cell>
          <cell r="H894">
            <v>504050</v>
          </cell>
        </row>
        <row r="895">
          <cell r="B895" t="str">
            <v>i</v>
          </cell>
          <cell r="C895" t="str">
            <v>와이어매쉬</v>
          </cell>
          <cell r="D895" t="str">
            <v>8x100x100</v>
          </cell>
          <cell r="E895">
            <v>18295</v>
          </cell>
          <cell r="F895" t="str">
            <v>M2</v>
          </cell>
          <cell r="G895">
            <v>1740</v>
          </cell>
          <cell r="H895">
            <v>31833300</v>
          </cell>
        </row>
        <row r="896">
          <cell r="B896" t="str">
            <v>j</v>
          </cell>
          <cell r="C896" t="str">
            <v>포장면연마</v>
          </cell>
          <cell r="D896" t="str">
            <v>콘크리트포장</v>
          </cell>
          <cell r="E896">
            <v>104</v>
          </cell>
          <cell r="F896" t="str">
            <v>M2</v>
          </cell>
          <cell r="G896">
            <v>11030</v>
          </cell>
          <cell r="H896">
            <v>1147120</v>
          </cell>
        </row>
        <row r="897">
          <cell r="B897" t="str">
            <v>k</v>
          </cell>
          <cell r="C897" t="str">
            <v>면정리및청소</v>
          </cell>
          <cell r="D897" t="str">
            <v>(발파암 : 육상)</v>
          </cell>
          <cell r="E897">
            <v>231</v>
          </cell>
          <cell r="F897" t="str">
            <v>M2</v>
          </cell>
          <cell r="G897">
            <v>3470</v>
          </cell>
          <cell r="H897">
            <v>801570</v>
          </cell>
        </row>
        <row r="898">
          <cell r="B898" t="str">
            <v>l</v>
          </cell>
          <cell r="C898" t="str">
            <v>줄눈</v>
          </cell>
          <cell r="D898" t="str">
            <v>판재(T=20MM)</v>
          </cell>
          <cell r="E898">
            <v>3088</v>
          </cell>
          <cell r="F898" t="str">
            <v>M2</v>
          </cell>
          <cell r="G898">
            <v>950</v>
          </cell>
          <cell r="H898">
            <v>2933600</v>
          </cell>
        </row>
        <row r="899">
          <cell r="B899" t="str">
            <v>계</v>
          </cell>
          <cell r="E899">
            <v>0</v>
          </cell>
          <cell r="G899">
            <v>0</v>
          </cell>
          <cell r="H899">
            <v>0</v>
          </cell>
        </row>
        <row r="900">
          <cell r="B900" t="str">
            <v>5.06</v>
          </cell>
          <cell r="C900" t="str">
            <v>보도블럭포장</v>
          </cell>
          <cell r="G900">
            <v>0</v>
          </cell>
          <cell r="H900">
            <v>0</v>
          </cell>
        </row>
        <row r="901">
          <cell r="B901" t="str">
            <v>a</v>
          </cell>
          <cell r="C901" t="str">
            <v>보도블럭포장</v>
          </cell>
          <cell r="D901" t="str">
            <v>소형고압 T=6㎝</v>
          </cell>
          <cell r="E901">
            <v>7623</v>
          </cell>
          <cell r="F901" t="str">
            <v>M2</v>
          </cell>
          <cell r="G901">
            <v>12390</v>
          </cell>
          <cell r="H901">
            <v>94448970</v>
          </cell>
        </row>
        <row r="902">
          <cell r="B902" t="str">
            <v>b</v>
          </cell>
          <cell r="C902" t="str">
            <v>성토부다이크(형식-2)</v>
          </cell>
          <cell r="D902" t="str">
            <v>180x210x300</v>
          </cell>
          <cell r="E902">
            <v>1285</v>
          </cell>
          <cell r="F902" t="str">
            <v>M</v>
          </cell>
          <cell r="G902">
            <v>27210</v>
          </cell>
          <cell r="H902">
            <v>34964850</v>
          </cell>
        </row>
        <row r="903">
          <cell r="B903" t="str">
            <v>c</v>
          </cell>
          <cell r="C903" t="str">
            <v>성토부다이크(형식-3)</v>
          </cell>
          <cell r="D903" t="str">
            <v>180x205x250</v>
          </cell>
          <cell r="E903">
            <v>562</v>
          </cell>
          <cell r="F903" t="str">
            <v>M</v>
          </cell>
          <cell r="G903">
            <v>25460</v>
          </cell>
          <cell r="H903">
            <v>14308520</v>
          </cell>
        </row>
        <row r="904">
          <cell r="B904" t="str">
            <v>d</v>
          </cell>
          <cell r="C904" t="str">
            <v>도로경계석</v>
          </cell>
          <cell r="D904" t="str">
            <v>150x150x1000㎜</v>
          </cell>
          <cell r="E904">
            <v>1799</v>
          </cell>
          <cell r="F904" t="str">
            <v>M</v>
          </cell>
          <cell r="G904">
            <v>11890</v>
          </cell>
          <cell r="H904">
            <v>21390110</v>
          </cell>
        </row>
        <row r="905">
          <cell r="B905" t="str">
            <v>e</v>
          </cell>
          <cell r="C905" t="str">
            <v>되메우기및다짐</v>
          </cell>
          <cell r="D905" t="str">
            <v>(기계50%+인력50%)</v>
          </cell>
          <cell r="E905">
            <v>2512</v>
          </cell>
          <cell r="F905" t="str">
            <v>M3</v>
          </cell>
          <cell r="G905">
            <v>3180</v>
          </cell>
          <cell r="H905">
            <v>7988160</v>
          </cell>
        </row>
        <row r="906">
          <cell r="B906" t="str">
            <v>계</v>
          </cell>
          <cell r="E906">
            <v>0</v>
          </cell>
          <cell r="G906">
            <v>0</v>
          </cell>
          <cell r="H906">
            <v>0</v>
          </cell>
        </row>
        <row r="907">
          <cell r="B907" t="str">
            <v>총계</v>
          </cell>
          <cell r="E907">
            <v>0</v>
          </cell>
          <cell r="G907">
            <v>0</v>
          </cell>
          <cell r="H907">
            <v>0</v>
          </cell>
        </row>
        <row r="908">
          <cell r="B908" t="str">
            <v>6.00</v>
          </cell>
          <cell r="C908" t="str">
            <v>교통안전시설공</v>
          </cell>
          <cell r="G908">
            <v>0</v>
          </cell>
          <cell r="H908">
            <v>1625966530</v>
          </cell>
        </row>
        <row r="909">
          <cell r="B909" t="str">
            <v>6.01</v>
          </cell>
          <cell r="C909" t="str">
            <v>차선도색</v>
          </cell>
          <cell r="G909">
            <v>0</v>
          </cell>
          <cell r="H909">
            <v>0</v>
          </cell>
        </row>
        <row r="910">
          <cell r="B910" t="str">
            <v>a</v>
          </cell>
          <cell r="C910" t="str">
            <v>백색실선</v>
          </cell>
          <cell r="D910" t="str">
            <v>(융착식)</v>
          </cell>
          <cell r="E910">
            <v>5459</v>
          </cell>
          <cell r="F910" t="str">
            <v>M2</v>
          </cell>
          <cell r="G910">
            <v>4440</v>
          </cell>
          <cell r="H910">
            <v>24237960</v>
          </cell>
        </row>
        <row r="911">
          <cell r="B911" t="str">
            <v>b</v>
          </cell>
          <cell r="C911" t="str">
            <v>백색파선</v>
          </cell>
          <cell r="D911" t="str">
            <v>(융착식)</v>
          </cell>
          <cell r="E911">
            <v>1342</v>
          </cell>
          <cell r="F911" t="str">
            <v>M2</v>
          </cell>
          <cell r="G911">
            <v>4540</v>
          </cell>
          <cell r="H911">
            <v>6092680</v>
          </cell>
        </row>
        <row r="912">
          <cell r="B912" t="str">
            <v>c</v>
          </cell>
          <cell r="C912" t="str">
            <v>황색실선</v>
          </cell>
          <cell r="D912" t="str">
            <v>(융착식)</v>
          </cell>
          <cell r="E912">
            <v>3915</v>
          </cell>
          <cell r="F912" t="str">
            <v>M2</v>
          </cell>
          <cell r="G912">
            <v>4580</v>
          </cell>
          <cell r="H912">
            <v>17930700</v>
          </cell>
        </row>
        <row r="913">
          <cell r="B913" t="str">
            <v>d</v>
          </cell>
          <cell r="C913" t="str">
            <v>황색파선</v>
          </cell>
          <cell r="D913" t="str">
            <v>(융착식)</v>
          </cell>
          <cell r="E913">
            <v>221</v>
          </cell>
          <cell r="F913" t="str">
            <v>M2</v>
          </cell>
          <cell r="G913">
            <v>4640</v>
          </cell>
          <cell r="H913">
            <v>1025440</v>
          </cell>
        </row>
        <row r="914">
          <cell r="B914" t="str">
            <v>e</v>
          </cell>
          <cell r="C914" t="str">
            <v>임시차선도색</v>
          </cell>
          <cell r="G914">
            <v>0</v>
          </cell>
          <cell r="H914">
            <v>0</v>
          </cell>
        </row>
        <row r="915">
          <cell r="B915" t="str">
            <v>e-1</v>
          </cell>
          <cell r="C915" t="str">
            <v>차선도색</v>
          </cell>
          <cell r="D915" t="str">
            <v>백색(상온형)</v>
          </cell>
          <cell r="E915">
            <v>981</v>
          </cell>
          <cell r="F915" t="str">
            <v>M2</v>
          </cell>
          <cell r="G915">
            <v>1400</v>
          </cell>
          <cell r="H915">
            <v>1373400</v>
          </cell>
        </row>
        <row r="916">
          <cell r="B916" t="str">
            <v>e-2</v>
          </cell>
          <cell r="C916" t="str">
            <v>차선도색</v>
          </cell>
          <cell r="D916" t="str">
            <v>황색(상온형)</v>
          </cell>
          <cell r="E916">
            <v>490</v>
          </cell>
          <cell r="F916" t="str">
            <v>M2</v>
          </cell>
          <cell r="G916">
            <v>1400</v>
          </cell>
          <cell r="H916">
            <v>686000</v>
          </cell>
        </row>
        <row r="917">
          <cell r="B917" t="str">
            <v>소계</v>
          </cell>
          <cell r="E917">
            <v>0</v>
          </cell>
          <cell r="G917">
            <v>0</v>
          </cell>
          <cell r="H917">
            <v>0</v>
          </cell>
        </row>
        <row r="918">
          <cell r="B918" t="str">
            <v>계</v>
          </cell>
          <cell r="E918">
            <v>0</v>
          </cell>
          <cell r="G918">
            <v>0</v>
          </cell>
          <cell r="H918">
            <v>0</v>
          </cell>
        </row>
        <row r="919">
          <cell r="B919" t="str">
            <v>6.03</v>
          </cell>
          <cell r="C919" t="str">
            <v>표 지 판</v>
          </cell>
          <cell r="G919">
            <v>0</v>
          </cell>
          <cell r="H919">
            <v>0</v>
          </cell>
        </row>
        <row r="920">
          <cell r="B920" t="str">
            <v>a</v>
          </cell>
          <cell r="C920" t="str">
            <v>교통표지</v>
          </cell>
          <cell r="G920">
            <v>0</v>
          </cell>
          <cell r="H920">
            <v>0</v>
          </cell>
        </row>
        <row r="921">
          <cell r="B921" t="str">
            <v>a-1</v>
          </cell>
          <cell r="C921" t="str">
            <v>교통표지</v>
          </cell>
          <cell r="D921" t="str">
            <v>Φ1200</v>
          </cell>
          <cell r="E921">
            <v>72</v>
          </cell>
          <cell r="F921" t="str">
            <v>개소</v>
          </cell>
          <cell r="G921">
            <v>142830</v>
          </cell>
          <cell r="H921">
            <v>10283760</v>
          </cell>
        </row>
        <row r="922">
          <cell r="B922" t="str">
            <v>a-2</v>
          </cell>
          <cell r="C922" t="str">
            <v>교통표지</v>
          </cell>
          <cell r="D922" t="str">
            <v>Φ900</v>
          </cell>
          <cell r="E922">
            <v>50</v>
          </cell>
          <cell r="F922" t="str">
            <v>개소</v>
          </cell>
          <cell r="G922">
            <v>135040</v>
          </cell>
          <cell r="H922">
            <v>6752000</v>
          </cell>
        </row>
        <row r="923">
          <cell r="B923" t="str">
            <v>a-3</v>
          </cell>
          <cell r="C923" t="str">
            <v>교통표지.</v>
          </cell>
          <cell r="D923" t="str">
            <v>(부착식Φ900)</v>
          </cell>
          <cell r="E923">
            <v>6</v>
          </cell>
          <cell r="F923" t="str">
            <v>개소</v>
          </cell>
          <cell r="G923">
            <v>103130</v>
          </cell>
          <cell r="H923">
            <v>618780</v>
          </cell>
        </row>
        <row r="924">
          <cell r="B924" t="str">
            <v>a-4</v>
          </cell>
          <cell r="C924" t="str">
            <v>보조표지</v>
          </cell>
          <cell r="D924" t="str">
            <v>(400*400)</v>
          </cell>
          <cell r="E924">
            <v>6</v>
          </cell>
          <cell r="F924" t="str">
            <v>개</v>
          </cell>
          <cell r="G924">
            <v>24530</v>
          </cell>
          <cell r="H924">
            <v>147180</v>
          </cell>
        </row>
        <row r="925">
          <cell r="B925" t="str">
            <v>소계</v>
          </cell>
          <cell r="E925">
            <v>0</v>
          </cell>
          <cell r="G925">
            <v>0</v>
          </cell>
          <cell r="H925">
            <v>0</v>
          </cell>
        </row>
        <row r="926">
          <cell r="B926" t="str">
            <v>b</v>
          </cell>
          <cell r="C926" t="str">
            <v>안내표지</v>
          </cell>
          <cell r="G926">
            <v>0</v>
          </cell>
          <cell r="H926">
            <v>0</v>
          </cell>
        </row>
        <row r="927">
          <cell r="B927" t="str">
            <v>b-1</v>
          </cell>
          <cell r="C927" t="str">
            <v>안내표지(복주식)</v>
          </cell>
          <cell r="D927" t="str">
            <v>5000X2500</v>
          </cell>
          <cell r="E927">
            <v>10</v>
          </cell>
          <cell r="F927" t="str">
            <v>개소</v>
          </cell>
          <cell r="G927">
            <v>3407000</v>
          </cell>
          <cell r="H927">
            <v>34070000</v>
          </cell>
        </row>
        <row r="928">
          <cell r="B928" t="str">
            <v>b-2</v>
          </cell>
          <cell r="C928" t="str">
            <v>안내표지(복주식)</v>
          </cell>
          <cell r="D928" t="str">
            <v>4000X2500</v>
          </cell>
          <cell r="E928">
            <v>10</v>
          </cell>
          <cell r="F928" t="str">
            <v>개소</v>
          </cell>
          <cell r="G928">
            <v>2859000</v>
          </cell>
          <cell r="H928">
            <v>28590000</v>
          </cell>
        </row>
        <row r="929">
          <cell r="B929" t="str">
            <v>b-3</v>
          </cell>
          <cell r="C929" t="str">
            <v>안내표지(복주식)</v>
          </cell>
          <cell r="D929" t="str">
            <v>3000X1100</v>
          </cell>
          <cell r="E929">
            <v>1</v>
          </cell>
          <cell r="F929" t="str">
            <v>개소</v>
          </cell>
          <cell r="G929">
            <v>1909000</v>
          </cell>
          <cell r="H929">
            <v>1909000</v>
          </cell>
        </row>
        <row r="930">
          <cell r="B930" t="str">
            <v>b-4</v>
          </cell>
          <cell r="C930" t="str">
            <v>안내표지(복주식)</v>
          </cell>
          <cell r="D930" t="str">
            <v>3000X2000</v>
          </cell>
          <cell r="E930">
            <v>1</v>
          </cell>
          <cell r="F930" t="str">
            <v>개소</v>
          </cell>
          <cell r="G930">
            <v>2179000</v>
          </cell>
          <cell r="H930">
            <v>2179000</v>
          </cell>
        </row>
        <row r="931">
          <cell r="B931" t="str">
            <v>b-5</v>
          </cell>
          <cell r="C931" t="str">
            <v>안내표지(복주식)</v>
          </cell>
          <cell r="D931" t="str">
            <v>2420X1200</v>
          </cell>
          <cell r="E931">
            <v>4</v>
          </cell>
          <cell r="F931" t="str">
            <v>개소</v>
          </cell>
          <cell r="G931">
            <v>1129000</v>
          </cell>
          <cell r="H931">
            <v>4516000</v>
          </cell>
        </row>
        <row r="932">
          <cell r="B932" t="str">
            <v>b-6</v>
          </cell>
          <cell r="C932" t="str">
            <v>안내표지(복주식)</v>
          </cell>
          <cell r="D932" t="str">
            <v>3400X2250</v>
          </cell>
          <cell r="E932">
            <v>4</v>
          </cell>
          <cell r="F932" t="str">
            <v>개소</v>
          </cell>
          <cell r="G932">
            <v>2179000</v>
          </cell>
          <cell r="H932">
            <v>8716000</v>
          </cell>
        </row>
        <row r="933">
          <cell r="B933" t="str">
            <v>b-7</v>
          </cell>
          <cell r="C933" t="str">
            <v>안내표지(편지식)</v>
          </cell>
          <cell r="D933" t="str">
            <v>1850X1350</v>
          </cell>
          <cell r="E933">
            <v>1</v>
          </cell>
          <cell r="F933" t="str">
            <v>개소</v>
          </cell>
          <cell r="G933">
            <v>2627000</v>
          </cell>
          <cell r="H933">
            <v>2627000</v>
          </cell>
        </row>
        <row r="934">
          <cell r="B934" t="str">
            <v>소계</v>
          </cell>
          <cell r="E934">
            <v>0</v>
          </cell>
          <cell r="G934">
            <v>0</v>
          </cell>
          <cell r="H934">
            <v>0</v>
          </cell>
        </row>
        <row r="935">
          <cell r="B935" t="str">
            <v>계</v>
          </cell>
          <cell r="E935">
            <v>0</v>
          </cell>
          <cell r="G935">
            <v>0</v>
          </cell>
          <cell r="H935">
            <v>0</v>
          </cell>
        </row>
        <row r="936">
          <cell r="B936" t="str">
            <v>6.03</v>
          </cell>
          <cell r="C936" t="str">
            <v>시선유도표지</v>
          </cell>
          <cell r="G936">
            <v>0</v>
          </cell>
          <cell r="H936">
            <v>0</v>
          </cell>
        </row>
        <row r="937">
          <cell r="B937" t="str">
            <v>a</v>
          </cell>
          <cell r="C937" t="str">
            <v>데리네이타</v>
          </cell>
          <cell r="G937">
            <v>0</v>
          </cell>
          <cell r="H937">
            <v>0</v>
          </cell>
        </row>
        <row r="938">
          <cell r="B938" t="str">
            <v>a-1</v>
          </cell>
          <cell r="C938" t="str">
            <v>토공용</v>
          </cell>
          <cell r="E938">
            <v>228</v>
          </cell>
          <cell r="F938" t="str">
            <v>개</v>
          </cell>
          <cell r="G938">
            <v>7320</v>
          </cell>
          <cell r="H938">
            <v>1668960</v>
          </cell>
        </row>
        <row r="939">
          <cell r="B939" t="str">
            <v>a-2</v>
          </cell>
          <cell r="C939" t="str">
            <v>가드레일용</v>
          </cell>
          <cell r="E939">
            <v>592</v>
          </cell>
          <cell r="F939" t="str">
            <v>개</v>
          </cell>
          <cell r="G939">
            <v>8300</v>
          </cell>
          <cell r="H939">
            <v>4913600</v>
          </cell>
        </row>
        <row r="940">
          <cell r="B940" t="str">
            <v>a-3</v>
          </cell>
          <cell r="C940" t="str">
            <v>옹벽용</v>
          </cell>
          <cell r="E940">
            <v>136</v>
          </cell>
          <cell r="F940" t="str">
            <v>개</v>
          </cell>
          <cell r="G940">
            <v>8300</v>
          </cell>
          <cell r="H940">
            <v>1128800</v>
          </cell>
        </row>
        <row r="941">
          <cell r="B941" t="str">
            <v>소계</v>
          </cell>
          <cell r="E941">
            <v>0</v>
          </cell>
          <cell r="G941">
            <v>0</v>
          </cell>
          <cell r="H941">
            <v>0</v>
          </cell>
        </row>
        <row r="942">
          <cell r="B942" t="str">
            <v>b</v>
          </cell>
          <cell r="C942" t="str">
            <v>갈매기표지판</v>
          </cell>
          <cell r="G942">
            <v>0</v>
          </cell>
          <cell r="H942">
            <v>0</v>
          </cell>
        </row>
        <row r="943">
          <cell r="B943" t="str">
            <v>b-1</v>
          </cell>
          <cell r="C943" t="str">
            <v>갈매기표지판</v>
          </cell>
          <cell r="D943" t="str">
            <v>(600x300:토공용)</v>
          </cell>
          <cell r="E943">
            <v>41</v>
          </cell>
          <cell r="F943" t="str">
            <v>개</v>
          </cell>
          <cell r="G943">
            <v>100800</v>
          </cell>
          <cell r="H943">
            <v>4132800</v>
          </cell>
        </row>
        <row r="944">
          <cell r="B944" t="str">
            <v>b-2</v>
          </cell>
          <cell r="C944" t="str">
            <v>갈매기표지판</v>
          </cell>
          <cell r="D944" t="str">
            <v>(600x300:옹벽용)</v>
          </cell>
          <cell r="E944">
            <v>22</v>
          </cell>
          <cell r="F944" t="str">
            <v>개</v>
          </cell>
          <cell r="G944">
            <v>61900</v>
          </cell>
          <cell r="H944">
            <v>1361800</v>
          </cell>
        </row>
        <row r="945">
          <cell r="B945" t="str">
            <v>소계</v>
          </cell>
          <cell r="E945">
            <v>0</v>
          </cell>
          <cell r="G945">
            <v>0</v>
          </cell>
          <cell r="H945">
            <v>0</v>
          </cell>
        </row>
        <row r="946">
          <cell r="B946" t="str">
            <v>c</v>
          </cell>
          <cell r="C946" t="str">
            <v>도로표지병</v>
          </cell>
          <cell r="G946">
            <v>0</v>
          </cell>
          <cell r="H946">
            <v>0</v>
          </cell>
        </row>
        <row r="947">
          <cell r="B947" t="str">
            <v>c-1</v>
          </cell>
          <cell r="C947" t="str">
            <v>양면</v>
          </cell>
          <cell r="E947">
            <v>562</v>
          </cell>
          <cell r="F947" t="str">
            <v>개</v>
          </cell>
          <cell r="G947">
            <v>12430</v>
          </cell>
          <cell r="H947">
            <v>6985660</v>
          </cell>
        </row>
        <row r="948">
          <cell r="B948" t="str">
            <v>c-2</v>
          </cell>
          <cell r="C948" t="str">
            <v>단면</v>
          </cell>
          <cell r="E948">
            <v>273</v>
          </cell>
          <cell r="F948" t="str">
            <v>개</v>
          </cell>
          <cell r="G948">
            <v>12350</v>
          </cell>
          <cell r="H948">
            <v>3371550</v>
          </cell>
        </row>
        <row r="949">
          <cell r="B949" t="str">
            <v>소계</v>
          </cell>
          <cell r="E949">
            <v>0</v>
          </cell>
          <cell r="G949">
            <v>0</v>
          </cell>
          <cell r="H949">
            <v>0</v>
          </cell>
        </row>
        <row r="950">
          <cell r="B950" t="str">
            <v>계</v>
          </cell>
          <cell r="E950">
            <v>0</v>
          </cell>
          <cell r="G950">
            <v>0</v>
          </cell>
          <cell r="H950">
            <v>0</v>
          </cell>
        </row>
        <row r="951">
          <cell r="B951" t="str">
            <v>6.04</v>
          </cell>
          <cell r="C951" t="str">
            <v>가드레일</v>
          </cell>
          <cell r="G951">
            <v>0</v>
          </cell>
          <cell r="H951">
            <v>0</v>
          </cell>
        </row>
        <row r="952">
          <cell r="B952" t="str">
            <v>a</v>
          </cell>
          <cell r="C952" t="str">
            <v>노측부</v>
          </cell>
          <cell r="G952">
            <v>0</v>
          </cell>
          <cell r="H952">
            <v>0</v>
          </cell>
        </row>
        <row r="953">
          <cell r="B953" t="str">
            <v>a-1</v>
          </cell>
          <cell r="C953" t="str">
            <v>레일포스트</v>
          </cell>
          <cell r="D953" t="str">
            <v>H=2.2</v>
          </cell>
          <cell r="E953">
            <v>2516</v>
          </cell>
          <cell r="F953" t="str">
            <v>개소</v>
          </cell>
          <cell r="G953">
            <v>37790</v>
          </cell>
          <cell r="H953">
            <v>95079640</v>
          </cell>
        </row>
        <row r="954">
          <cell r="B954" t="str">
            <v>a-2</v>
          </cell>
          <cell r="C954" t="str">
            <v>가드레일</v>
          </cell>
          <cell r="D954" t="str">
            <v>(표준레일)</v>
          </cell>
          <cell r="E954">
            <v>2520</v>
          </cell>
          <cell r="F954" t="str">
            <v>경간</v>
          </cell>
          <cell r="G954">
            <v>56410</v>
          </cell>
          <cell r="H954">
            <v>142153200</v>
          </cell>
        </row>
        <row r="955">
          <cell r="B955" t="str">
            <v>a-3</v>
          </cell>
          <cell r="C955" t="str">
            <v>단부레일</v>
          </cell>
          <cell r="E955">
            <v>80</v>
          </cell>
          <cell r="F955" t="str">
            <v>경간</v>
          </cell>
          <cell r="G955">
            <v>49060</v>
          </cell>
          <cell r="H955">
            <v>3924800</v>
          </cell>
        </row>
        <row r="956">
          <cell r="B956" t="str">
            <v>소계</v>
          </cell>
          <cell r="E956">
            <v>0</v>
          </cell>
          <cell r="G956">
            <v>0</v>
          </cell>
          <cell r="H956">
            <v>0</v>
          </cell>
        </row>
        <row r="957">
          <cell r="B957" t="str">
            <v>b</v>
          </cell>
          <cell r="C957" t="str">
            <v>중분대</v>
          </cell>
          <cell r="G957">
            <v>0</v>
          </cell>
          <cell r="H957">
            <v>0</v>
          </cell>
        </row>
        <row r="958">
          <cell r="B958" t="str">
            <v>b-1</v>
          </cell>
          <cell r="C958" t="str">
            <v>레일포스트.</v>
          </cell>
          <cell r="D958" t="str">
            <v>H=2.2</v>
          </cell>
          <cell r="E958">
            <v>3231</v>
          </cell>
          <cell r="F958" t="str">
            <v>개소</v>
          </cell>
          <cell r="G958">
            <v>55400</v>
          </cell>
          <cell r="H958">
            <v>178997400</v>
          </cell>
        </row>
        <row r="959">
          <cell r="B959" t="str">
            <v>b-2</v>
          </cell>
          <cell r="C959" t="str">
            <v>양면가드레일</v>
          </cell>
          <cell r="D959" t="str">
            <v>H=350,W=4330</v>
          </cell>
          <cell r="E959">
            <v>6428</v>
          </cell>
          <cell r="F959" t="str">
            <v>경간</v>
          </cell>
          <cell r="G959">
            <v>83100</v>
          </cell>
          <cell r="H959">
            <v>534166800</v>
          </cell>
        </row>
        <row r="960">
          <cell r="B960" t="str">
            <v>b-3</v>
          </cell>
          <cell r="C960" t="str">
            <v>라운드레일</v>
          </cell>
          <cell r="D960" t="str">
            <v>H=350,W=4330</v>
          </cell>
          <cell r="E960">
            <v>19</v>
          </cell>
          <cell r="F960" t="str">
            <v>경간</v>
          </cell>
          <cell r="G960">
            <v>72040</v>
          </cell>
          <cell r="H960">
            <v>1368760</v>
          </cell>
        </row>
        <row r="961">
          <cell r="B961" t="str">
            <v>소계</v>
          </cell>
          <cell r="E961">
            <v>0</v>
          </cell>
          <cell r="G961">
            <v>0</v>
          </cell>
          <cell r="H961">
            <v>0</v>
          </cell>
        </row>
        <row r="962">
          <cell r="B962" t="str">
            <v>계</v>
          </cell>
          <cell r="E962">
            <v>0</v>
          </cell>
          <cell r="G962">
            <v>0</v>
          </cell>
          <cell r="H962">
            <v>0</v>
          </cell>
        </row>
        <row r="963">
          <cell r="B963" t="str">
            <v>6.05</v>
          </cell>
          <cell r="C963" t="str">
            <v>낙석방지책</v>
          </cell>
          <cell r="G963">
            <v>0</v>
          </cell>
          <cell r="H963">
            <v>0</v>
          </cell>
        </row>
        <row r="964">
          <cell r="B964" t="str">
            <v>a</v>
          </cell>
          <cell r="C964" t="str">
            <v>토공용</v>
          </cell>
          <cell r="G964">
            <v>0</v>
          </cell>
          <cell r="H964">
            <v>0</v>
          </cell>
        </row>
        <row r="965">
          <cell r="B965" t="str">
            <v>a-1</v>
          </cell>
          <cell r="C965" t="str">
            <v>낙석방지책</v>
          </cell>
          <cell r="D965" t="str">
            <v>(표준부:토공용)</v>
          </cell>
          <cell r="E965">
            <v>90</v>
          </cell>
          <cell r="F965" t="str">
            <v>M</v>
          </cell>
          <cell r="G965">
            <v>61340</v>
          </cell>
          <cell r="H965">
            <v>5520600</v>
          </cell>
        </row>
        <row r="966">
          <cell r="B966" t="str">
            <v>a-2</v>
          </cell>
          <cell r="C966" t="str">
            <v>낙석방지책</v>
          </cell>
          <cell r="D966" t="str">
            <v>(단부:토공용)</v>
          </cell>
          <cell r="E966">
            <v>2</v>
          </cell>
          <cell r="F966" t="str">
            <v>개소</v>
          </cell>
          <cell r="G966">
            <v>488370</v>
          </cell>
          <cell r="H966">
            <v>976740</v>
          </cell>
        </row>
        <row r="967">
          <cell r="B967" t="str">
            <v>소계</v>
          </cell>
          <cell r="E967">
            <v>0</v>
          </cell>
          <cell r="G967">
            <v>0</v>
          </cell>
          <cell r="H967">
            <v>0</v>
          </cell>
        </row>
        <row r="968">
          <cell r="B968" t="str">
            <v>b</v>
          </cell>
          <cell r="C968" t="str">
            <v>옹벽용</v>
          </cell>
          <cell r="G968">
            <v>0</v>
          </cell>
          <cell r="H968">
            <v>0</v>
          </cell>
        </row>
        <row r="969">
          <cell r="B969" t="str">
            <v>b-1</v>
          </cell>
          <cell r="C969" t="str">
            <v>낙석방지책</v>
          </cell>
          <cell r="D969" t="str">
            <v>(표준부:옹벽용)</v>
          </cell>
          <cell r="E969">
            <v>2306</v>
          </cell>
          <cell r="F969" t="str">
            <v>M</v>
          </cell>
          <cell r="G969">
            <v>57430</v>
          </cell>
          <cell r="H969">
            <v>132433580</v>
          </cell>
        </row>
        <row r="970">
          <cell r="B970" t="str">
            <v>b-2</v>
          </cell>
          <cell r="C970" t="str">
            <v>낙석방지책</v>
          </cell>
          <cell r="D970" t="str">
            <v>(단부:옹벽용)</v>
          </cell>
          <cell r="E970">
            <v>26</v>
          </cell>
          <cell r="F970" t="str">
            <v>개소</v>
          </cell>
          <cell r="G970">
            <v>450270</v>
          </cell>
          <cell r="H970">
            <v>11707020</v>
          </cell>
        </row>
        <row r="971">
          <cell r="B971" t="str">
            <v>소계</v>
          </cell>
          <cell r="E971">
            <v>0</v>
          </cell>
          <cell r="G971">
            <v>0</v>
          </cell>
          <cell r="H971">
            <v>0</v>
          </cell>
        </row>
        <row r="972">
          <cell r="B972" t="str">
            <v>계</v>
          </cell>
          <cell r="E972">
            <v>0</v>
          </cell>
          <cell r="G972">
            <v>0</v>
          </cell>
          <cell r="H972">
            <v>0</v>
          </cell>
        </row>
        <row r="973">
          <cell r="B973" t="str">
            <v>6.06</v>
          </cell>
          <cell r="C973" t="str">
            <v>차광망</v>
          </cell>
          <cell r="D973" t="str">
            <v>H=580,W=4000</v>
          </cell>
          <cell r="E973">
            <v>5236</v>
          </cell>
          <cell r="F973" t="str">
            <v>M</v>
          </cell>
          <cell r="G973">
            <v>25720</v>
          </cell>
          <cell r="H973">
            <v>134669920</v>
          </cell>
        </row>
        <row r="974">
          <cell r="B974" t="str">
            <v>6.07</v>
          </cell>
          <cell r="C974" t="str">
            <v>차량충돌충격완화장치</v>
          </cell>
          <cell r="G974">
            <v>0</v>
          </cell>
          <cell r="H974">
            <v>0</v>
          </cell>
        </row>
        <row r="975">
          <cell r="B975" t="str">
            <v>a</v>
          </cell>
          <cell r="C975" t="str">
            <v>차량충돌충격완화장치</v>
          </cell>
          <cell r="D975" t="str">
            <v>(출구분기부용)</v>
          </cell>
          <cell r="E975">
            <v>4</v>
          </cell>
          <cell r="F975" t="str">
            <v>개소</v>
          </cell>
          <cell r="G975">
            <v>24850000</v>
          </cell>
          <cell r="H975">
            <v>99400000</v>
          </cell>
        </row>
        <row r="976">
          <cell r="B976" t="str">
            <v>b</v>
          </cell>
          <cell r="C976" t="str">
            <v>차량충돌충격완화장치</v>
          </cell>
          <cell r="D976" t="str">
            <v>(중분대용)</v>
          </cell>
          <cell r="E976">
            <v>5</v>
          </cell>
          <cell r="F976" t="str">
            <v>개소</v>
          </cell>
          <cell r="G976">
            <v>22050000</v>
          </cell>
          <cell r="H976">
            <v>110250000</v>
          </cell>
        </row>
        <row r="977">
          <cell r="B977" t="str">
            <v>계</v>
          </cell>
          <cell r="E977">
            <v>0</v>
          </cell>
          <cell r="G977">
            <v>0</v>
          </cell>
          <cell r="H977">
            <v>0</v>
          </cell>
        </row>
        <row r="978">
          <cell r="B978" t="str">
            <v>총계</v>
          </cell>
          <cell r="E978">
            <v>0</v>
          </cell>
          <cell r="G978">
            <v>0</v>
          </cell>
          <cell r="H978">
            <v>0</v>
          </cell>
        </row>
        <row r="979">
          <cell r="B979" t="str">
            <v>7.00</v>
          </cell>
          <cell r="C979" t="str">
            <v>부    대    공</v>
          </cell>
          <cell r="G979">
            <v>0</v>
          </cell>
          <cell r="H979">
            <v>4061095805</v>
          </cell>
        </row>
        <row r="980">
          <cell r="B980" t="str">
            <v>7.01</v>
          </cell>
          <cell r="C980" t="str">
            <v>방 음 벽</v>
          </cell>
          <cell r="G980">
            <v>0</v>
          </cell>
          <cell r="H980">
            <v>0</v>
          </cell>
        </row>
        <row r="981">
          <cell r="B981" t="str">
            <v>a</v>
          </cell>
          <cell r="C981" t="str">
            <v>방음벽(흡음형)</v>
          </cell>
          <cell r="D981" t="str">
            <v>H=2.0m</v>
          </cell>
          <cell r="E981">
            <v>68</v>
          </cell>
          <cell r="F981" t="str">
            <v>M</v>
          </cell>
          <cell r="G981">
            <v>129950</v>
          </cell>
          <cell r="H981">
            <v>8836600</v>
          </cell>
        </row>
        <row r="982">
          <cell r="B982" t="str">
            <v>b</v>
          </cell>
          <cell r="C982" t="str">
            <v>방음벽(반사형)</v>
          </cell>
          <cell r="D982" t="str">
            <v>H=2.0m</v>
          </cell>
          <cell r="E982">
            <v>348</v>
          </cell>
          <cell r="F982" t="str">
            <v>M</v>
          </cell>
          <cell r="G982">
            <v>115860</v>
          </cell>
          <cell r="H982">
            <v>40319280</v>
          </cell>
        </row>
        <row r="983">
          <cell r="B983" t="str">
            <v>c</v>
          </cell>
          <cell r="C983" t="str">
            <v>방음벽(흡음형)</v>
          </cell>
          <cell r="D983" t="str">
            <v>H=3.0m</v>
          </cell>
          <cell r="E983">
            <v>164</v>
          </cell>
          <cell r="F983" t="str">
            <v>M</v>
          </cell>
          <cell r="G983">
            <v>199030</v>
          </cell>
          <cell r="H983">
            <v>32640920</v>
          </cell>
        </row>
        <row r="984">
          <cell r="B984" t="str">
            <v>d</v>
          </cell>
          <cell r="C984" t="str">
            <v>방음벽(흡음형)</v>
          </cell>
          <cell r="D984" t="str">
            <v>H=3.5m</v>
          </cell>
          <cell r="E984">
            <v>168</v>
          </cell>
          <cell r="F984" t="str">
            <v>M</v>
          </cell>
          <cell r="G984">
            <v>237350</v>
          </cell>
          <cell r="H984">
            <v>39874800</v>
          </cell>
        </row>
        <row r="985">
          <cell r="B985" t="str">
            <v>e</v>
          </cell>
          <cell r="C985" t="str">
            <v>방음벽(흡음형)</v>
          </cell>
          <cell r="D985" t="str">
            <v>H=5.0m</v>
          </cell>
          <cell r="E985">
            <v>244</v>
          </cell>
          <cell r="F985" t="str">
            <v>M</v>
          </cell>
          <cell r="G985">
            <v>357870</v>
          </cell>
          <cell r="H985">
            <v>87320280</v>
          </cell>
        </row>
        <row r="986">
          <cell r="B986" t="str">
            <v>계</v>
          </cell>
          <cell r="E986">
            <v>0</v>
          </cell>
          <cell r="G986">
            <v>0</v>
          </cell>
          <cell r="H986">
            <v>0</v>
          </cell>
        </row>
        <row r="987">
          <cell r="B987" t="str">
            <v>7.02</v>
          </cell>
          <cell r="C987" t="str">
            <v>교통정리비</v>
          </cell>
          <cell r="E987">
            <v>1</v>
          </cell>
          <cell r="F987" t="str">
            <v>식</v>
          </cell>
          <cell r="G987">
            <v>142600000</v>
          </cell>
          <cell r="H987">
            <v>142600000</v>
          </cell>
        </row>
        <row r="988">
          <cell r="B988" t="str">
            <v>7.03</v>
          </cell>
          <cell r="C988" t="str">
            <v>돌쌓기</v>
          </cell>
          <cell r="D988" t="str">
            <v>(현장암 유용)</v>
          </cell>
          <cell r="E988">
            <v>1</v>
          </cell>
          <cell r="F988" t="str">
            <v>식</v>
          </cell>
          <cell r="G988">
            <v>28240000</v>
          </cell>
          <cell r="H988">
            <v>28240000</v>
          </cell>
        </row>
        <row r="989">
          <cell r="B989" t="str">
            <v>7.04</v>
          </cell>
          <cell r="C989" t="str">
            <v>절토부점검로</v>
          </cell>
          <cell r="G989">
            <v>0</v>
          </cell>
          <cell r="H989">
            <v>0</v>
          </cell>
        </row>
        <row r="990">
          <cell r="B990" t="str">
            <v>a</v>
          </cell>
          <cell r="C990" t="str">
            <v>절토부점검로</v>
          </cell>
          <cell r="D990" t="str">
            <v>(계단소단부)</v>
          </cell>
          <cell r="E990">
            <v>49</v>
          </cell>
          <cell r="F990" t="str">
            <v>개소</v>
          </cell>
          <cell r="G990">
            <v>202620</v>
          </cell>
          <cell r="H990">
            <v>9928380</v>
          </cell>
        </row>
        <row r="991">
          <cell r="B991" t="str">
            <v>b</v>
          </cell>
          <cell r="C991" t="str">
            <v>절토부점검로</v>
          </cell>
          <cell r="D991" t="str">
            <v>발파암구간 1:0.5</v>
          </cell>
          <cell r="E991">
            <v>39</v>
          </cell>
          <cell r="F991" t="str">
            <v>M</v>
          </cell>
          <cell r="G991">
            <v>199410</v>
          </cell>
          <cell r="H991">
            <v>7776990</v>
          </cell>
        </row>
        <row r="992">
          <cell r="B992" t="str">
            <v>c</v>
          </cell>
          <cell r="C992" t="str">
            <v>절토부점검로</v>
          </cell>
          <cell r="D992" t="str">
            <v>리핑암구간 1:0.7</v>
          </cell>
          <cell r="E992">
            <v>13</v>
          </cell>
          <cell r="F992" t="str">
            <v>M</v>
          </cell>
          <cell r="G992">
            <v>264970</v>
          </cell>
          <cell r="H992">
            <v>3444610</v>
          </cell>
        </row>
        <row r="993">
          <cell r="B993" t="str">
            <v>d</v>
          </cell>
          <cell r="C993" t="str">
            <v>절토부점검로</v>
          </cell>
          <cell r="D993" t="str">
            <v>(토사구간 1:1.2)</v>
          </cell>
          <cell r="E993">
            <v>61</v>
          </cell>
          <cell r="F993" t="str">
            <v>M</v>
          </cell>
          <cell r="G993">
            <v>276520</v>
          </cell>
          <cell r="H993">
            <v>16867720</v>
          </cell>
        </row>
        <row r="994">
          <cell r="B994" t="str">
            <v>e</v>
          </cell>
          <cell r="C994" t="str">
            <v>절토부점검로</v>
          </cell>
          <cell r="D994" t="str">
            <v>토사구간 1:1.5</v>
          </cell>
          <cell r="E994">
            <v>119</v>
          </cell>
          <cell r="F994" t="str">
            <v>M</v>
          </cell>
          <cell r="G994">
            <v>287730</v>
          </cell>
          <cell r="H994">
            <v>34239870</v>
          </cell>
        </row>
        <row r="995">
          <cell r="B995" t="str">
            <v>f</v>
          </cell>
          <cell r="C995" t="str">
            <v>측면부점검로</v>
          </cell>
          <cell r="D995" t="str">
            <v>(단부)</v>
          </cell>
          <cell r="E995">
            <v>22</v>
          </cell>
          <cell r="F995" t="str">
            <v>개소</v>
          </cell>
          <cell r="G995">
            <v>61760</v>
          </cell>
          <cell r="H995">
            <v>1358720</v>
          </cell>
        </row>
        <row r="996">
          <cell r="B996" t="str">
            <v>g</v>
          </cell>
          <cell r="C996" t="str">
            <v>측면부점검로</v>
          </cell>
          <cell r="D996" t="str">
            <v>(계단부)</v>
          </cell>
          <cell r="E996">
            <v>957</v>
          </cell>
          <cell r="F996" t="str">
            <v>M</v>
          </cell>
          <cell r="G996">
            <v>36590</v>
          </cell>
          <cell r="H996">
            <v>35016630</v>
          </cell>
        </row>
        <row r="997">
          <cell r="B997" t="str">
            <v>계</v>
          </cell>
          <cell r="E997">
            <v>0</v>
          </cell>
          <cell r="G997">
            <v>0</v>
          </cell>
          <cell r="H997">
            <v>0</v>
          </cell>
        </row>
        <row r="998">
          <cell r="B998" t="str">
            <v>7.05</v>
          </cell>
          <cell r="C998" t="str">
            <v>이동식방음벽</v>
          </cell>
          <cell r="E998">
            <v>9</v>
          </cell>
          <cell r="F998" t="str">
            <v>개소</v>
          </cell>
          <cell r="G998">
            <v>1279250</v>
          </cell>
          <cell r="H998">
            <v>11513250</v>
          </cell>
        </row>
        <row r="999">
          <cell r="B999" t="str">
            <v>7.06</v>
          </cell>
          <cell r="C999" t="str">
            <v>방진망</v>
          </cell>
          <cell r="E999">
            <v>1545</v>
          </cell>
          <cell r="F999" t="str">
            <v>M2</v>
          </cell>
          <cell r="G999">
            <v>2180</v>
          </cell>
          <cell r="H999">
            <v>3368100</v>
          </cell>
        </row>
        <row r="1000">
          <cell r="B1000" t="str">
            <v>7.07</v>
          </cell>
          <cell r="C1000" t="str">
            <v>접도구역경계표주</v>
          </cell>
          <cell r="E1000">
            <v>122</v>
          </cell>
          <cell r="F1000" t="str">
            <v>개</v>
          </cell>
          <cell r="G1000">
            <v>29300</v>
          </cell>
          <cell r="H1000">
            <v>3574600</v>
          </cell>
        </row>
        <row r="1001">
          <cell r="B1001" t="str">
            <v>7.08</v>
          </cell>
          <cell r="C1001" t="str">
            <v>가설건물</v>
          </cell>
          <cell r="E1001">
            <v>1</v>
          </cell>
          <cell r="F1001" t="str">
            <v>식</v>
          </cell>
          <cell r="G1001">
            <v>95885310</v>
          </cell>
          <cell r="H1001">
            <v>95885310</v>
          </cell>
        </row>
        <row r="1002">
          <cell r="B1002" t="str">
            <v>7.09</v>
          </cell>
          <cell r="C1002" t="str">
            <v>미끄럼방지포장</v>
          </cell>
          <cell r="E1002">
            <v>2492</v>
          </cell>
          <cell r="F1002" t="str">
            <v>M2</v>
          </cell>
          <cell r="G1002">
            <v>34660</v>
          </cell>
          <cell r="H1002">
            <v>86372720</v>
          </cell>
        </row>
        <row r="1003">
          <cell r="B1003" t="str">
            <v>7.10</v>
          </cell>
          <cell r="C1003" t="str">
            <v>기존도로유지보수</v>
          </cell>
          <cell r="E1003">
            <v>1</v>
          </cell>
          <cell r="F1003" t="str">
            <v>PS</v>
          </cell>
          <cell r="G1003">
            <v>129747210</v>
          </cell>
          <cell r="H1003">
            <v>129747210</v>
          </cell>
        </row>
        <row r="1004">
          <cell r="B1004" t="str">
            <v>7.11</v>
          </cell>
          <cell r="C1004" t="str">
            <v>준공표지판</v>
          </cell>
          <cell r="D1004" t="str">
            <v>(화강석)</v>
          </cell>
          <cell r="E1004">
            <v>2</v>
          </cell>
          <cell r="F1004" t="str">
            <v>개</v>
          </cell>
          <cell r="G1004">
            <v>2419300</v>
          </cell>
          <cell r="H1004">
            <v>4838600</v>
          </cell>
        </row>
        <row r="1005">
          <cell r="B1005" t="str">
            <v>7.12</v>
          </cell>
          <cell r="C1005" t="str">
            <v>시험비</v>
          </cell>
          <cell r="E1005">
            <v>1</v>
          </cell>
          <cell r="F1005" t="str">
            <v>식</v>
          </cell>
          <cell r="G1005">
            <v>11531340</v>
          </cell>
          <cell r="H1005">
            <v>11531340</v>
          </cell>
        </row>
        <row r="1006">
          <cell r="B1006" t="str">
            <v>7.13</v>
          </cell>
          <cell r="C1006" t="str">
            <v>품질관리차량비</v>
          </cell>
          <cell r="E1006">
            <v>60</v>
          </cell>
          <cell r="F1006" t="str">
            <v>개월.</v>
          </cell>
          <cell r="G1006">
            <v>488500</v>
          </cell>
          <cell r="H1006">
            <v>29310000</v>
          </cell>
        </row>
        <row r="1007">
          <cell r="B1007" t="str">
            <v>7.14</v>
          </cell>
          <cell r="C1007" t="str">
            <v>업무지원차량비</v>
          </cell>
          <cell r="E1007">
            <v>60</v>
          </cell>
          <cell r="F1007" t="str">
            <v>개월</v>
          </cell>
          <cell r="G1007">
            <v>480170</v>
          </cell>
          <cell r="H1007">
            <v>28810200</v>
          </cell>
        </row>
        <row r="1008">
          <cell r="B1008" t="str">
            <v>7.15</v>
          </cell>
          <cell r="C1008" t="str">
            <v>도로대장작성</v>
          </cell>
          <cell r="E1008">
            <v>9.1</v>
          </cell>
          <cell r="F1008" t="str">
            <v>㎞</v>
          </cell>
          <cell r="G1008">
            <v>1770390</v>
          </cell>
          <cell r="H1008">
            <v>16110549</v>
          </cell>
        </row>
        <row r="1009">
          <cell r="B1009" t="str">
            <v>7.16</v>
          </cell>
          <cell r="C1009" t="str">
            <v>시공측량비</v>
          </cell>
          <cell r="E1009">
            <v>9.1</v>
          </cell>
          <cell r="F1009" t="str">
            <v>㎞</v>
          </cell>
          <cell r="G1009">
            <v>2059030</v>
          </cell>
          <cell r="H1009">
            <v>18737173</v>
          </cell>
        </row>
        <row r="1010">
          <cell r="B1010" t="str">
            <v>7.17</v>
          </cell>
          <cell r="C1010" t="str">
            <v>안전관리비</v>
          </cell>
          <cell r="E1010">
            <v>1</v>
          </cell>
          <cell r="F1010" t="str">
            <v>식</v>
          </cell>
          <cell r="G1010">
            <v>972400</v>
          </cell>
          <cell r="H1010">
            <v>972400</v>
          </cell>
        </row>
        <row r="1011">
          <cell r="B1011" t="str">
            <v>7.18</v>
          </cell>
          <cell r="C1011" t="str">
            <v>가도</v>
          </cell>
          <cell r="E1011">
            <v>1</v>
          </cell>
          <cell r="F1011" t="str">
            <v>식</v>
          </cell>
          <cell r="G1011">
            <v>145048090</v>
          </cell>
          <cell r="H1011">
            <v>145048090</v>
          </cell>
        </row>
        <row r="1012">
          <cell r="B1012" t="str">
            <v>7.19</v>
          </cell>
          <cell r="C1012" t="str">
            <v>중기운반비</v>
          </cell>
          <cell r="E1012">
            <v>1</v>
          </cell>
          <cell r="F1012" t="str">
            <v>식</v>
          </cell>
          <cell r="G1012">
            <v>7447650</v>
          </cell>
          <cell r="H1012">
            <v>7447650</v>
          </cell>
        </row>
        <row r="1013">
          <cell r="B1013" t="str">
            <v>7.20</v>
          </cell>
          <cell r="C1013" t="str">
            <v>안전시설목</v>
          </cell>
          <cell r="E1013">
            <v>1</v>
          </cell>
          <cell r="F1013" t="str">
            <v>식</v>
          </cell>
          <cell r="G1013">
            <v>35178480</v>
          </cell>
          <cell r="H1013">
            <v>35178480</v>
          </cell>
        </row>
        <row r="1014">
          <cell r="B1014" t="str">
            <v>7.21</v>
          </cell>
          <cell r="C1014" t="str">
            <v>추가보링비</v>
          </cell>
          <cell r="G1014">
            <v>0</v>
          </cell>
          <cell r="H1014">
            <v>0</v>
          </cell>
        </row>
        <row r="1015">
          <cell r="C1015" t="str">
            <v>기계기구설치</v>
          </cell>
          <cell r="E1015">
            <v>5</v>
          </cell>
          <cell r="F1015" t="str">
            <v>개소</v>
          </cell>
          <cell r="G1015">
            <v>112800</v>
          </cell>
          <cell r="H1015">
            <v>564000</v>
          </cell>
        </row>
        <row r="1016">
          <cell r="C1016" t="str">
            <v>보 링 비</v>
          </cell>
          <cell r="D1016" t="str">
            <v>모  래</v>
          </cell>
          <cell r="E1016">
            <v>13</v>
          </cell>
          <cell r="F1016" t="str">
            <v>M</v>
          </cell>
          <cell r="G1016">
            <v>76630</v>
          </cell>
          <cell r="H1016">
            <v>996190</v>
          </cell>
        </row>
        <row r="1017">
          <cell r="C1017" t="str">
            <v>보 링 비</v>
          </cell>
          <cell r="D1017" t="str">
            <v>점  토</v>
          </cell>
          <cell r="E1017">
            <v>10</v>
          </cell>
          <cell r="F1017" t="str">
            <v>M</v>
          </cell>
          <cell r="G1017">
            <v>58590</v>
          </cell>
          <cell r="H1017">
            <v>585900</v>
          </cell>
        </row>
        <row r="1018">
          <cell r="C1018" t="str">
            <v>보 링 비</v>
          </cell>
          <cell r="D1018" t="str">
            <v>연암층</v>
          </cell>
          <cell r="E1018">
            <v>10</v>
          </cell>
          <cell r="F1018" t="str">
            <v>M</v>
          </cell>
          <cell r="G1018">
            <v>83530</v>
          </cell>
          <cell r="H1018">
            <v>835300</v>
          </cell>
        </row>
        <row r="1019">
          <cell r="C1019" t="str">
            <v>보 링 비</v>
          </cell>
          <cell r="D1019" t="str">
            <v>경암층</v>
          </cell>
          <cell r="E1019">
            <v>75</v>
          </cell>
          <cell r="F1019" t="str">
            <v>M</v>
          </cell>
          <cell r="G1019">
            <v>124450</v>
          </cell>
          <cell r="H1019">
            <v>9333750</v>
          </cell>
        </row>
        <row r="1020">
          <cell r="B1020" t="str">
            <v>계</v>
          </cell>
          <cell r="E1020">
            <v>0</v>
          </cell>
          <cell r="G1020">
            <v>0</v>
          </cell>
          <cell r="H1020">
            <v>0</v>
          </cell>
        </row>
        <row r="1021">
          <cell r="B1021" t="str">
            <v>7.22</v>
          </cell>
          <cell r="C1021" t="str">
            <v>자재운반비</v>
          </cell>
          <cell r="G1021">
            <v>0</v>
          </cell>
          <cell r="H1021">
            <v>0</v>
          </cell>
        </row>
        <row r="1022">
          <cell r="B1022" t="str">
            <v>a</v>
          </cell>
          <cell r="C1022" t="str">
            <v>철근운반</v>
          </cell>
          <cell r="E1022">
            <v>4516.732</v>
          </cell>
          <cell r="F1022" t="str">
            <v>TON</v>
          </cell>
          <cell r="G1022">
            <v>16940</v>
          </cell>
          <cell r="H1022">
            <v>76513440</v>
          </cell>
        </row>
        <row r="1023">
          <cell r="B1023" t="str">
            <v>계</v>
          </cell>
          <cell r="E1023">
            <v>0</v>
          </cell>
          <cell r="G1023">
            <v>0</v>
          </cell>
          <cell r="H1023">
            <v>0</v>
          </cell>
        </row>
        <row r="1024">
          <cell r="B1024" t="str">
            <v>7.23</v>
          </cell>
          <cell r="C1024" t="str">
            <v>자 재 대</v>
          </cell>
          <cell r="G1024">
            <v>0</v>
          </cell>
          <cell r="H1024">
            <v>0</v>
          </cell>
        </row>
        <row r="1025">
          <cell r="B1025" t="str">
            <v>a</v>
          </cell>
          <cell r="C1025" t="str">
            <v>철    근</v>
          </cell>
          <cell r="G1025">
            <v>0</v>
          </cell>
          <cell r="H1025">
            <v>0</v>
          </cell>
        </row>
        <row r="1026">
          <cell r="B1026" t="str">
            <v>a-1</v>
          </cell>
          <cell r="C1026" t="str">
            <v>철근 (연강)</v>
          </cell>
          <cell r="D1026" t="str">
            <v>D = 10 ㎜</v>
          </cell>
          <cell r="E1026">
            <v>29.472000000000001</v>
          </cell>
          <cell r="F1026" t="str">
            <v>TON</v>
          </cell>
          <cell r="G1026">
            <v>301000</v>
          </cell>
          <cell r="H1026">
            <v>8871072</v>
          </cell>
        </row>
        <row r="1027">
          <cell r="B1027" t="str">
            <v>a-2</v>
          </cell>
          <cell r="C1027" t="str">
            <v>철근 (연강)</v>
          </cell>
          <cell r="D1027" t="str">
            <v>D = 13 ㎜</v>
          </cell>
          <cell r="E1027">
            <v>545.25800000000004</v>
          </cell>
          <cell r="F1027" t="str">
            <v>TON</v>
          </cell>
          <cell r="G1027">
            <v>305000</v>
          </cell>
          <cell r="H1027">
            <v>166303690</v>
          </cell>
        </row>
        <row r="1028">
          <cell r="B1028" t="str">
            <v>a-3</v>
          </cell>
          <cell r="C1028" t="str">
            <v>철근 (연강)</v>
          </cell>
          <cell r="D1028" t="str">
            <v>D=16-32mm</v>
          </cell>
          <cell r="E1028">
            <v>3182.51</v>
          </cell>
          <cell r="F1028" t="str">
            <v>TON</v>
          </cell>
          <cell r="G1028">
            <v>301000</v>
          </cell>
          <cell r="H1028">
            <v>957935510</v>
          </cell>
        </row>
        <row r="1029">
          <cell r="B1029" t="str">
            <v>a-4</v>
          </cell>
          <cell r="C1029" t="str">
            <v>철근 (고강)</v>
          </cell>
          <cell r="D1029" t="str">
            <v>H = 13 ㎜</v>
          </cell>
          <cell r="E1029">
            <v>55.732999999999997</v>
          </cell>
          <cell r="F1029" t="str">
            <v>TON</v>
          </cell>
          <cell r="G1029">
            <v>312000</v>
          </cell>
          <cell r="H1029">
            <v>17388696</v>
          </cell>
        </row>
        <row r="1030">
          <cell r="B1030" t="str">
            <v>a-5</v>
          </cell>
          <cell r="C1030" t="str">
            <v>철근 (고강)</v>
          </cell>
          <cell r="D1030" t="str">
            <v>H=16-32mm</v>
          </cell>
          <cell r="E1030">
            <v>703.75900000000001</v>
          </cell>
          <cell r="F1030" t="str">
            <v>TON</v>
          </cell>
          <cell r="G1030">
            <v>307000</v>
          </cell>
          <cell r="H1030">
            <v>216054013</v>
          </cell>
        </row>
        <row r="1031">
          <cell r="B1031" t="str">
            <v>소계</v>
          </cell>
          <cell r="E1031">
            <v>0</v>
          </cell>
          <cell r="G1031">
            <v>0</v>
          </cell>
          <cell r="H1031">
            <v>0</v>
          </cell>
        </row>
        <row r="1032">
          <cell r="B1032" t="str">
            <v>c</v>
          </cell>
          <cell r="C1032" t="str">
            <v>고철</v>
          </cell>
          <cell r="E1032">
            <v>135.50200000000001</v>
          </cell>
          <cell r="F1032" t="str">
            <v>TON</v>
          </cell>
          <cell r="G1032">
            <v>-94000</v>
          </cell>
          <cell r="H1032">
            <v>-12737188</v>
          </cell>
        </row>
        <row r="1033">
          <cell r="B1033" t="str">
            <v>계</v>
          </cell>
          <cell r="E1033">
            <v>0</v>
          </cell>
          <cell r="G1033">
            <v>0</v>
          </cell>
          <cell r="H1033">
            <v>0</v>
          </cell>
        </row>
        <row r="1034">
          <cell r="B1034" t="str">
            <v>7.24</v>
          </cell>
          <cell r="C1034" t="str">
            <v>가로수분</v>
          </cell>
          <cell r="E1034">
            <v>152</v>
          </cell>
          <cell r="F1034" t="str">
            <v>개소</v>
          </cell>
          <cell r="G1034">
            <v>88920</v>
          </cell>
          <cell r="H1034">
            <v>13515840</v>
          </cell>
        </row>
        <row r="1035">
          <cell r="B1035" t="str">
            <v>7.25</v>
          </cell>
          <cell r="C1035" t="str">
            <v>식재공</v>
          </cell>
          <cell r="E1035">
            <v>1</v>
          </cell>
          <cell r="F1035" t="str">
            <v>PS</v>
          </cell>
          <cell r="G1035">
            <v>500000000</v>
          </cell>
          <cell r="H1035">
            <v>500000000</v>
          </cell>
        </row>
        <row r="1036">
          <cell r="B1036" t="str">
            <v>7.26</v>
          </cell>
          <cell r="C1036" t="str">
            <v>암파쇄방호시설</v>
          </cell>
          <cell r="E1036">
            <v>1</v>
          </cell>
          <cell r="F1036" t="str">
            <v>식</v>
          </cell>
          <cell r="G1036">
            <v>27227360</v>
          </cell>
          <cell r="H1036">
            <v>27227360</v>
          </cell>
        </row>
        <row r="1037">
          <cell r="B1037" t="str">
            <v>7.27</v>
          </cell>
          <cell r="C1037" t="str">
            <v>침사지</v>
          </cell>
          <cell r="E1037">
            <v>8</v>
          </cell>
          <cell r="F1037" t="str">
            <v>개소</v>
          </cell>
          <cell r="G1037">
            <v>3926820</v>
          </cell>
          <cell r="H1037">
            <v>31414560</v>
          </cell>
        </row>
        <row r="1038">
          <cell r="B1038" t="str">
            <v>7.28</v>
          </cell>
          <cell r="C1038" t="str">
            <v>세륜세차시설</v>
          </cell>
          <cell r="E1038">
            <v>6</v>
          </cell>
          <cell r="F1038" t="str">
            <v>개소</v>
          </cell>
          <cell r="G1038">
            <v>153476700</v>
          </cell>
          <cell r="H1038">
            <v>920860200</v>
          </cell>
        </row>
        <row r="1039">
          <cell r="B1039" t="str">
            <v>7.29</v>
          </cell>
          <cell r="C1039" t="str">
            <v>CD롬 제작</v>
          </cell>
          <cell r="E1039">
            <v>1</v>
          </cell>
          <cell r="F1039" t="str">
            <v>식</v>
          </cell>
          <cell r="G1039">
            <v>8523000</v>
          </cell>
          <cell r="H1039">
            <v>8523000</v>
          </cell>
        </row>
        <row r="1040">
          <cell r="B1040" t="str">
            <v>총계</v>
          </cell>
          <cell r="G1040">
            <v>0</v>
          </cell>
          <cell r="H1040">
            <v>40488369756</v>
          </cell>
        </row>
        <row r="1041">
          <cell r="C1041" t="str">
            <v>간접 노무비</v>
          </cell>
          <cell r="E1041">
            <v>1</v>
          </cell>
          <cell r="F1041" t="str">
            <v>식</v>
          </cell>
          <cell r="G1041">
            <v>2005028800</v>
          </cell>
          <cell r="H1041">
            <v>2005028800</v>
          </cell>
        </row>
        <row r="1042">
          <cell r="C1042" t="str">
            <v>산재 보험료</v>
          </cell>
          <cell r="E1042">
            <v>1</v>
          </cell>
          <cell r="F1042" t="str">
            <v>식</v>
          </cell>
          <cell r="G1042">
            <v>687421700</v>
          </cell>
          <cell r="H1042">
            <v>687421700</v>
          </cell>
        </row>
        <row r="1043">
          <cell r="C1043" t="str">
            <v>고용 보험료</v>
          </cell>
          <cell r="E1043">
            <v>1</v>
          </cell>
          <cell r="F1043" t="str">
            <v>식</v>
          </cell>
          <cell r="G1043">
            <v>161131480</v>
          </cell>
          <cell r="H1043">
            <v>161131480</v>
          </cell>
        </row>
        <row r="1044">
          <cell r="C1044" t="str">
            <v>안전 관리비</v>
          </cell>
          <cell r="E1044">
            <v>1</v>
          </cell>
          <cell r="F1044" t="str">
            <v>식</v>
          </cell>
          <cell r="G1044">
            <v>604031060</v>
          </cell>
          <cell r="H1044">
            <v>604031060</v>
          </cell>
        </row>
        <row r="1045">
          <cell r="C1045" t="str">
            <v>기타   경비</v>
          </cell>
          <cell r="E1045">
            <v>1</v>
          </cell>
          <cell r="F1045" t="str">
            <v>식</v>
          </cell>
          <cell r="G1045">
            <v>1461960400</v>
          </cell>
          <cell r="H1045">
            <v>1461960400</v>
          </cell>
        </row>
        <row r="1046">
          <cell r="C1046" t="str">
            <v>퇴직 부금비</v>
          </cell>
          <cell r="E1046">
            <v>1</v>
          </cell>
          <cell r="F1046" t="str">
            <v>식</v>
          </cell>
          <cell r="G1046">
            <v>424436390</v>
          </cell>
          <cell r="H1046">
            <v>424436390</v>
          </cell>
        </row>
        <row r="1047">
          <cell r="C1047" t="str">
            <v>일반 관리비</v>
          </cell>
          <cell r="E1047">
            <v>1</v>
          </cell>
          <cell r="F1047" t="str">
            <v>식</v>
          </cell>
          <cell r="G1047">
            <v>331954200</v>
          </cell>
          <cell r="H1047">
            <v>331954200</v>
          </cell>
        </row>
        <row r="1048">
          <cell r="C1048" t="str">
            <v>이       윤</v>
          </cell>
          <cell r="E1048">
            <v>1</v>
          </cell>
          <cell r="F1048" t="str">
            <v>식</v>
          </cell>
          <cell r="G1048">
            <v>562735889</v>
          </cell>
          <cell r="H1048">
            <v>562735889</v>
          </cell>
        </row>
        <row r="1049">
          <cell r="C1049" t="str">
            <v>사후환경영향조사</v>
          </cell>
          <cell r="E1049">
            <v>1</v>
          </cell>
          <cell r="F1049" t="str">
            <v>식</v>
          </cell>
          <cell r="G1049">
            <v>35775780</v>
          </cell>
          <cell r="H1049">
            <v>35775780</v>
          </cell>
        </row>
        <row r="1050">
          <cell r="C1050" t="str">
            <v>정기안전점검비</v>
          </cell>
          <cell r="E1050">
            <v>1</v>
          </cell>
          <cell r="F1050" t="str">
            <v>식</v>
          </cell>
          <cell r="G1050">
            <v>58000000</v>
          </cell>
          <cell r="H1050">
            <v>58000000</v>
          </cell>
        </row>
        <row r="1051">
          <cell r="C1051" t="str">
            <v>공사손해보험료</v>
          </cell>
          <cell r="E1051">
            <v>1</v>
          </cell>
          <cell r="F1051" t="str">
            <v>식</v>
          </cell>
          <cell r="G1051">
            <v>483700000</v>
          </cell>
          <cell r="H1051">
            <v>483700000</v>
          </cell>
        </row>
        <row r="1052">
          <cell r="C1052" t="str">
            <v>부가 가치세</v>
          </cell>
          <cell r="E1052">
            <v>1</v>
          </cell>
          <cell r="F1052" t="str">
            <v>식</v>
          </cell>
          <cell r="H1052">
            <v>4730454545</v>
          </cell>
        </row>
        <row r="1053">
          <cell r="C1053" t="str">
            <v>용지보상비</v>
          </cell>
          <cell r="E1053">
            <v>1</v>
          </cell>
          <cell r="F1053" t="str">
            <v>식</v>
          </cell>
          <cell r="G1053">
            <v>0</v>
          </cell>
          <cell r="H1053">
            <v>52035000000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-1"/>
      <sheetName val="설계서표지-2"/>
      <sheetName val="1.변경이유서-표지"/>
      <sheetName val="1.변경이유서"/>
      <sheetName val="2.설계설명서-표지"/>
      <sheetName val="2.설계설명서"/>
      <sheetName val="3.공사개요-다.주요공사량"/>
      <sheetName val="4.재료원"/>
      <sheetName val="5.지급자재 명세서"/>
      <sheetName val="5.1지급자재 명세서"/>
      <sheetName val="5.2지급자재 명세서(가) "/>
      <sheetName val="5.2지급자재 명세서 (나)"/>
      <sheetName val="6.시멘트 콘크리트 배합 설계표"/>
      <sheetName val="8.∼11."/>
      <sheetName val="8.∼11.(2)"/>
      <sheetName val="8.∼11.(3)"/>
      <sheetName val="토공표지"/>
      <sheetName val="배수공표지"/>
      <sheetName val="구조물공표지"/>
      <sheetName val="포장공표지"/>
      <sheetName val="부대공표지"/>
      <sheetName val="지급자재표지"/>
      <sheetName val="지급자재내역"/>
      <sheetName val="지급자재내역(2)"/>
      <sheetName val="내역서"/>
      <sheetName val="집계표"/>
      <sheetName val="전체K치"/>
      <sheetName val="98K치"/>
      <sheetName val="7.아스팔트 콘크리트 배합설계표"/>
      <sheetName val="갑지"/>
      <sheetName val="실행예산총괄표"/>
      <sheetName val="실행예산총괄표(변경)"/>
      <sheetName val="시행대비표"/>
      <sheetName val="공종별시행대비표"/>
      <sheetName val="업체별예산내역"/>
      <sheetName val="실행예산서집계표"/>
      <sheetName val="A~H.토목"/>
      <sheetName val="I.건축(희경)"/>
      <sheetName val="J.설비(로얄)"/>
      <sheetName val="K.전기(봉등)"/>
      <sheetName val="L.외주잡비"/>
      <sheetName val="M.세골재"/>
      <sheetName val="N.조골재생산및운반"/>
      <sheetName val="O.콘크리트생산운반"/>
      <sheetName val="P.중기비"/>
      <sheetName val="Q.자재비"/>
      <sheetName val="R.공통가설"/>
      <sheetName val="S.부대비"/>
      <sheetName val="T.경상비"/>
      <sheetName val="U.안전관리비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의경상"/>
      <sheetName val="실행"/>
      <sheetName val="총괄표"/>
      <sheetName val="총괄표 (2)"/>
      <sheetName val="하도잡비"/>
      <sheetName val="remicon현장"/>
      <sheetName val="수량집계"/>
      <sheetName val="정렬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직접공사비"/>
      <sheetName val="원가"/>
      <sheetName val="원가집계표"/>
      <sheetName val="실행예산"/>
      <sheetName val="총괄내역입력란"/>
      <sheetName val="견적대비 방수"/>
      <sheetName val="sip공사"/>
      <sheetName val="수퍼데크판넬"/>
      <sheetName val="미장공사"/>
      <sheetName val="견출"/>
      <sheetName val="내장목공사"/>
      <sheetName val="파일재료비"/>
      <sheetName val="레미콘재료비"/>
      <sheetName val="철근재료비"/>
      <sheetName val="크레인임대료"/>
      <sheetName val="가설동력"/>
      <sheetName val="기초공사"/>
      <sheetName val="견적대비 (2)"/>
      <sheetName val="실행총괄"/>
      <sheetName val="가실행"/>
      <sheetName val="관리비"/>
      <sheetName val="목공사"/>
      <sheetName val="천정공사"/>
      <sheetName val="창호공사"/>
      <sheetName val="잡철공사"/>
      <sheetName val="유리공사"/>
      <sheetName val="방수공사"/>
      <sheetName val="도장공사"/>
      <sheetName val="수장공사"/>
      <sheetName val="신축줄눈"/>
      <sheetName val="조적공사"/>
      <sheetName val="카메라"/>
      <sheetName val="Module1"/>
      <sheetName val="Module2"/>
      <sheetName val="DOWEL(SLAB하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계"/>
      <sheetName val="CAGE"/>
      <sheetName val="DOWEL(SLAB상)"/>
      <sheetName val="DOWEL(SLAB하)"/>
      <sheetName val="기둥"/>
      <sheetName val="BUTTRES"/>
      <sheetName val="Sheet&quot;끝&quot;"/>
      <sheetName val="보조Sheet"/>
      <sheetName val="목차"/>
      <sheetName val="합의경상"/>
    </sheetNames>
    <sheetDataSet>
      <sheetData sheetId="0" refreshError="1"/>
      <sheetData sheetId="1" refreshError="1"/>
      <sheetData sheetId="2"/>
      <sheetData sheetId="3">
        <row r="9">
          <cell r="F9">
            <v>17.783999999999999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>
        <row r="2">
          <cell r="A2" t="str">
            <v>ITEM NO.</v>
          </cell>
          <cell r="B2" t="str">
            <v>명                칭</v>
          </cell>
          <cell r="C2" t="str">
            <v>규                 격</v>
          </cell>
          <cell r="D2" t="str">
            <v>수         량</v>
          </cell>
          <cell r="E2" t="str">
            <v>단 위</v>
          </cell>
          <cell r="F2" t="str">
            <v>단              가</v>
          </cell>
        </row>
        <row r="3">
          <cell r="A3" t="str">
            <v>1.</v>
          </cell>
          <cell r="B3" t="str">
            <v>토목공사</v>
          </cell>
          <cell r="F3">
            <v>0</v>
          </cell>
        </row>
        <row r="4">
          <cell r="A4" t="str">
            <v>가)</v>
          </cell>
          <cell r="B4" t="str">
            <v>1 공구</v>
          </cell>
          <cell r="F4">
            <v>0</v>
          </cell>
        </row>
        <row r="5">
          <cell r="A5" t="str">
            <v>1)</v>
          </cell>
          <cell r="B5" t="str">
            <v>토 공</v>
          </cell>
          <cell r="F5">
            <v>0</v>
          </cell>
        </row>
        <row r="6">
          <cell r="B6" t="str">
            <v>표토제거</v>
          </cell>
          <cell r="C6" t="str">
            <v>답구간</v>
          </cell>
          <cell r="D6">
            <v>2523</v>
          </cell>
          <cell r="E6" t="str">
            <v>M2</v>
          </cell>
          <cell r="F6">
            <v>155</v>
          </cell>
        </row>
        <row r="7">
          <cell r="B7" t="str">
            <v>"</v>
          </cell>
          <cell r="C7" t="str">
            <v>답외구간</v>
          </cell>
          <cell r="D7">
            <v>22305</v>
          </cell>
          <cell r="E7" t="str">
            <v>M2</v>
          </cell>
          <cell r="F7">
            <v>113</v>
          </cell>
        </row>
        <row r="8">
          <cell r="B8" t="str">
            <v>노반준비공</v>
          </cell>
          <cell r="C8" t="str">
            <v>절토부</v>
          </cell>
          <cell r="D8">
            <v>22854</v>
          </cell>
          <cell r="E8" t="str">
            <v>M2</v>
          </cell>
          <cell r="F8">
            <v>68</v>
          </cell>
        </row>
        <row r="9">
          <cell r="B9" t="str">
            <v>벌개제근</v>
          </cell>
          <cell r="D9">
            <v>76156</v>
          </cell>
          <cell r="E9" t="str">
            <v>M2</v>
          </cell>
          <cell r="F9">
            <v>202</v>
          </cell>
        </row>
        <row r="10">
          <cell r="B10" t="str">
            <v>흙깍기</v>
          </cell>
          <cell r="C10" t="str">
            <v>토사</v>
          </cell>
          <cell r="D10">
            <v>232247</v>
          </cell>
          <cell r="E10" t="str">
            <v>M3</v>
          </cell>
          <cell r="F10">
            <v>812</v>
          </cell>
        </row>
        <row r="11">
          <cell r="B11" t="str">
            <v>"</v>
          </cell>
          <cell r="C11" t="str">
            <v>리핑암</v>
          </cell>
          <cell r="D11">
            <v>164909</v>
          </cell>
          <cell r="E11" t="str">
            <v>M3</v>
          </cell>
          <cell r="F11">
            <v>1288</v>
          </cell>
        </row>
        <row r="12">
          <cell r="B12" t="str">
            <v>"</v>
          </cell>
          <cell r="C12" t="str">
            <v>발파암(크로울러)</v>
          </cell>
          <cell r="D12">
            <v>101398</v>
          </cell>
          <cell r="E12" t="str">
            <v>M3</v>
          </cell>
          <cell r="F12">
            <v>8690</v>
          </cell>
        </row>
        <row r="13">
          <cell r="B13" t="str">
            <v>"</v>
          </cell>
          <cell r="C13" t="str">
            <v>발파암(리퍼병행)</v>
          </cell>
          <cell r="D13">
            <v>39832</v>
          </cell>
          <cell r="E13" t="str">
            <v>M3</v>
          </cell>
          <cell r="F13">
            <v>16024</v>
          </cell>
        </row>
        <row r="14">
          <cell r="B14" t="str">
            <v>"</v>
          </cell>
          <cell r="C14" t="str">
            <v>발파암(편절형)</v>
          </cell>
          <cell r="D14">
            <v>3705</v>
          </cell>
          <cell r="E14" t="str">
            <v>M3</v>
          </cell>
          <cell r="F14">
            <v>20095</v>
          </cell>
        </row>
        <row r="15">
          <cell r="B15" t="str">
            <v>흙운반</v>
          </cell>
          <cell r="C15" t="str">
            <v>무대(토사)</v>
          </cell>
          <cell r="D15">
            <v>35474</v>
          </cell>
          <cell r="E15" t="str">
            <v>M3</v>
          </cell>
        </row>
        <row r="16">
          <cell r="B16" t="str">
            <v>"</v>
          </cell>
          <cell r="C16" t="str">
            <v>" (리핑암)</v>
          </cell>
          <cell r="D16">
            <v>3286</v>
          </cell>
          <cell r="E16" t="str">
            <v>M3</v>
          </cell>
        </row>
        <row r="17">
          <cell r="B17" t="str">
            <v>"</v>
          </cell>
          <cell r="C17" t="str">
            <v>" (발파암)</v>
          </cell>
          <cell r="D17">
            <v>1908</v>
          </cell>
          <cell r="E17" t="str">
            <v>M3</v>
          </cell>
          <cell r="F17">
            <v>739</v>
          </cell>
        </row>
        <row r="18">
          <cell r="B18" t="str">
            <v>"</v>
          </cell>
          <cell r="C18" t="str">
            <v>도쟈(토사)</v>
          </cell>
          <cell r="D18">
            <v>13900</v>
          </cell>
          <cell r="E18" t="str">
            <v>M3</v>
          </cell>
          <cell r="F18">
            <v>619</v>
          </cell>
        </row>
        <row r="19">
          <cell r="B19" t="str">
            <v>"</v>
          </cell>
          <cell r="C19" t="str">
            <v>" (리핑암)</v>
          </cell>
          <cell r="D19">
            <v>4843</v>
          </cell>
          <cell r="E19" t="str">
            <v>M3</v>
          </cell>
          <cell r="F19">
            <v>701</v>
          </cell>
        </row>
        <row r="20">
          <cell r="B20" t="str">
            <v>"</v>
          </cell>
          <cell r="C20" t="str">
            <v>" (발파암)</v>
          </cell>
          <cell r="D20">
            <v>2413</v>
          </cell>
          <cell r="E20" t="str">
            <v>M3</v>
          </cell>
          <cell r="F20">
            <v>2232</v>
          </cell>
        </row>
        <row r="21">
          <cell r="B21" t="str">
            <v>"</v>
          </cell>
          <cell r="C21" t="str">
            <v>덤프(토사)</v>
          </cell>
          <cell r="D21">
            <v>27348</v>
          </cell>
          <cell r="E21" t="str">
            <v>M3</v>
          </cell>
          <cell r="F21">
            <v>1421</v>
          </cell>
        </row>
        <row r="22">
          <cell r="B22" t="str">
            <v>흙운반</v>
          </cell>
          <cell r="C22" t="str">
            <v>덤프(리핑암)</v>
          </cell>
          <cell r="D22">
            <v>35005</v>
          </cell>
          <cell r="E22" t="str">
            <v>M3</v>
          </cell>
          <cell r="F22">
            <v>1869</v>
          </cell>
        </row>
        <row r="23">
          <cell r="B23" t="str">
            <v>"</v>
          </cell>
          <cell r="C23" t="str">
            <v>" (발파암)</v>
          </cell>
          <cell r="D23">
            <v>22288</v>
          </cell>
          <cell r="E23" t="str">
            <v>M3</v>
          </cell>
          <cell r="F23">
            <v>4693</v>
          </cell>
        </row>
        <row r="24">
          <cell r="B24" t="str">
            <v>사토운반</v>
          </cell>
          <cell r="C24" t="str">
            <v>토사</v>
          </cell>
          <cell r="D24">
            <v>173447</v>
          </cell>
          <cell r="E24" t="str">
            <v>M3</v>
          </cell>
          <cell r="F24">
            <v>2406</v>
          </cell>
        </row>
        <row r="25">
          <cell r="B25" t="str">
            <v>"</v>
          </cell>
          <cell r="C25" t="str">
            <v>리핑암</v>
          </cell>
          <cell r="D25">
            <v>122774</v>
          </cell>
          <cell r="E25" t="str">
            <v>M3</v>
          </cell>
          <cell r="F25">
            <v>3699</v>
          </cell>
        </row>
        <row r="26">
          <cell r="B26" t="str">
            <v>"</v>
          </cell>
          <cell r="C26" t="str">
            <v>발파암</v>
          </cell>
          <cell r="D26">
            <v>77311</v>
          </cell>
          <cell r="E26" t="str">
            <v>M3</v>
          </cell>
          <cell r="F26">
            <v>6716</v>
          </cell>
        </row>
        <row r="27">
          <cell r="B27" t="str">
            <v>노 체</v>
          </cell>
          <cell r="D27">
            <v>121962</v>
          </cell>
          <cell r="E27" t="str">
            <v>M3</v>
          </cell>
          <cell r="F27">
            <v>855</v>
          </cell>
        </row>
        <row r="28">
          <cell r="B28" t="str">
            <v>노 상</v>
          </cell>
          <cell r="D28">
            <v>26668</v>
          </cell>
          <cell r="E28" t="str">
            <v>M3</v>
          </cell>
          <cell r="F28">
            <v>1177</v>
          </cell>
        </row>
        <row r="29">
          <cell r="B29" t="str">
            <v>비탈면보호공</v>
          </cell>
          <cell r="C29" t="str">
            <v>쥬트메트</v>
          </cell>
          <cell r="D29">
            <v>18434</v>
          </cell>
          <cell r="E29" t="str">
            <v>M2</v>
          </cell>
          <cell r="F29">
            <v>5017</v>
          </cell>
        </row>
        <row r="30">
          <cell r="B30" t="str">
            <v>"</v>
          </cell>
          <cell r="C30" t="str">
            <v>리핑암면고르기</v>
          </cell>
          <cell r="D30">
            <v>18434</v>
          </cell>
          <cell r="E30" t="str">
            <v>M2</v>
          </cell>
          <cell r="F30">
            <v>2681</v>
          </cell>
        </row>
        <row r="31">
          <cell r="B31" t="str">
            <v>"</v>
          </cell>
          <cell r="C31" t="str">
            <v>발파암면고르기</v>
          </cell>
          <cell r="D31">
            <v>15527</v>
          </cell>
          <cell r="E31" t="str">
            <v>M2</v>
          </cell>
          <cell r="F31">
            <v>4822</v>
          </cell>
        </row>
        <row r="32">
          <cell r="B32" t="str">
            <v>"</v>
          </cell>
          <cell r="C32" t="str">
            <v>씨드스프레이</v>
          </cell>
          <cell r="D32">
            <v>59907</v>
          </cell>
          <cell r="E32" t="str">
            <v>M2</v>
          </cell>
          <cell r="F32">
            <v>3492</v>
          </cell>
        </row>
        <row r="33">
          <cell r="B33" t="str">
            <v>층따기</v>
          </cell>
          <cell r="D33">
            <v>5443</v>
          </cell>
          <cell r="E33" t="str">
            <v>M3</v>
          </cell>
          <cell r="F33">
            <v>806</v>
          </cell>
        </row>
        <row r="34">
          <cell r="B34" t="str">
            <v>콘크리트깨기</v>
          </cell>
          <cell r="C34" t="str">
            <v>철근</v>
          </cell>
          <cell r="D34">
            <v>77</v>
          </cell>
          <cell r="E34" t="str">
            <v>M3</v>
          </cell>
          <cell r="F34">
            <v>39871</v>
          </cell>
        </row>
        <row r="35">
          <cell r="B35" t="str">
            <v>"</v>
          </cell>
          <cell r="C35" t="str">
            <v>무근</v>
          </cell>
          <cell r="D35">
            <v>374</v>
          </cell>
          <cell r="E35" t="str">
            <v>M3</v>
          </cell>
          <cell r="F35">
            <v>12879</v>
          </cell>
        </row>
        <row r="36">
          <cell r="B36" t="str">
            <v>아스팔트포장깨기</v>
          </cell>
          <cell r="C36" t="str">
            <v>기계</v>
          </cell>
          <cell r="D36">
            <v>55</v>
          </cell>
          <cell r="E36" t="str">
            <v>M3</v>
          </cell>
          <cell r="F36">
            <v>10041</v>
          </cell>
        </row>
        <row r="37">
          <cell r="B37" t="str">
            <v>측구뚝쌓기</v>
          </cell>
          <cell r="D37">
            <v>160</v>
          </cell>
          <cell r="E37" t="str">
            <v>M3</v>
          </cell>
          <cell r="F37">
            <v>3396</v>
          </cell>
        </row>
        <row r="38">
          <cell r="B38" t="str">
            <v>토공규준틀설치</v>
          </cell>
          <cell r="D38">
            <v>250</v>
          </cell>
          <cell r="E38" t="str">
            <v>EA</v>
          </cell>
          <cell r="F38">
            <v>24978</v>
          </cell>
        </row>
        <row r="39">
          <cell r="A39" t="str">
            <v>2)</v>
          </cell>
          <cell r="B39" t="str">
            <v>배수공</v>
          </cell>
        </row>
        <row r="40">
          <cell r="B40" t="str">
            <v>1)토공</v>
          </cell>
        </row>
        <row r="41">
          <cell r="B41" t="str">
            <v>측구터파기</v>
          </cell>
          <cell r="C41" t="str">
            <v>토사</v>
          </cell>
          <cell r="D41">
            <v>5209</v>
          </cell>
          <cell r="E41" t="str">
            <v>M3</v>
          </cell>
          <cell r="F41">
            <v>2500</v>
          </cell>
        </row>
        <row r="42">
          <cell r="B42" t="str">
            <v>"</v>
          </cell>
          <cell r="C42" t="str">
            <v>리핑암</v>
          </cell>
          <cell r="D42">
            <v>287</v>
          </cell>
          <cell r="E42" t="str">
            <v>M3</v>
          </cell>
          <cell r="F42">
            <v>44568</v>
          </cell>
        </row>
        <row r="43">
          <cell r="B43" t="str">
            <v>"</v>
          </cell>
          <cell r="C43" t="str">
            <v>발파암</v>
          </cell>
          <cell r="D43">
            <v>369</v>
          </cell>
          <cell r="E43" t="str">
            <v>M3</v>
          </cell>
          <cell r="F43">
            <v>76471</v>
          </cell>
        </row>
        <row r="44">
          <cell r="B44" t="str">
            <v>구조물터파기</v>
          </cell>
          <cell r="C44" t="str">
            <v>토사</v>
          </cell>
          <cell r="D44">
            <v>10162</v>
          </cell>
          <cell r="E44" t="str">
            <v>M3</v>
          </cell>
          <cell r="F44">
            <v>3583</v>
          </cell>
        </row>
        <row r="45">
          <cell r="B45" t="str">
            <v>"</v>
          </cell>
          <cell r="C45" t="str">
            <v>리핑암</v>
          </cell>
          <cell r="D45">
            <v>106</v>
          </cell>
          <cell r="E45" t="str">
            <v>M3</v>
          </cell>
          <cell r="F45">
            <v>46600</v>
          </cell>
        </row>
        <row r="46">
          <cell r="B46" t="str">
            <v>"</v>
          </cell>
          <cell r="C46" t="str">
            <v>발파암</v>
          </cell>
          <cell r="D46">
            <v>453</v>
          </cell>
          <cell r="E46" t="str">
            <v>M3</v>
          </cell>
          <cell r="F46">
            <v>83223</v>
          </cell>
        </row>
        <row r="47">
          <cell r="B47" t="str">
            <v>되메우기</v>
          </cell>
          <cell r="D47">
            <v>5638</v>
          </cell>
          <cell r="E47" t="str">
            <v>M3</v>
          </cell>
          <cell r="F47">
            <v>1123</v>
          </cell>
        </row>
        <row r="48">
          <cell r="B48" t="str">
            <v>2)측구공</v>
          </cell>
        </row>
        <row r="49">
          <cell r="B49" t="str">
            <v>V형측구</v>
          </cell>
          <cell r="C49" t="str">
            <v>H=0.45M</v>
          </cell>
          <cell r="D49">
            <v>616</v>
          </cell>
          <cell r="E49" t="str">
            <v>M</v>
          </cell>
          <cell r="F49">
            <v>45730</v>
          </cell>
        </row>
        <row r="50">
          <cell r="B50" t="str">
            <v>"</v>
          </cell>
          <cell r="C50" t="str">
            <v>H=0.60M</v>
          </cell>
          <cell r="D50">
            <v>270</v>
          </cell>
          <cell r="E50" t="str">
            <v>M</v>
          </cell>
          <cell r="F50">
            <v>57999</v>
          </cell>
        </row>
        <row r="51">
          <cell r="B51" t="str">
            <v>산마루측구</v>
          </cell>
          <cell r="C51" t="str">
            <v>H=0.45M</v>
          </cell>
          <cell r="D51">
            <v>346</v>
          </cell>
          <cell r="E51" t="str">
            <v>M</v>
          </cell>
          <cell r="F51">
            <v>57794</v>
          </cell>
        </row>
        <row r="52">
          <cell r="B52" t="str">
            <v>L형측구</v>
          </cell>
          <cell r="C52" t="str">
            <v>TYPE-1</v>
          </cell>
          <cell r="D52">
            <v>1592</v>
          </cell>
          <cell r="E52" t="str">
            <v>M</v>
          </cell>
          <cell r="F52">
            <v>16612</v>
          </cell>
        </row>
        <row r="53">
          <cell r="B53" t="str">
            <v>"</v>
          </cell>
          <cell r="C53" t="str">
            <v>TYPE-2</v>
          </cell>
          <cell r="D53">
            <v>2290</v>
          </cell>
          <cell r="E53" t="str">
            <v>M</v>
          </cell>
          <cell r="F53">
            <v>65363</v>
          </cell>
        </row>
        <row r="54">
          <cell r="B54" t="str">
            <v>반월관</v>
          </cell>
          <cell r="C54" t="str">
            <v>D=300m/m</v>
          </cell>
          <cell r="D54">
            <v>2258</v>
          </cell>
          <cell r="E54" t="str">
            <v>M</v>
          </cell>
          <cell r="F54">
            <v>25277</v>
          </cell>
        </row>
        <row r="55">
          <cell r="B55" t="str">
            <v>맹암거</v>
          </cell>
          <cell r="C55" t="str">
            <v>TYPE-1</v>
          </cell>
          <cell r="D55">
            <v>965</v>
          </cell>
          <cell r="E55" t="str">
            <v>M</v>
          </cell>
          <cell r="F55">
            <v>7238</v>
          </cell>
        </row>
        <row r="56">
          <cell r="B56" t="str">
            <v>"</v>
          </cell>
          <cell r="C56" t="str">
            <v>TYPE-2</v>
          </cell>
          <cell r="D56">
            <v>2736</v>
          </cell>
          <cell r="E56" t="str">
            <v>M</v>
          </cell>
          <cell r="F56">
            <v>5393</v>
          </cell>
        </row>
        <row r="57">
          <cell r="B57" t="str">
            <v>U형측구</v>
          </cell>
          <cell r="C57" t="str">
            <v>TYPE-3</v>
          </cell>
          <cell r="D57">
            <v>28</v>
          </cell>
          <cell r="E57" t="str">
            <v>M</v>
          </cell>
          <cell r="F57">
            <v>126556</v>
          </cell>
        </row>
        <row r="58">
          <cell r="B58" t="str">
            <v>3)배수관공</v>
          </cell>
        </row>
        <row r="59">
          <cell r="B59" t="str">
            <v>가)횡배관공</v>
          </cell>
        </row>
        <row r="60">
          <cell r="B60" t="str">
            <v>횡배수관부설</v>
          </cell>
          <cell r="C60" t="str">
            <v>D=800m/m</v>
          </cell>
          <cell r="D60">
            <v>152</v>
          </cell>
          <cell r="E60" t="str">
            <v>M</v>
          </cell>
          <cell r="F60">
            <v>88846</v>
          </cell>
        </row>
        <row r="61">
          <cell r="B61" t="str">
            <v>"</v>
          </cell>
          <cell r="C61" t="str">
            <v>D=1000m/m</v>
          </cell>
          <cell r="D61">
            <v>141</v>
          </cell>
          <cell r="E61" t="str">
            <v>M</v>
          </cell>
          <cell r="F61">
            <v>119288</v>
          </cell>
        </row>
        <row r="62">
          <cell r="B62" t="str">
            <v>"</v>
          </cell>
          <cell r="C62" t="str">
            <v>D=1200m/m</v>
          </cell>
          <cell r="D62">
            <v>117</v>
          </cell>
          <cell r="E62" t="str">
            <v>M</v>
          </cell>
          <cell r="F62">
            <v>164401</v>
          </cell>
        </row>
        <row r="63">
          <cell r="B63" t="str">
            <v>나)날개벽및면벽</v>
          </cell>
        </row>
        <row r="64">
          <cell r="B64" t="str">
            <v>콘크리트타설</v>
          </cell>
          <cell r="C64" t="str">
            <v>무근(진동기포함)</v>
          </cell>
          <cell r="D64">
            <v>44</v>
          </cell>
          <cell r="E64" t="str">
            <v>M3</v>
          </cell>
          <cell r="F64">
            <v>21064</v>
          </cell>
        </row>
        <row r="65">
          <cell r="B65" t="str">
            <v>거푸집</v>
          </cell>
          <cell r="C65" t="str">
            <v>합판 3회</v>
          </cell>
          <cell r="D65">
            <v>256</v>
          </cell>
          <cell r="E65" t="str">
            <v>M2</v>
          </cell>
          <cell r="F65">
            <v>19370</v>
          </cell>
        </row>
        <row r="66">
          <cell r="B66" t="str">
            <v>다)종배수관공</v>
          </cell>
        </row>
        <row r="67">
          <cell r="B67" t="str">
            <v>종배수관부설</v>
          </cell>
          <cell r="C67" t="str">
            <v>D=600m/m</v>
          </cell>
          <cell r="D67">
            <v>718</v>
          </cell>
          <cell r="E67" t="str">
            <v>M</v>
          </cell>
          <cell r="F67">
            <v>39030</v>
          </cell>
        </row>
        <row r="68">
          <cell r="B68" t="str">
            <v>"</v>
          </cell>
          <cell r="C68" t="str">
            <v>D=1000m/m</v>
          </cell>
          <cell r="D68">
            <v>10</v>
          </cell>
          <cell r="E68" t="str">
            <v>M</v>
          </cell>
          <cell r="F68">
            <v>82599</v>
          </cell>
        </row>
        <row r="69">
          <cell r="B69" t="str">
            <v>모래부설</v>
          </cell>
          <cell r="C69" t="str">
            <v>T=20CM</v>
          </cell>
          <cell r="D69">
            <v>114</v>
          </cell>
          <cell r="E69" t="str">
            <v>M3</v>
          </cell>
          <cell r="F69">
            <v>24568</v>
          </cell>
        </row>
        <row r="70">
          <cell r="B70" t="str">
            <v>4)암거공</v>
          </cell>
        </row>
        <row r="71">
          <cell r="B71" t="str">
            <v>콘크리트타설</v>
          </cell>
          <cell r="C71" t="str">
            <v>펌프카(철근)</v>
          </cell>
          <cell r="D71">
            <v>1962</v>
          </cell>
          <cell r="E71" t="str">
            <v>M3</v>
          </cell>
          <cell r="F71">
            <v>10342</v>
          </cell>
        </row>
        <row r="72">
          <cell r="B72" t="str">
            <v>"</v>
          </cell>
          <cell r="C72" t="str">
            <v>무근(진동기제외)</v>
          </cell>
          <cell r="D72">
            <v>152</v>
          </cell>
          <cell r="E72" t="str">
            <v>M3</v>
          </cell>
          <cell r="F72">
            <v>20866</v>
          </cell>
        </row>
        <row r="73">
          <cell r="B73" t="str">
            <v>거푸집</v>
          </cell>
          <cell r="C73" t="str">
            <v>합판 3회</v>
          </cell>
          <cell r="D73">
            <v>5014</v>
          </cell>
          <cell r="E73" t="str">
            <v>M2</v>
          </cell>
          <cell r="F73">
            <v>19370</v>
          </cell>
        </row>
        <row r="74">
          <cell r="B74" t="str">
            <v>"</v>
          </cell>
          <cell r="C74" t="str">
            <v>합판 4회</v>
          </cell>
          <cell r="D74">
            <v>312</v>
          </cell>
          <cell r="E74" t="str">
            <v>M2</v>
          </cell>
          <cell r="F74">
            <v>16560</v>
          </cell>
        </row>
        <row r="75">
          <cell r="B75" t="str">
            <v>"</v>
          </cell>
          <cell r="C75" t="str">
            <v>코팅합판3회</v>
          </cell>
          <cell r="D75">
            <v>367</v>
          </cell>
          <cell r="E75" t="str">
            <v>M2</v>
          </cell>
          <cell r="F75">
            <v>20209</v>
          </cell>
        </row>
        <row r="76">
          <cell r="B76" t="str">
            <v>철근가공및조립</v>
          </cell>
          <cell r="C76" t="str">
            <v>복잡</v>
          </cell>
          <cell r="D76">
            <v>226.149</v>
          </cell>
          <cell r="E76" t="str">
            <v>TON</v>
          </cell>
          <cell r="F76">
            <v>500487</v>
          </cell>
        </row>
        <row r="77">
          <cell r="B77" t="str">
            <v>비계공</v>
          </cell>
          <cell r="C77" t="str">
            <v>강관</v>
          </cell>
          <cell r="D77">
            <v>1714</v>
          </cell>
          <cell r="E77" t="str">
            <v>M2</v>
          </cell>
          <cell r="F77">
            <v>8976</v>
          </cell>
        </row>
        <row r="78">
          <cell r="B78" t="str">
            <v>동바리</v>
          </cell>
          <cell r="C78" t="str">
            <v>강관</v>
          </cell>
          <cell r="D78">
            <v>2028</v>
          </cell>
          <cell r="E78" t="str">
            <v>공M3</v>
          </cell>
          <cell r="F78">
            <v>7354</v>
          </cell>
        </row>
        <row r="79">
          <cell r="B79" t="str">
            <v>기초잡석</v>
          </cell>
          <cell r="D79">
            <v>354</v>
          </cell>
          <cell r="E79" t="str">
            <v>M3</v>
          </cell>
          <cell r="F79">
            <v>27522</v>
          </cell>
        </row>
        <row r="80">
          <cell r="B80" t="str">
            <v>뒷채움잡석</v>
          </cell>
          <cell r="D80">
            <v>5196</v>
          </cell>
          <cell r="E80" t="str">
            <v>M3</v>
          </cell>
          <cell r="F80">
            <v>8839</v>
          </cell>
        </row>
        <row r="81">
          <cell r="B81" t="str">
            <v>P.V.C PIPE</v>
          </cell>
          <cell r="C81" t="str">
            <v>D=100m/m</v>
          </cell>
          <cell r="D81">
            <v>122</v>
          </cell>
          <cell r="E81" t="str">
            <v>EA</v>
          </cell>
          <cell r="F81">
            <v>874</v>
          </cell>
        </row>
        <row r="82">
          <cell r="B82" t="str">
            <v>부직포설치</v>
          </cell>
          <cell r="D82">
            <v>43</v>
          </cell>
          <cell r="E82" t="str">
            <v>M2</v>
          </cell>
          <cell r="F82">
            <v>882</v>
          </cell>
        </row>
        <row r="83">
          <cell r="B83" t="str">
            <v>시공이음</v>
          </cell>
          <cell r="D83">
            <v>195</v>
          </cell>
          <cell r="E83" t="str">
            <v>M</v>
          </cell>
          <cell r="F83">
            <v>16695</v>
          </cell>
        </row>
        <row r="84">
          <cell r="B84" t="str">
            <v>5)집수정공</v>
          </cell>
        </row>
        <row r="85">
          <cell r="B85" t="str">
            <v>콘크리트타설</v>
          </cell>
          <cell r="C85" t="str">
            <v>소형</v>
          </cell>
          <cell r="D85">
            <v>75</v>
          </cell>
          <cell r="E85" t="str">
            <v>M3</v>
          </cell>
          <cell r="F85">
            <v>32933</v>
          </cell>
        </row>
        <row r="86">
          <cell r="B86" t="str">
            <v>거푸집</v>
          </cell>
          <cell r="C86" t="str">
            <v>소형(합판4회)</v>
          </cell>
          <cell r="D86">
            <v>628</v>
          </cell>
          <cell r="E86" t="str">
            <v>M2</v>
          </cell>
          <cell r="F86">
            <v>20132</v>
          </cell>
        </row>
        <row r="87">
          <cell r="B87" t="str">
            <v>배수관</v>
          </cell>
          <cell r="C87" t="str">
            <v>P.V.C D=200m/m</v>
          </cell>
          <cell r="D87">
            <v>5</v>
          </cell>
          <cell r="E87" t="str">
            <v>M</v>
          </cell>
          <cell r="F87">
            <v>8279</v>
          </cell>
        </row>
        <row r="88">
          <cell r="B88" t="str">
            <v>집수정뚜껑</v>
          </cell>
          <cell r="C88" t="str">
            <v>1000*600m/m</v>
          </cell>
          <cell r="D88">
            <v>46</v>
          </cell>
          <cell r="E88" t="str">
            <v>EA</v>
          </cell>
          <cell r="F88">
            <v>56234</v>
          </cell>
        </row>
        <row r="89">
          <cell r="B89" t="str">
            <v>"</v>
          </cell>
          <cell r="C89" t="str">
            <v>1130*780m/m</v>
          </cell>
          <cell r="D89">
            <v>13</v>
          </cell>
          <cell r="E89" t="str">
            <v>EA</v>
          </cell>
          <cell r="F89">
            <v>62892</v>
          </cell>
        </row>
        <row r="90">
          <cell r="B90" t="str">
            <v>6)기타공</v>
          </cell>
        </row>
        <row r="91">
          <cell r="B91" t="str">
            <v>콘크리트타설</v>
          </cell>
          <cell r="C91" t="str">
            <v>철근(진동기포함)</v>
          </cell>
          <cell r="D91">
            <v>19</v>
          </cell>
          <cell r="E91" t="str">
            <v>M3</v>
          </cell>
          <cell r="F91">
            <v>23242</v>
          </cell>
        </row>
        <row r="92">
          <cell r="B92" t="str">
            <v>"</v>
          </cell>
          <cell r="C92" t="str">
            <v>무근(진동기제외)</v>
          </cell>
          <cell r="D92">
            <v>210</v>
          </cell>
          <cell r="E92" t="str">
            <v>M3</v>
          </cell>
          <cell r="F92">
            <v>20866</v>
          </cell>
        </row>
        <row r="93">
          <cell r="B93" t="str">
            <v>거푸집</v>
          </cell>
          <cell r="C93" t="str">
            <v>합판 3회</v>
          </cell>
          <cell r="D93">
            <v>76</v>
          </cell>
          <cell r="E93" t="str">
            <v>M2</v>
          </cell>
          <cell r="F93">
            <v>19370</v>
          </cell>
        </row>
        <row r="94">
          <cell r="B94" t="str">
            <v>"</v>
          </cell>
          <cell r="C94" t="str">
            <v>합판 4회</v>
          </cell>
          <cell r="D94">
            <v>830</v>
          </cell>
          <cell r="E94" t="str">
            <v>M2</v>
          </cell>
          <cell r="F94">
            <v>16560</v>
          </cell>
        </row>
        <row r="95">
          <cell r="B95" t="str">
            <v>철근가공및조립</v>
          </cell>
          <cell r="C95" t="str">
            <v>간단</v>
          </cell>
          <cell r="D95">
            <v>2.6589999999999998</v>
          </cell>
          <cell r="E95" t="str">
            <v>TON</v>
          </cell>
          <cell r="F95">
            <v>289630</v>
          </cell>
        </row>
        <row r="96">
          <cell r="B96" t="str">
            <v>시공이음</v>
          </cell>
          <cell r="C96" t="str">
            <v>지수판</v>
          </cell>
          <cell r="D96">
            <v>6</v>
          </cell>
          <cell r="E96" t="str">
            <v>M</v>
          </cell>
          <cell r="F96">
            <v>16695</v>
          </cell>
        </row>
        <row r="97">
          <cell r="B97" t="str">
            <v>7)옹벽공</v>
          </cell>
        </row>
        <row r="98">
          <cell r="B98" t="str">
            <v>구조물터파기</v>
          </cell>
          <cell r="C98" t="str">
            <v>토사</v>
          </cell>
          <cell r="D98">
            <v>831</v>
          </cell>
          <cell r="E98" t="str">
            <v>M3</v>
          </cell>
          <cell r="F98">
            <v>3583</v>
          </cell>
        </row>
        <row r="99">
          <cell r="B99" t="str">
            <v>되메우기</v>
          </cell>
          <cell r="D99">
            <v>217</v>
          </cell>
          <cell r="E99" t="str">
            <v>M3</v>
          </cell>
          <cell r="F99">
            <v>1123</v>
          </cell>
        </row>
        <row r="100">
          <cell r="B100" t="str">
            <v>콘크리트타설</v>
          </cell>
          <cell r="C100" t="str">
            <v>철근(펌푸카)</v>
          </cell>
          <cell r="D100">
            <v>992</v>
          </cell>
          <cell r="E100" t="str">
            <v>M3</v>
          </cell>
          <cell r="F100">
            <v>10342</v>
          </cell>
        </row>
        <row r="101">
          <cell r="B101" t="str">
            <v>"</v>
          </cell>
          <cell r="C101" t="str">
            <v>무근(진동기제외)</v>
          </cell>
          <cell r="D101">
            <v>61</v>
          </cell>
          <cell r="E101" t="str">
            <v>M3</v>
          </cell>
          <cell r="F101">
            <v>20866</v>
          </cell>
        </row>
        <row r="102">
          <cell r="B102" t="str">
            <v>거푸집</v>
          </cell>
          <cell r="C102" t="str">
            <v>코팅(합판3회)</v>
          </cell>
          <cell r="D102">
            <v>608</v>
          </cell>
          <cell r="E102" t="str">
            <v>M2</v>
          </cell>
          <cell r="F102">
            <v>20209</v>
          </cell>
        </row>
        <row r="103">
          <cell r="B103" t="str">
            <v>"</v>
          </cell>
          <cell r="C103" t="str">
            <v>합판 3회</v>
          </cell>
          <cell r="D103">
            <v>641</v>
          </cell>
          <cell r="E103" t="str">
            <v>M2</v>
          </cell>
          <cell r="F103">
            <v>19370</v>
          </cell>
        </row>
        <row r="104">
          <cell r="B104" t="str">
            <v>"</v>
          </cell>
          <cell r="C104" t="str">
            <v>합판 4회</v>
          </cell>
          <cell r="D104">
            <v>301</v>
          </cell>
          <cell r="E104" t="str">
            <v>M2</v>
          </cell>
          <cell r="F104">
            <v>16560</v>
          </cell>
        </row>
        <row r="105">
          <cell r="B105" t="str">
            <v>비계공</v>
          </cell>
          <cell r="C105" t="str">
            <v>강관</v>
          </cell>
          <cell r="D105">
            <v>918</v>
          </cell>
          <cell r="E105" t="str">
            <v>M2</v>
          </cell>
          <cell r="F105">
            <v>8976</v>
          </cell>
        </row>
        <row r="106">
          <cell r="B106" t="str">
            <v>부직포설치</v>
          </cell>
          <cell r="D106">
            <v>234</v>
          </cell>
          <cell r="E106" t="str">
            <v>M2</v>
          </cell>
          <cell r="F106">
            <v>882</v>
          </cell>
        </row>
        <row r="107">
          <cell r="B107" t="str">
            <v>철근가공및조립</v>
          </cell>
          <cell r="C107" t="str">
            <v>간단</v>
          </cell>
          <cell r="D107">
            <v>9.5350000000000001</v>
          </cell>
          <cell r="E107" t="str">
            <v>TON</v>
          </cell>
          <cell r="F107">
            <v>289630</v>
          </cell>
        </row>
        <row r="108">
          <cell r="B108" t="str">
            <v>"</v>
          </cell>
          <cell r="C108" t="str">
            <v>복잡</v>
          </cell>
          <cell r="D108">
            <v>20.635000000000002</v>
          </cell>
          <cell r="E108" t="str">
            <v>TON</v>
          </cell>
          <cell r="F108">
            <v>500487</v>
          </cell>
        </row>
        <row r="109">
          <cell r="B109" t="str">
            <v>스치로폴</v>
          </cell>
          <cell r="C109" t="str">
            <v>T=10m/m</v>
          </cell>
          <cell r="D109">
            <v>96</v>
          </cell>
          <cell r="E109" t="str">
            <v>M2</v>
          </cell>
          <cell r="F109">
            <v>1637</v>
          </cell>
        </row>
        <row r="110">
          <cell r="B110" t="str">
            <v>DOWEL-BAR 설치공</v>
          </cell>
          <cell r="C110" t="str">
            <v>D25*500m/m</v>
          </cell>
          <cell r="D110">
            <v>191</v>
          </cell>
          <cell r="E110" t="str">
            <v>EA</v>
          </cell>
          <cell r="F110">
            <v>6801</v>
          </cell>
        </row>
        <row r="111">
          <cell r="B111" t="str">
            <v>P.V.C PIPE</v>
          </cell>
          <cell r="C111" t="str">
            <v>D=100m/m</v>
          </cell>
          <cell r="D111">
            <v>130</v>
          </cell>
          <cell r="E111" t="str">
            <v>M</v>
          </cell>
          <cell r="F111">
            <v>2186</v>
          </cell>
        </row>
        <row r="112">
          <cell r="B112" t="str">
            <v>뒷채움잡석</v>
          </cell>
          <cell r="D112">
            <v>98</v>
          </cell>
          <cell r="E112" t="str">
            <v>M3</v>
          </cell>
          <cell r="F112">
            <v>6004</v>
          </cell>
        </row>
        <row r="113">
          <cell r="B113" t="str">
            <v>8)수로이설공</v>
          </cell>
        </row>
        <row r="114">
          <cell r="B114" t="str">
            <v>돌붙임</v>
          </cell>
          <cell r="C114" t="str">
            <v>발파암유용</v>
          </cell>
          <cell r="D114">
            <v>260</v>
          </cell>
          <cell r="E114" t="str">
            <v>M2</v>
          </cell>
          <cell r="F114">
            <v>22082</v>
          </cell>
        </row>
        <row r="115">
          <cell r="B115" t="str">
            <v>콘크리트타설</v>
          </cell>
          <cell r="C115" t="str">
            <v>소형</v>
          </cell>
          <cell r="D115">
            <v>57</v>
          </cell>
          <cell r="E115" t="str">
            <v>M3</v>
          </cell>
          <cell r="F115">
            <v>32933</v>
          </cell>
        </row>
        <row r="116">
          <cell r="B116" t="str">
            <v>몰탈</v>
          </cell>
          <cell r="C116" t="str">
            <v>1:3</v>
          </cell>
          <cell r="D116">
            <v>2</v>
          </cell>
          <cell r="E116" t="str">
            <v>M3</v>
          </cell>
          <cell r="F116">
            <v>37736</v>
          </cell>
        </row>
        <row r="117">
          <cell r="B117" t="str">
            <v>기초잡석 깔기</v>
          </cell>
          <cell r="C117" t="str">
            <v>발파암유용</v>
          </cell>
          <cell r="D117">
            <v>26</v>
          </cell>
          <cell r="E117" t="str">
            <v>M3</v>
          </cell>
          <cell r="F117">
            <v>27522</v>
          </cell>
        </row>
        <row r="118">
          <cell r="B118" t="str">
            <v>거푸집</v>
          </cell>
          <cell r="C118" t="str">
            <v>소형(합판6회)</v>
          </cell>
          <cell r="D118">
            <v>70</v>
          </cell>
          <cell r="E118" t="str">
            <v>M2</v>
          </cell>
          <cell r="F118">
            <v>16410</v>
          </cell>
        </row>
        <row r="119">
          <cell r="B119" t="str">
            <v>P.V.C PIPE</v>
          </cell>
          <cell r="C119" t="str">
            <v>D=50m/m)</v>
          </cell>
          <cell r="D119">
            <v>365</v>
          </cell>
          <cell r="E119" t="str">
            <v>M</v>
          </cell>
          <cell r="F119">
            <v>656</v>
          </cell>
        </row>
        <row r="120">
          <cell r="B120" t="str">
            <v>구조물터파기</v>
          </cell>
          <cell r="C120" t="str">
            <v>토사</v>
          </cell>
          <cell r="D120">
            <v>132</v>
          </cell>
          <cell r="E120" t="str">
            <v>M3</v>
          </cell>
          <cell r="F120">
            <v>3583</v>
          </cell>
        </row>
        <row r="121">
          <cell r="B121" t="str">
            <v>되메우기</v>
          </cell>
          <cell r="D121">
            <v>111</v>
          </cell>
          <cell r="E121" t="str">
            <v>M3</v>
          </cell>
          <cell r="F121">
            <v>1123</v>
          </cell>
        </row>
        <row r="122">
          <cell r="B122" t="str">
            <v>세굴방지용암채우기</v>
          </cell>
          <cell r="D122">
            <v>23</v>
          </cell>
          <cell r="E122" t="str">
            <v>M3</v>
          </cell>
          <cell r="F122">
            <v>19975</v>
          </cell>
        </row>
        <row r="123">
          <cell r="A123" t="str">
            <v>3)</v>
          </cell>
          <cell r="B123" t="str">
            <v>교 량 공</v>
          </cell>
        </row>
        <row r="124">
          <cell r="B124" t="str">
            <v>1)토 공</v>
          </cell>
        </row>
        <row r="125">
          <cell r="B125" t="str">
            <v>교량터파기</v>
          </cell>
          <cell r="C125" t="str">
            <v>육상토사</v>
          </cell>
          <cell r="D125">
            <v>1973</v>
          </cell>
          <cell r="E125" t="str">
            <v>M3</v>
          </cell>
          <cell r="F125">
            <v>3583</v>
          </cell>
        </row>
        <row r="126">
          <cell r="B126" t="str">
            <v>"</v>
          </cell>
          <cell r="C126" t="str">
            <v>수중토사</v>
          </cell>
          <cell r="D126">
            <v>995</v>
          </cell>
          <cell r="E126" t="str">
            <v>M3</v>
          </cell>
          <cell r="F126">
            <v>6571</v>
          </cell>
        </row>
        <row r="127">
          <cell r="B127" t="str">
            <v>"</v>
          </cell>
          <cell r="C127" t="str">
            <v>육상리핑암</v>
          </cell>
          <cell r="D127">
            <v>818</v>
          </cell>
          <cell r="E127" t="str">
            <v>M3</v>
          </cell>
          <cell r="F127">
            <v>46600</v>
          </cell>
        </row>
        <row r="128">
          <cell r="B128" t="str">
            <v>"</v>
          </cell>
          <cell r="C128" t="str">
            <v>수중리핑암</v>
          </cell>
          <cell r="D128">
            <v>500</v>
          </cell>
          <cell r="E128" t="str">
            <v>M3</v>
          </cell>
          <cell r="F128">
            <v>79443</v>
          </cell>
        </row>
        <row r="129">
          <cell r="B129" t="str">
            <v>"</v>
          </cell>
          <cell r="C129" t="str">
            <v>육상발파암</v>
          </cell>
          <cell r="D129">
            <v>718</v>
          </cell>
          <cell r="E129" t="str">
            <v>M3</v>
          </cell>
          <cell r="F129">
            <v>83223</v>
          </cell>
        </row>
        <row r="130">
          <cell r="B130" t="str">
            <v>"</v>
          </cell>
          <cell r="C130" t="str">
            <v>수중발파암</v>
          </cell>
          <cell r="D130">
            <v>284</v>
          </cell>
          <cell r="E130" t="str">
            <v>M3</v>
          </cell>
          <cell r="F130">
            <v>142833</v>
          </cell>
        </row>
        <row r="131">
          <cell r="B131" t="str">
            <v>되메우기</v>
          </cell>
          <cell r="D131">
            <v>2247</v>
          </cell>
          <cell r="E131" t="str">
            <v>M3</v>
          </cell>
          <cell r="F131">
            <v>1123</v>
          </cell>
        </row>
        <row r="132">
          <cell r="B132" t="str">
            <v>2)구조물공</v>
          </cell>
        </row>
        <row r="133">
          <cell r="B133" t="str">
            <v>거푸집</v>
          </cell>
          <cell r="C133" t="str">
            <v>합판 3회</v>
          </cell>
          <cell r="D133">
            <v>4450</v>
          </cell>
          <cell r="E133" t="str">
            <v>M2</v>
          </cell>
          <cell r="F133">
            <v>19370</v>
          </cell>
        </row>
        <row r="134">
          <cell r="B134" t="str">
            <v>"</v>
          </cell>
          <cell r="C134" t="str">
            <v>합판 4회</v>
          </cell>
          <cell r="D134">
            <v>590</v>
          </cell>
          <cell r="E134" t="str">
            <v>M2</v>
          </cell>
          <cell r="F134">
            <v>16560</v>
          </cell>
        </row>
        <row r="135">
          <cell r="B135" t="str">
            <v>"</v>
          </cell>
          <cell r="C135" t="str">
            <v>합판 6회</v>
          </cell>
          <cell r="D135">
            <v>22</v>
          </cell>
          <cell r="E135" t="str">
            <v>M2</v>
          </cell>
          <cell r="F135">
            <v>13552</v>
          </cell>
        </row>
        <row r="136">
          <cell r="B136" t="str">
            <v>거푸집</v>
          </cell>
          <cell r="C136" t="str">
            <v>원형 3회</v>
          </cell>
          <cell r="D136">
            <v>283</v>
          </cell>
          <cell r="E136" t="str">
            <v>M2</v>
          </cell>
          <cell r="F136">
            <v>41700</v>
          </cell>
        </row>
        <row r="137">
          <cell r="B137" t="str">
            <v>콘크리트타설</v>
          </cell>
          <cell r="C137" t="str">
            <v>철근(펌푸카)</v>
          </cell>
          <cell r="D137">
            <v>3456</v>
          </cell>
          <cell r="E137" t="str">
            <v>M3</v>
          </cell>
          <cell r="F137">
            <v>10342</v>
          </cell>
        </row>
        <row r="138">
          <cell r="B138" t="str">
            <v>"</v>
          </cell>
          <cell r="C138" t="str">
            <v>무근(진동기제외)</v>
          </cell>
          <cell r="D138">
            <v>116</v>
          </cell>
          <cell r="E138" t="str">
            <v>M3</v>
          </cell>
          <cell r="F138">
            <v>20866</v>
          </cell>
        </row>
        <row r="139">
          <cell r="B139" t="str">
            <v>철근가공및조립</v>
          </cell>
          <cell r="C139" t="str">
            <v>보통</v>
          </cell>
          <cell r="D139">
            <v>37.979999999999997</v>
          </cell>
          <cell r="E139" t="str">
            <v>TON</v>
          </cell>
          <cell r="F139">
            <v>398951</v>
          </cell>
        </row>
        <row r="140">
          <cell r="B140" t="str">
            <v>"</v>
          </cell>
          <cell r="C140" t="str">
            <v>복잡</v>
          </cell>
          <cell r="D140">
            <v>492.245</v>
          </cell>
          <cell r="E140" t="str">
            <v>TON</v>
          </cell>
          <cell r="F140">
            <v>500487</v>
          </cell>
        </row>
        <row r="141">
          <cell r="B141" t="str">
            <v>비계공</v>
          </cell>
          <cell r="C141" t="str">
            <v>강관</v>
          </cell>
          <cell r="D141">
            <v>2908</v>
          </cell>
          <cell r="E141" t="str">
            <v>M2</v>
          </cell>
          <cell r="F141">
            <v>8976</v>
          </cell>
        </row>
        <row r="142">
          <cell r="B142" t="str">
            <v>동바리</v>
          </cell>
          <cell r="C142" t="str">
            <v>강관</v>
          </cell>
          <cell r="D142">
            <v>4306</v>
          </cell>
          <cell r="E142" t="str">
            <v>공/M3</v>
          </cell>
          <cell r="F142">
            <v>18494</v>
          </cell>
        </row>
        <row r="143">
          <cell r="B143" t="str">
            <v>"</v>
          </cell>
          <cell r="C143" t="str">
            <v>목재 4회</v>
          </cell>
          <cell r="D143">
            <v>934</v>
          </cell>
          <cell r="E143" t="str">
            <v>공/M3</v>
          </cell>
          <cell r="F143">
            <v>22091</v>
          </cell>
        </row>
        <row r="144">
          <cell r="B144" t="str">
            <v>신축이음장치</v>
          </cell>
          <cell r="C144" t="str">
            <v>NO 50</v>
          </cell>
          <cell r="D144">
            <v>11</v>
          </cell>
          <cell r="E144" t="str">
            <v>M</v>
          </cell>
          <cell r="F144">
            <v>586857</v>
          </cell>
        </row>
        <row r="145">
          <cell r="B145" t="str">
            <v>"</v>
          </cell>
          <cell r="C145" t="str">
            <v>NO 80</v>
          </cell>
          <cell r="D145">
            <v>48</v>
          </cell>
          <cell r="E145" t="str">
            <v>M</v>
          </cell>
          <cell r="F145">
            <v>831087</v>
          </cell>
        </row>
        <row r="146">
          <cell r="B146" t="str">
            <v>무수축몰탈</v>
          </cell>
          <cell r="D146">
            <v>2</v>
          </cell>
          <cell r="E146" t="str">
            <v>M3</v>
          </cell>
          <cell r="F146">
            <v>76306</v>
          </cell>
        </row>
        <row r="147">
          <cell r="B147" t="str">
            <v>무수축콘크리트</v>
          </cell>
          <cell r="D147">
            <v>7</v>
          </cell>
          <cell r="E147" t="str">
            <v>M3</v>
          </cell>
          <cell r="F147">
            <v>194148</v>
          </cell>
        </row>
        <row r="148">
          <cell r="B148" t="str">
            <v>슬라브 양생</v>
          </cell>
          <cell r="D148">
            <v>1341</v>
          </cell>
          <cell r="E148" t="str">
            <v>M2</v>
          </cell>
          <cell r="F148">
            <v>329</v>
          </cell>
        </row>
        <row r="149">
          <cell r="B149" t="str">
            <v>교면방수</v>
          </cell>
          <cell r="C149" t="str">
            <v>침투식</v>
          </cell>
          <cell r="D149">
            <v>1341</v>
          </cell>
          <cell r="E149" t="str">
            <v>M2</v>
          </cell>
          <cell r="F149">
            <v>3939</v>
          </cell>
        </row>
        <row r="150">
          <cell r="B150" t="str">
            <v>슬라브면고르기</v>
          </cell>
          <cell r="D150">
            <v>1341</v>
          </cell>
          <cell r="E150" t="str">
            <v>M2</v>
          </cell>
          <cell r="F150">
            <v>681</v>
          </cell>
        </row>
        <row r="151">
          <cell r="B151" t="str">
            <v>P.V.C PIPE</v>
          </cell>
          <cell r="C151" t="str">
            <v>D=100m/m</v>
          </cell>
          <cell r="D151">
            <v>1</v>
          </cell>
          <cell r="E151" t="str">
            <v>M</v>
          </cell>
          <cell r="F151">
            <v>2186</v>
          </cell>
        </row>
        <row r="152">
          <cell r="B152" t="str">
            <v>전선관</v>
          </cell>
          <cell r="C152" t="str">
            <v>D=100m/m</v>
          </cell>
          <cell r="D152">
            <v>703</v>
          </cell>
          <cell r="E152" t="str">
            <v>M</v>
          </cell>
          <cell r="F152">
            <v>7432</v>
          </cell>
        </row>
        <row r="153">
          <cell r="B153" t="str">
            <v>난간</v>
          </cell>
          <cell r="D153">
            <v>347</v>
          </cell>
          <cell r="E153" t="str">
            <v>M</v>
          </cell>
          <cell r="F153">
            <v>131430</v>
          </cell>
        </row>
        <row r="154">
          <cell r="B154" t="str">
            <v>T.B.M 설치</v>
          </cell>
          <cell r="D154">
            <v>3</v>
          </cell>
          <cell r="E154" t="str">
            <v>EA</v>
          </cell>
          <cell r="F154">
            <v>22237</v>
          </cell>
        </row>
        <row r="155">
          <cell r="B155" t="str">
            <v>교명판</v>
          </cell>
          <cell r="D155">
            <v>6</v>
          </cell>
          <cell r="E155" t="str">
            <v>EA</v>
          </cell>
          <cell r="F155">
            <v>104726</v>
          </cell>
        </row>
        <row r="156">
          <cell r="B156" t="str">
            <v>설명판</v>
          </cell>
          <cell r="D156">
            <v>6</v>
          </cell>
          <cell r="E156" t="str">
            <v>EA</v>
          </cell>
          <cell r="F156">
            <v>46257</v>
          </cell>
        </row>
        <row r="157">
          <cell r="B157" t="str">
            <v>교명주</v>
          </cell>
          <cell r="D157">
            <v>12</v>
          </cell>
          <cell r="E157" t="str">
            <v>EA</v>
          </cell>
          <cell r="F157">
            <v>2652770</v>
          </cell>
        </row>
        <row r="158">
          <cell r="B158" t="str">
            <v>집수구</v>
          </cell>
          <cell r="C158" t="str">
            <v>주철</v>
          </cell>
          <cell r="D158">
            <v>22</v>
          </cell>
          <cell r="E158" t="str">
            <v>EA</v>
          </cell>
          <cell r="F158">
            <v>34749</v>
          </cell>
        </row>
        <row r="159">
          <cell r="B159" t="str">
            <v>"</v>
          </cell>
          <cell r="C159" t="str">
            <v>아연도강관D=150m/m</v>
          </cell>
          <cell r="D159">
            <v>16</v>
          </cell>
          <cell r="E159" t="str">
            <v>M</v>
          </cell>
          <cell r="F159">
            <v>13123</v>
          </cell>
        </row>
        <row r="160">
          <cell r="B160" t="str">
            <v>교좌장치</v>
          </cell>
          <cell r="C160" t="str">
            <v>일방향 75TON</v>
          </cell>
          <cell r="D160">
            <v>2</v>
          </cell>
          <cell r="E160" t="str">
            <v>EA</v>
          </cell>
          <cell r="F160">
            <v>1221150</v>
          </cell>
        </row>
        <row r="161">
          <cell r="B161" t="str">
            <v>"</v>
          </cell>
          <cell r="C161" t="str">
            <v>양방향 75TON</v>
          </cell>
          <cell r="D161">
            <v>8</v>
          </cell>
          <cell r="E161" t="str">
            <v>EA</v>
          </cell>
          <cell r="F161">
            <v>918750</v>
          </cell>
        </row>
        <row r="162">
          <cell r="B162" t="str">
            <v>"</v>
          </cell>
          <cell r="C162" t="str">
            <v>고정단 135TON</v>
          </cell>
          <cell r="D162">
            <v>2</v>
          </cell>
          <cell r="E162" t="str">
            <v>EA</v>
          </cell>
          <cell r="F162">
            <v>1615950</v>
          </cell>
        </row>
        <row r="163">
          <cell r="B163" t="str">
            <v>"</v>
          </cell>
          <cell r="C163" t="str">
            <v>일방향 135TON</v>
          </cell>
          <cell r="D163">
            <v>8</v>
          </cell>
          <cell r="E163" t="str">
            <v>EA</v>
          </cell>
          <cell r="F163">
            <v>1597050</v>
          </cell>
        </row>
        <row r="164">
          <cell r="B164" t="str">
            <v>"</v>
          </cell>
          <cell r="C164" t="str">
            <v>횡방향 135TON</v>
          </cell>
          <cell r="D164">
            <v>7</v>
          </cell>
          <cell r="E164" t="str">
            <v>EA</v>
          </cell>
          <cell r="F164">
            <v>1597050</v>
          </cell>
        </row>
        <row r="165">
          <cell r="B165" t="str">
            <v>"</v>
          </cell>
          <cell r="C165" t="str">
            <v>양방향 135TON</v>
          </cell>
          <cell r="D165">
            <v>35</v>
          </cell>
          <cell r="E165" t="str">
            <v>EA</v>
          </cell>
          <cell r="F165">
            <v>1342950</v>
          </cell>
        </row>
        <row r="166">
          <cell r="B166" t="str">
            <v>"</v>
          </cell>
          <cell r="C166" t="str">
            <v>고정단 175TON</v>
          </cell>
          <cell r="D166">
            <v>1</v>
          </cell>
          <cell r="E166" t="str">
            <v>EA</v>
          </cell>
          <cell r="F166">
            <v>1993950</v>
          </cell>
        </row>
        <row r="167">
          <cell r="B167" t="str">
            <v>"</v>
          </cell>
          <cell r="C167" t="str">
            <v>횡방향 175TON</v>
          </cell>
          <cell r="D167">
            <v>5</v>
          </cell>
          <cell r="E167" t="str">
            <v>EA</v>
          </cell>
          <cell r="F167">
            <v>2071650</v>
          </cell>
        </row>
        <row r="168">
          <cell r="B168" t="str">
            <v>"</v>
          </cell>
          <cell r="C168" t="str">
            <v>횡방향 225TON</v>
          </cell>
          <cell r="D168">
            <v>1</v>
          </cell>
          <cell r="E168" t="str">
            <v>EA</v>
          </cell>
          <cell r="F168">
            <v>2343600</v>
          </cell>
        </row>
        <row r="169">
          <cell r="B169" t="str">
            <v>"</v>
          </cell>
          <cell r="C169" t="str">
            <v>양방향 225TON</v>
          </cell>
          <cell r="D169">
            <v>1</v>
          </cell>
          <cell r="E169" t="str">
            <v>EA</v>
          </cell>
          <cell r="F169">
            <v>2066400</v>
          </cell>
        </row>
        <row r="170">
          <cell r="B170" t="str">
            <v>"</v>
          </cell>
          <cell r="C170" t="str">
            <v>횡방향 300TON</v>
          </cell>
          <cell r="D170">
            <v>1</v>
          </cell>
          <cell r="E170" t="str">
            <v>EA</v>
          </cell>
          <cell r="F170">
            <v>3059700</v>
          </cell>
        </row>
        <row r="171">
          <cell r="B171" t="str">
            <v>스페이샤설치</v>
          </cell>
          <cell r="D171">
            <v>2552</v>
          </cell>
          <cell r="E171" t="str">
            <v>M2</v>
          </cell>
          <cell r="F171">
            <v>252</v>
          </cell>
        </row>
        <row r="172">
          <cell r="B172" t="str">
            <v>다웰바설치공</v>
          </cell>
          <cell r="C172" t="str">
            <v>D25*600m/m</v>
          </cell>
          <cell r="D172">
            <v>144</v>
          </cell>
          <cell r="E172" t="str">
            <v>EA</v>
          </cell>
          <cell r="F172">
            <v>14286</v>
          </cell>
        </row>
        <row r="173">
          <cell r="B173" t="str">
            <v>옹벽용DOWEL BAR</v>
          </cell>
          <cell r="D173">
            <v>9</v>
          </cell>
          <cell r="E173" t="str">
            <v>EA</v>
          </cell>
          <cell r="F173">
            <v>6801</v>
          </cell>
        </row>
        <row r="174">
          <cell r="B174" t="str">
            <v>타르페이퍼</v>
          </cell>
          <cell r="D174">
            <v>18</v>
          </cell>
          <cell r="E174" t="str">
            <v>M2</v>
          </cell>
          <cell r="F174">
            <v>12600</v>
          </cell>
        </row>
        <row r="175">
          <cell r="B175" t="str">
            <v>스치로폴</v>
          </cell>
          <cell r="C175" t="str">
            <v>T=20m/m</v>
          </cell>
          <cell r="D175">
            <v>52</v>
          </cell>
          <cell r="E175" t="str">
            <v>M2</v>
          </cell>
          <cell r="F175">
            <v>2125</v>
          </cell>
        </row>
        <row r="176">
          <cell r="B176" t="str">
            <v>옹벽잡석뒷채움</v>
          </cell>
          <cell r="C176" t="str">
            <v>발파암유용</v>
          </cell>
          <cell r="D176">
            <v>1</v>
          </cell>
          <cell r="E176" t="str">
            <v>M3</v>
          </cell>
          <cell r="F176">
            <v>6004</v>
          </cell>
        </row>
        <row r="177">
          <cell r="B177" t="str">
            <v>부직포부설</v>
          </cell>
          <cell r="D177">
            <v>13</v>
          </cell>
          <cell r="E177" t="str">
            <v>M2</v>
          </cell>
          <cell r="F177">
            <v>882</v>
          </cell>
        </row>
        <row r="178">
          <cell r="B178" t="str">
            <v>시공이음</v>
          </cell>
          <cell r="C178" t="str">
            <v>지수판</v>
          </cell>
          <cell r="D178">
            <v>4</v>
          </cell>
          <cell r="E178" t="str">
            <v>M</v>
          </cell>
          <cell r="F178">
            <v>16695</v>
          </cell>
        </row>
        <row r="179">
          <cell r="B179" t="str">
            <v>충진제</v>
          </cell>
          <cell r="D179">
            <v>8</v>
          </cell>
          <cell r="E179" t="str">
            <v>M</v>
          </cell>
          <cell r="F179">
            <v>1029</v>
          </cell>
        </row>
        <row r="180">
          <cell r="B180" t="str">
            <v>P.C 빔제작</v>
          </cell>
          <cell r="C180" t="str">
            <v>L=25.0M</v>
          </cell>
          <cell r="D180">
            <v>15</v>
          </cell>
          <cell r="E180" t="str">
            <v>본</v>
          </cell>
          <cell r="F180">
            <v>6963769</v>
          </cell>
        </row>
        <row r="181">
          <cell r="B181" t="str">
            <v>P.C 빔가설</v>
          </cell>
          <cell r="C181" t="str">
            <v>L=25.0M</v>
          </cell>
          <cell r="D181">
            <v>15</v>
          </cell>
          <cell r="E181" t="str">
            <v>본</v>
          </cell>
          <cell r="F181">
            <v>1181677</v>
          </cell>
        </row>
        <row r="182">
          <cell r="B182" t="str">
            <v>뒷채움및다짐공</v>
          </cell>
          <cell r="C182" t="str">
            <v>발파암유용</v>
          </cell>
          <cell r="D182">
            <v>1374</v>
          </cell>
          <cell r="E182" t="str">
            <v>M3</v>
          </cell>
          <cell r="F182">
            <v>8839</v>
          </cell>
        </row>
        <row r="183">
          <cell r="B183" t="str">
            <v>세굴방지용암채우기</v>
          </cell>
          <cell r="D183">
            <v>1322</v>
          </cell>
          <cell r="E183" t="str">
            <v>M3</v>
          </cell>
          <cell r="F183">
            <v>19975</v>
          </cell>
        </row>
        <row r="184">
          <cell r="B184" t="str">
            <v>물푸기</v>
          </cell>
          <cell r="D184">
            <v>284</v>
          </cell>
          <cell r="E184" t="str">
            <v>HR</v>
          </cell>
          <cell r="F184">
            <v>3582</v>
          </cell>
        </row>
        <row r="185">
          <cell r="B185" t="str">
            <v>발파암면고르기</v>
          </cell>
          <cell r="D185">
            <v>962</v>
          </cell>
          <cell r="E185" t="str">
            <v>M2</v>
          </cell>
          <cell r="F185">
            <v>4822</v>
          </cell>
        </row>
        <row r="186">
          <cell r="B186" t="str">
            <v>앞성토</v>
          </cell>
          <cell r="D186">
            <v>118</v>
          </cell>
          <cell r="E186" t="str">
            <v>M3</v>
          </cell>
          <cell r="F186">
            <v>3721</v>
          </cell>
        </row>
        <row r="187">
          <cell r="B187" t="str">
            <v>가도성토</v>
          </cell>
          <cell r="D187">
            <v>1077</v>
          </cell>
          <cell r="E187" t="str">
            <v>M3</v>
          </cell>
          <cell r="F187">
            <v>1120</v>
          </cell>
        </row>
        <row r="188">
          <cell r="B188" t="str">
            <v>가배수관</v>
          </cell>
          <cell r="C188" t="str">
            <v>D=800m/m</v>
          </cell>
          <cell r="D188">
            <v>172</v>
          </cell>
          <cell r="E188" t="str">
            <v>본</v>
          </cell>
          <cell r="F188">
            <v>253750</v>
          </cell>
        </row>
        <row r="189">
          <cell r="A189" t="str">
            <v>4)</v>
          </cell>
          <cell r="B189" t="str">
            <v>포 장 공</v>
          </cell>
        </row>
        <row r="190">
          <cell r="B190" t="str">
            <v>표층포설</v>
          </cell>
          <cell r="C190" t="str">
            <v>T=5cm</v>
          </cell>
          <cell r="D190">
            <v>466</v>
          </cell>
          <cell r="E190" t="str">
            <v>a</v>
          </cell>
          <cell r="F190">
            <v>55954</v>
          </cell>
        </row>
        <row r="191">
          <cell r="B191" t="str">
            <v>기층포설</v>
          </cell>
          <cell r="C191" t="str">
            <v>T=10cm</v>
          </cell>
          <cell r="D191">
            <v>458</v>
          </cell>
          <cell r="E191" t="str">
            <v>a</v>
          </cell>
          <cell r="F191">
            <v>64243</v>
          </cell>
        </row>
        <row r="192">
          <cell r="B192" t="str">
            <v>택코팅운반</v>
          </cell>
          <cell r="D192">
            <v>75</v>
          </cell>
          <cell r="E192" t="str">
            <v>D/M</v>
          </cell>
          <cell r="F192">
            <v>3234</v>
          </cell>
        </row>
        <row r="193">
          <cell r="B193" t="str">
            <v>택코팅포설</v>
          </cell>
          <cell r="C193" t="str">
            <v>RSC-4</v>
          </cell>
          <cell r="D193">
            <v>467</v>
          </cell>
          <cell r="E193" t="str">
            <v>a</v>
          </cell>
          <cell r="F193">
            <v>9195</v>
          </cell>
        </row>
        <row r="194">
          <cell r="B194" t="str">
            <v>프라임코팅운반</v>
          </cell>
          <cell r="D194">
            <v>187</v>
          </cell>
          <cell r="E194" t="str">
            <v>D/M</v>
          </cell>
          <cell r="F194">
            <v>3234</v>
          </cell>
        </row>
        <row r="195">
          <cell r="B195" t="str">
            <v>"    포설</v>
          </cell>
          <cell r="C195" t="str">
            <v>MC-1</v>
          </cell>
          <cell r="D195">
            <v>459</v>
          </cell>
          <cell r="E195" t="str">
            <v>a</v>
          </cell>
          <cell r="F195">
            <v>13440</v>
          </cell>
        </row>
        <row r="196">
          <cell r="B196" t="str">
            <v>선택층생산및운반</v>
          </cell>
          <cell r="D196">
            <v>15805</v>
          </cell>
          <cell r="E196" t="str">
            <v>M3</v>
          </cell>
          <cell r="F196">
            <v>18490</v>
          </cell>
        </row>
        <row r="197">
          <cell r="B197" t="str">
            <v>" 포설및다짐</v>
          </cell>
          <cell r="C197" t="str">
            <v>T=30cm</v>
          </cell>
          <cell r="D197">
            <v>15805</v>
          </cell>
          <cell r="E197" t="str">
            <v>M3</v>
          </cell>
          <cell r="F197">
            <v>2090</v>
          </cell>
        </row>
        <row r="198">
          <cell r="B198" t="str">
            <v>보조기층생산및운반</v>
          </cell>
          <cell r="D198">
            <v>17117</v>
          </cell>
          <cell r="E198" t="str">
            <v>M3</v>
          </cell>
          <cell r="F198">
            <v>18693</v>
          </cell>
        </row>
        <row r="199">
          <cell r="B199" t="str">
            <v>"   포설및다짐</v>
          </cell>
          <cell r="C199" t="str">
            <v>T=30cm</v>
          </cell>
          <cell r="D199">
            <v>17117</v>
          </cell>
          <cell r="E199" t="str">
            <v>M3</v>
          </cell>
          <cell r="F199">
            <v>2280</v>
          </cell>
        </row>
        <row r="200">
          <cell r="B200" t="str">
            <v>노견토생산및운반</v>
          </cell>
          <cell r="D200">
            <v>925</v>
          </cell>
          <cell r="E200" t="str">
            <v>M3</v>
          </cell>
          <cell r="F200">
            <v>18009</v>
          </cell>
        </row>
        <row r="201">
          <cell r="B201" t="str">
            <v>" 포설및다짐</v>
          </cell>
          <cell r="C201" t="str">
            <v>T=15cm</v>
          </cell>
          <cell r="D201">
            <v>925</v>
          </cell>
          <cell r="E201" t="str">
            <v>M3</v>
          </cell>
          <cell r="F201">
            <v>6535</v>
          </cell>
        </row>
        <row r="202">
          <cell r="B202" t="str">
            <v>크랏샤설치및해체</v>
          </cell>
          <cell r="D202">
            <v>1</v>
          </cell>
          <cell r="E202" t="str">
            <v>식</v>
          </cell>
          <cell r="F202">
            <v>19474695</v>
          </cell>
        </row>
        <row r="203">
          <cell r="A203" t="str">
            <v>5)</v>
          </cell>
          <cell r="B203" t="str">
            <v>부대공</v>
          </cell>
        </row>
        <row r="204">
          <cell r="B204" t="str">
            <v>1)교통표지판</v>
          </cell>
        </row>
        <row r="205">
          <cell r="B205" t="str">
            <v>삼각표지판</v>
          </cell>
          <cell r="D205">
            <v>40</v>
          </cell>
          <cell r="E205" t="str">
            <v>EA</v>
          </cell>
          <cell r="F205">
            <v>128842</v>
          </cell>
        </row>
        <row r="206">
          <cell r="B206" t="str">
            <v>오각표지판</v>
          </cell>
          <cell r="D206">
            <v>3</v>
          </cell>
          <cell r="E206" t="str">
            <v>EA</v>
          </cell>
          <cell r="F206">
            <v>101842</v>
          </cell>
        </row>
        <row r="207">
          <cell r="B207" t="str">
            <v>이중삼각표지판</v>
          </cell>
          <cell r="D207">
            <v>1</v>
          </cell>
          <cell r="E207" t="str">
            <v>EA</v>
          </cell>
          <cell r="F207">
            <v>212371</v>
          </cell>
        </row>
        <row r="208">
          <cell r="B208" t="str">
            <v>삼각및사각표지판</v>
          </cell>
          <cell r="D208">
            <v>10</v>
          </cell>
          <cell r="E208" t="str">
            <v>EA</v>
          </cell>
          <cell r="F208">
            <v>175371</v>
          </cell>
        </row>
        <row r="209">
          <cell r="B209" t="str">
            <v>버스정류장</v>
          </cell>
          <cell r="C209" t="str">
            <v>2420*1200m/m</v>
          </cell>
          <cell r="D209">
            <v>4</v>
          </cell>
          <cell r="E209" t="str">
            <v>EA</v>
          </cell>
          <cell r="F209">
            <v>1250689</v>
          </cell>
        </row>
        <row r="210">
          <cell r="B210" t="str">
            <v>오르막차선</v>
          </cell>
          <cell r="C210" t="str">
            <v>2400*950m/m</v>
          </cell>
          <cell r="D210">
            <v>2</v>
          </cell>
          <cell r="E210" t="str">
            <v>EA</v>
          </cell>
          <cell r="F210">
            <v>1120689</v>
          </cell>
        </row>
        <row r="211">
          <cell r="B211" t="str">
            <v>2방향안내표지판</v>
          </cell>
          <cell r="C211" t="str">
            <v>3600*2200m/m</v>
          </cell>
          <cell r="D211">
            <v>4</v>
          </cell>
          <cell r="E211" t="str">
            <v>EA</v>
          </cell>
          <cell r="F211">
            <v>2460689</v>
          </cell>
        </row>
        <row r="212">
          <cell r="B212" t="str">
            <v>3방향안내표지판</v>
          </cell>
          <cell r="C212" t="str">
            <v>4450*2200</v>
          </cell>
          <cell r="D212">
            <v>10</v>
          </cell>
          <cell r="E212" t="str">
            <v>EA</v>
          </cell>
          <cell r="F212">
            <v>2790689</v>
          </cell>
        </row>
        <row r="213">
          <cell r="B213" t="str">
            <v>2)차선도색</v>
          </cell>
        </row>
        <row r="214">
          <cell r="B214" t="str">
            <v>차선도색</v>
          </cell>
          <cell r="C214" t="str">
            <v>상온형황색실선</v>
          </cell>
          <cell r="D214">
            <v>794</v>
          </cell>
          <cell r="E214" t="str">
            <v>M2</v>
          </cell>
          <cell r="F214">
            <v>1145</v>
          </cell>
        </row>
        <row r="215">
          <cell r="B215" t="str">
            <v>"</v>
          </cell>
          <cell r="C215" t="str">
            <v>상온형백색실선</v>
          </cell>
          <cell r="D215">
            <v>1991</v>
          </cell>
          <cell r="E215" t="str">
            <v>M2</v>
          </cell>
          <cell r="F215">
            <v>1145</v>
          </cell>
        </row>
        <row r="216">
          <cell r="B216" t="str">
            <v>"</v>
          </cell>
          <cell r="C216" t="str">
            <v>상온형백색파선</v>
          </cell>
          <cell r="D216">
            <v>357</v>
          </cell>
          <cell r="E216" t="str">
            <v>M2</v>
          </cell>
          <cell r="F216">
            <v>1260</v>
          </cell>
        </row>
        <row r="217">
          <cell r="B217" t="str">
            <v>3)시선유도표지</v>
          </cell>
        </row>
        <row r="218">
          <cell r="B218" t="str">
            <v>데리네이타</v>
          </cell>
          <cell r="C218" t="str">
            <v>가드레일용</v>
          </cell>
          <cell r="D218">
            <v>125</v>
          </cell>
          <cell r="E218" t="str">
            <v>EA</v>
          </cell>
          <cell r="F218">
            <v>11509</v>
          </cell>
        </row>
        <row r="219">
          <cell r="B219" t="str">
            <v>"</v>
          </cell>
          <cell r="C219" t="str">
            <v>교량용</v>
          </cell>
          <cell r="D219">
            <v>6</v>
          </cell>
          <cell r="E219" t="str">
            <v>EA</v>
          </cell>
          <cell r="F219">
            <v>14886</v>
          </cell>
        </row>
        <row r="220">
          <cell r="B220" t="str">
            <v>"</v>
          </cell>
          <cell r="C220" t="str">
            <v>옹벽용</v>
          </cell>
          <cell r="D220">
            <v>75</v>
          </cell>
          <cell r="E220" t="str">
            <v>EA</v>
          </cell>
          <cell r="F220">
            <v>13886</v>
          </cell>
        </row>
        <row r="221">
          <cell r="B221" t="str">
            <v>"</v>
          </cell>
          <cell r="C221" t="str">
            <v>토공용</v>
          </cell>
          <cell r="D221">
            <v>188</v>
          </cell>
          <cell r="E221" t="str">
            <v>EA</v>
          </cell>
          <cell r="F221">
            <v>18773</v>
          </cell>
        </row>
        <row r="222">
          <cell r="B222" t="str">
            <v>갈매기표지판</v>
          </cell>
          <cell r="C222" t="str">
            <v>900*450m/m</v>
          </cell>
          <cell r="D222">
            <v>106</v>
          </cell>
          <cell r="E222" t="str">
            <v>EA</v>
          </cell>
          <cell r="F222">
            <v>141272</v>
          </cell>
        </row>
        <row r="223">
          <cell r="B223" t="str">
            <v>도로표지병</v>
          </cell>
          <cell r="D223">
            <v>609</v>
          </cell>
          <cell r="E223" t="str">
            <v>EA</v>
          </cell>
          <cell r="F223">
            <v>17379</v>
          </cell>
        </row>
        <row r="224">
          <cell r="B224" t="str">
            <v>4)가드레일</v>
          </cell>
        </row>
        <row r="225">
          <cell r="B225" t="str">
            <v>가드레일 포스트</v>
          </cell>
          <cell r="C225" t="str">
            <v>150*75*2200m/m</v>
          </cell>
          <cell r="D225">
            <v>823</v>
          </cell>
          <cell r="E225" t="str">
            <v>EA</v>
          </cell>
          <cell r="F225">
            <v>45872</v>
          </cell>
        </row>
        <row r="226">
          <cell r="B226" t="str">
            <v>표준레일</v>
          </cell>
          <cell r="C226" t="str">
            <v>4*350*4330m/m</v>
          </cell>
          <cell r="D226">
            <v>795</v>
          </cell>
          <cell r="E226" t="str">
            <v>EA</v>
          </cell>
          <cell r="F226">
            <v>53537</v>
          </cell>
        </row>
        <row r="227">
          <cell r="B227" t="str">
            <v>단부레일</v>
          </cell>
          <cell r="D227">
            <v>56</v>
          </cell>
          <cell r="E227" t="str">
            <v>EA</v>
          </cell>
          <cell r="F227">
            <v>21207</v>
          </cell>
        </row>
        <row r="228">
          <cell r="B228" t="str">
            <v>5)낙석방지시설</v>
          </cell>
        </row>
        <row r="229">
          <cell r="B229" t="str">
            <v>낙석 방책</v>
          </cell>
          <cell r="C229" t="str">
            <v>옹벽용(일반부)</v>
          </cell>
          <cell r="D229">
            <v>1088</v>
          </cell>
          <cell r="E229" t="str">
            <v>M</v>
          </cell>
          <cell r="F229">
            <v>89639</v>
          </cell>
        </row>
        <row r="230">
          <cell r="B230" t="str">
            <v>"</v>
          </cell>
          <cell r="C230" t="str">
            <v>"  (단  부)</v>
          </cell>
          <cell r="D230">
            <v>12</v>
          </cell>
          <cell r="E230" t="str">
            <v>EA</v>
          </cell>
          <cell r="F230">
            <v>666906</v>
          </cell>
        </row>
        <row r="231">
          <cell r="B231" t="str">
            <v>낙석방지망설치</v>
          </cell>
          <cell r="D231">
            <v>2052</v>
          </cell>
          <cell r="E231" t="str">
            <v>M2</v>
          </cell>
          <cell r="F231">
            <v>23788</v>
          </cell>
        </row>
        <row r="232">
          <cell r="B232" t="str">
            <v>6)미끄럼방지시설</v>
          </cell>
          <cell r="D232">
            <v>387</v>
          </cell>
          <cell r="E232" t="str">
            <v>M2</v>
          </cell>
          <cell r="F232">
            <v>51867</v>
          </cell>
        </row>
        <row r="233">
          <cell r="B233" t="str">
            <v>7)버스정차대</v>
          </cell>
        </row>
        <row r="234">
          <cell r="B234" t="str">
            <v>도로경계석</v>
          </cell>
          <cell r="C234" t="str">
            <v>150*150</v>
          </cell>
          <cell r="D234">
            <v>60</v>
          </cell>
          <cell r="E234" t="str">
            <v>M</v>
          </cell>
          <cell r="F234">
            <v>8094</v>
          </cell>
        </row>
        <row r="235">
          <cell r="B235" t="str">
            <v>보도블럭</v>
          </cell>
          <cell r="C235" t="str">
            <v>U형적색 T=6cm</v>
          </cell>
          <cell r="D235">
            <v>132</v>
          </cell>
          <cell r="E235" t="str">
            <v>M2</v>
          </cell>
          <cell r="F235">
            <v>11562</v>
          </cell>
        </row>
        <row r="236">
          <cell r="B236" t="str">
            <v>모래부설</v>
          </cell>
          <cell r="D236">
            <v>4</v>
          </cell>
          <cell r="E236" t="str">
            <v>M3</v>
          </cell>
          <cell r="F236">
            <v>24568</v>
          </cell>
        </row>
        <row r="237">
          <cell r="B237" t="str">
            <v>콘크리트타설</v>
          </cell>
          <cell r="C237" t="str">
            <v>소형</v>
          </cell>
          <cell r="D237">
            <v>2</v>
          </cell>
          <cell r="E237" t="str">
            <v>M3</v>
          </cell>
          <cell r="F237">
            <v>32933</v>
          </cell>
        </row>
        <row r="238">
          <cell r="B238" t="str">
            <v>거푸집</v>
          </cell>
          <cell r="C238" t="str">
            <v>소형(합판6회)</v>
          </cell>
          <cell r="D238">
            <v>10</v>
          </cell>
          <cell r="E238" t="str">
            <v>M2</v>
          </cell>
          <cell r="F238">
            <v>16410</v>
          </cell>
        </row>
        <row r="239">
          <cell r="B239" t="str">
            <v>8)시험비</v>
          </cell>
          <cell r="D239">
            <v>1</v>
          </cell>
          <cell r="E239" t="str">
            <v>식</v>
          </cell>
          <cell r="F239">
            <v>7612000</v>
          </cell>
        </row>
        <row r="240">
          <cell r="B240" t="str">
            <v>9)운반비</v>
          </cell>
        </row>
        <row r="241">
          <cell r="B241" t="str">
            <v>철근운반</v>
          </cell>
          <cell r="D241">
            <v>816.32899999999995</v>
          </cell>
          <cell r="E241" t="str">
            <v>TON</v>
          </cell>
          <cell r="F241">
            <v>21618</v>
          </cell>
        </row>
        <row r="242">
          <cell r="B242" t="str">
            <v>흄관운반</v>
          </cell>
          <cell r="C242" t="str">
            <v>D=600m/m</v>
          </cell>
          <cell r="D242">
            <v>297</v>
          </cell>
          <cell r="E242" t="str">
            <v>본</v>
          </cell>
          <cell r="F242">
            <v>946</v>
          </cell>
        </row>
        <row r="243">
          <cell r="B243" t="str">
            <v>"</v>
          </cell>
          <cell r="C243" t="str">
            <v>D=800m/m</v>
          </cell>
          <cell r="D243">
            <v>63</v>
          </cell>
          <cell r="E243" t="str">
            <v>본</v>
          </cell>
          <cell r="F243">
            <v>1646</v>
          </cell>
        </row>
        <row r="244">
          <cell r="B244" t="str">
            <v>"</v>
          </cell>
          <cell r="C244" t="str">
            <v>D=1000m/m</v>
          </cell>
          <cell r="D244">
            <v>63</v>
          </cell>
          <cell r="E244" t="str">
            <v>본</v>
          </cell>
          <cell r="F244">
            <v>2636</v>
          </cell>
        </row>
        <row r="245">
          <cell r="B245" t="str">
            <v>"</v>
          </cell>
          <cell r="C245" t="str">
            <v>D=D1200m/m</v>
          </cell>
          <cell r="D245">
            <v>49</v>
          </cell>
          <cell r="E245" t="str">
            <v>본</v>
          </cell>
          <cell r="F245">
            <v>3653</v>
          </cell>
        </row>
        <row r="246">
          <cell r="B246" t="str">
            <v>모래운반</v>
          </cell>
          <cell r="D246">
            <v>9952</v>
          </cell>
          <cell r="E246" t="str">
            <v>M3</v>
          </cell>
          <cell r="F246">
            <v>20686</v>
          </cell>
        </row>
        <row r="247">
          <cell r="B247" t="str">
            <v>자갈운반</v>
          </cell>
          <cell r="D247">
            <v>5</v>
          </cell>
          <cell r="E247" t="str">
            <v>M3</v>
          </cell>
          <cell r="F247">
            <v>66206</v>
          </cell>
        </row>
        <row r="248">
          <cell r="B248" t="str">
            <v>포대시멘트운반</v>
          </cell>
          <cell r="D248">
            <v>219</v>
          </cell>
          <cell r="E248" t="str">
            <v>대</v>
          </cell>
          <cell r="F248">
            <v>646</v>
          </cell>
        </row>
        <row r="249">
          <cell r="A249" t="str">
            <v>나)</v>
          </cell>
          <cell r="B249" t="str">
            <v>2 공구</v>
          </cell>
        </row>
        <row r="250">
          <cell r="A250" t="str">
            <v>1)</v>
          </cell>
          <cell r="B250" t="str">
            <v>토 공</v>
          </cell>
        </row>
        <row r="251">
          <cell r="B251" t="str">
            <v>표토제거</v>
          </cell>
          <cell r="C251" t="str">
            <v>답구간</v>
          </cell>
          <cell r="D251">
            <v>46</v>
          </cell>
          <cell r="E251" t="str">
            <v>M2</v>
          </cell>
          <cell r="F251">
            <v>155</v>
          </cell>
        </row>
        <row r="252">
          <cell r="B252" t="str">
            <v>"</v>
          </cell>
          <cell r="C252" t="str">
            <v>답외구간</v>
          </cell>
          <cell r="D252">
            <v>18636</v>
          </cell>
          <cell r="E252" t="str">
            <v>M2</v>
          </cell>
          <cell r="F252">
            <v>113</v>
          </cell>
        </row>
        <row r="253">
          <cell r="B253" t="str">
            <v>노반준비공</v>
          </cell>
          <cell r="C253" t="str">
            <v>절토부</v>
          </cell>
          <cell r="D253">
            <v>12390</v>
          </cell>
          <cell r="E253" t="str">
            <v>M2</v>
          </cell>
          <cell r="F253">
            <v>68</v>
          </cell>
        </row>
        <row r="254">
          <cell r="B254" t="str">
            <v>벌개제근</v>
          </cell>
          <cell r="D254">
            <v>106262</v>
          </cell>
          <cell r="E254" t="str">
            <v>M2</v>
          </cell>
          <cell r="F254">
            <v>202</v>
          </cell>
        </row>
        <row r="255">
          <cell r="B255" t="str">
            <v>흙깍기</v>
          </cell>
          <cell r="C255" t="str">
            <v>토사</v>
          </cell>
          <cell r="D255">
            <v>132908</v>
          </cell>
          <cell r="E255" t="str">
            <v>M3</v>
          </cell>
          <cell r="F255">
            <v>812</v>
          </cell>
        </row>
        <row r="256">
          <cell r="B256" t="str">
            <v>"</v>
          </cell>
          <cell r="C256" t="str">
            <v>리핑암</v>
          </cell>
          <cell r="D256">
            <v>90083</v>
          </cell>
          <cell r="E256" t="str">
            <v>M3</v>
          </cell>
          <cell r="F256">
            <v>1288</v>
          </cell>
        </row>
        <row r="257">
          <cell r="B257" t="str">
            <v>"</v>
          </cell>
          <cell r="C257" t="str">
            <v>발파암(크로울러)</v>
          </cell>
          <cell r="D257">
            <v>254859</v>
          </cell>
          <cell r="E257" t="str">
            <v>M3</v>
          </cell>
          <cell r="F257">
            <v>8690</v>
          </cell>
        </row>
        <row r="258">
          <cell r="B258" t="str">
            <v>"</v>
          </cell>
          <cell r="C258" t="str">
            <v>발파암(리퍼병행)</v>
          </cell>
          <cell r="D258">
            <v>86802</v>
          </cell>
          <cell r="E258" t="str">
            <v>M3</v>
          </cell>
          <cell r="F258">
            <v>16024</v>
          </cell>
        </row>
        <row r="259">
          <cell r="B259" t="str">
            <v>"</v>
          </cell>
          <cell r="C259" t="str">
            <v>발파암(편절형)</v>
          </cell>
          <cell r="D259">
            <v>15470</v>
          </cell>
          <cell r="E259" t="str">
            <v>M3</v>
          </cell>
          <cell r="F259">
            <v>20095</v>
          </cell>
        </row>
        <row r="260">
          <cell r="B260" t="str">
            <v>흙운반</v>
          </cell>
          <cell r="C260" t="str">
            <v>무대(토사)</v>
          </cell>
          <cell r="D260">
            <v>31546</v>
          </cell>
          <cell r="E260" t="str">
            <v>M3</v>
          </cell>
        </row>
        <row r="261">
          <cell r="B261" t="str">
            <v>"</v>
          </cell>
          <cell r="C261" t="str">
            <v>" (리핑암)</v>
          </cell>
          <cell r="D261">
            <v>5869</v>
          </cell>
          <cell r="E261" t="str">
            <v>M3</v>
          </cell>
        </row>
        <row r="262">
          <cell r="B262" t="str">
            <v>"</v>
          </cell>
          <cell r="C262" t="str">
            <v>" (발파암)</v>
          </cell>
          <cell r="D262">
            <v>20150</v>
          </cell>
          <cell r="E262" t="str">
            <v>M3</v>
          </cell>
          <cell r="F262">
            <v>739</v>
          </cell>
        </row>
        <row r="263">
          <cell r="B263" t="str">
            <v>"</v>
          </cell>
          <cell r="C263" t="str">
            <v>도쟈(토사)</v>
          </cell>
          <cell r="D263">
            <v>11450</v>
          </cell>
          <cell r="E263" t="str">
            <v>M3</v>
          </cell>
          <cell r="F263">
            <v>640</v>
          </cell>
        </row>
        <row r="264">
          <cell r="B264" t="str">
            <v>"</v>
          </cell>
          <cell r="C264" t="str">
            <v>" (리핑암)</v>
          </cell>
          <cell r="D264">
            <v>12257</v>
          </cell>
          <cell r="E264" t="str">
            <v>M3</v>
          </cell>
          <cell r="F264">
            <v>654</v>
          </cell>
        </row>
        <row r="265">
          <cell r="B265" t="str">
            <v>"</v>
          </cell>
          <cell r="C265" t="str">
            <v>" (발파암)</v>
          </cell>
          <cell r="D265">
            <v>23099</v>
          </cell>
          <cell r="E265" t="str">
            <v>M3</v>
          </cell>
          <cell r="F265">
            <v>1929</v>
          </cell>
        </row>
        <row r="266">
          <cell r="B266" t="str">
            <v>"</v>
          </cell>
          <cell r="C266" t="str">
            <v>덤프(발파암)</v>
          </cell>
          <cell r="D266">
            <v>238989</v>
          </cell>
          <cell r="E266" t="str">
            <v>M3</v>
          </cell>
          <cell r="F266">
            <v>4655</v>
          </cell>
        </row>
        <row r="267">
          <cell r="B267" t="str">
            <v>사토운반</v>
          </cell>
          <cell r="C267" t="str">
            <v>토사</v>
          </cell>
          <cell r="D267">
            <v>115265</v>
          </cell>
          <cell r="E267" t="str">
            <v>M3</v>
          </cell>
          <cell r="F267">
            <v>1625</v>
          </cell>
        </row>
        <row r="268">
          <cell r="B268" t="str">
            <v>"</v>
          </cell>
          <cell r="C268" t="str">
            <v>리핑암</v>
          </cell>
          <cell r="D268">
            <v>73740</v>
          </cell>
          <cell r="E268" t="str">
            <v>M3</v>
          </cell>
          <cell r="F268">
            <v>2667</v>
          </cell>
        </row>
        <row r="269">
          <cell r="B269" t="str">
            <v>사토운반</v>
          </cell>
          <cell r="C269" t="str">
            <v>발파암</v>
          </cell>
          <cell r="D269">
            <v>140533</v>
          </cell>
          <cell r="E269" t="str">
            <v>M3</v>
          </cell>
          <cell r="F269">
            <v>6180</v>
          </cell>
        </row>
        <row r="270">
          <cell r="B270" t="str">
            <v>노 체</v>
          </cell>
          <cell r="D270">
            <v>194116</v>
          </cell>
          <cell r="E270" t="str">
            <v>M3</v>
          </cell>
          <cell r="F270">
            <v>855</v>
          </cell>
        </row>
        <row r="271">
          <cell r="B271" t="str">
            <v>노 상</v>
          </cell>
          <cell r="D271">
            <v>23918</v>
          </cell>
          <cell r="E271" t="str">
            <v>M3</v>
          </cell>
          <cell r="F271">
            <v>1177</v>
          </cell>
        </row>
        <row r="272">
          <cell r="B272" t="str">
            <v>비다짐성토</v>
          </cell>
          <cell r="D272">
            <v>80966</v>
          </cell>
          <cell r="E272" t="str">
            <v>M3</v>
          </cell>
          <cell r="F272">
            <v>169</v>
          </cell>
        </row>
        <row r="273">
          <cell r="B273" t="str">
            <v>비탈면보호공</v>
          </cell>
          <cell r="C273" t="str">
            <v>쥬트메트</v>
          </cell>
          <cell r="D273">
            <v>10349</v>
          </cell>
          <cell r="E273" t="str">
            <v>M2</v>
          </cell>
          <cell r="F273">
            <v>5017</v>
          </cell>
        </row>
        <row r="274">
          <cell r="B274" t="str">
            <v>"</v>
          </cell>
          <cell r="C274" t="str">
            <v>리핑암면고르기</v>
          </cell>
          <cell r="D274">
            <v>10349</v>
          </cell>
          <cell r="E274" t="str">
            <v>M2</v>
          </cell>
          <cell r="F274">
            <v>2681</v>
          </cell>
        </row>
        <row r="275">
          <cell r="B275" t="str">
            <v>"</v>
          </cell>
          <cell r="C275" t="str">
            <v>발파암면고르기</v>
          </cell>
          <cell r="D275">
            <v>41204</v>
          </cell>
          <cell r="E275" t="str">
            <v>M2</v>
          </cell>
          <cell r="F275">
            <v>4822</v>
          </cell>
        </row>
        <row r="276">
          <cell r="B276" t="str">
            <v>"</v>
          </cell>
          <cell r="C276" t="str">
            <v>쪽제비싸리</v>
          </cell>
          <cell r="D276">
            <v>8766</v>
          </cell>
          <cell r="E276" t="str">
            <v>M2</v>
          </cell>
          <cell r="F276">
            <v>3160</v>
          </cell>
        </row>
        <row r="277">
          <cell r="B277" t="str">
            <v>"</v>
          </cell>
          <cell r="C277" t="str">
            <v>씨드스프레이</v>
          </cell>
          <cell r="D277">
            <v>45604</v>
          </cell>
          <cell r="E277" t="str">
            <v>M2</v>
          </cell>
          <cell r="F277">
            <v>3492</v>
          </cell>
        </row>
        <row r="278">
          <cell r="B278" t="str">
            <v>층따기</v>
          </cell>
          <cell r="D278">
            <v>1600</v>
          </cell>
          <cell r="E278" t="str">
            <v>M3</v>
          </cell>
          <cell r="F278">
            <v>806</v>
          </cell>
        </row>
        <row r="279">
          <cell r="B279" t="str">
            <v>측구터파기</v>
          </cell>
          <cell r="C279" t="str">
            <v>토사</v>
          </cell>
          <cell r="D279">
            <v>1392</v>
          </cell>
          <cell r="E279" t="str">
            <v>M3</v>
          </cell>
          <cell r="F279">
            <v>2500</v>
          </cell>
        </row>
        <row r="280">
          <cell r="B280" t="str">
            <v>구조물터파기</v>
          </cell>
          <cell r="C280" t="str">
            <v>토사</v>
          </cell>
          <cell r="D280">
            <v>9391</v>
          </cell>
          <cell r="E280" t="str">
            <v>M3</v>
          </cell>
          <cell r="F280">
            <v>3583</v>
          </cell>
        </row>
        <row r="281">
          <cell r="B281" t="str">
            <v>"</v>
          </cell>
          <cell r="C281" t="str">
            <v>발파암</v>
          </cell>
          <cell r="D281">
            <v>1892</v>
          </cell>
          <cell r="E281" t="str">
            <v>M3</v>
          </cell>
          <cell r="F281">
            <v>83223</v>
          </cell>
        </row>
        <row r="282">
          <cell r="B282" t="str">
            <v>되메우기</v>
          </cell>
          <cell r="D282">
            <v>4080</v>
          </cell>
          <cell r="E282" t="str">
            <v>M3</v>
          </cell>
          <cell r="F282">
            <v>1123</v>
          </cell>
        </row>
        <row r="283">
          <cell r="B283" t="str">
            <v>콘크리트깨기</v>
          </cell>
          <cell r="C283" t="str">
            <v>철근</v>
          </cell>
          <cell r="D283">
            <v>177</v>
          </cell>
          <cell r="E283" t="str">
            <v>M3</v>
          </cell>
          <cell r="F283">
            <v>39871</v>
          </cell>
        </row>
        <row r="284">
          <cell r="B284" t="str">
            <v>"</v>
          </cell>
          <cell r="C284" t="str">
            <v>무근</v>
          </cell>
          <cell r="D284">
            <v>8</v>
          </cell>
          <cell r="E284" t="str">
            <v>M3</v>
          </cell>
          <cell r="F284">
            <v>12879</v>
          </cell>
        </row>
        <row r="285">
          <cell r="B285" t="str">
            <v>토공규준틀설치</v>
          </cell>
          <cell r="D285">
            <v>526</v>
          </cell>
          <cell r="E285" t="str">
            <v>EA</v>
          </cell>
          <cell r="F285">
            <v>24978</v>
          </cell>
        </row>
        <row r="286">
          <cell r="A286" t="str">
            <v>2)</v>
          </cell>
          <cell r="B286" t="str">
            <v>배수공</v>
          </cell>
        </row>
        <row r="287">
          <cell r="B287" t="str">
            <v>1)토공</v>
          </cell>
        </row>
        <row r="288">
          <cell r="B288" t="str">
            <v>측구터파기</v>
          </cell>
          <cell r="C288" t="str">
            <v>토사</v>
          </cell>
          <cell r="D288">
            <v>6396</v>
          </cell>
          <cell r="E288" t="str">
            <v>M3</v>
          </cell>
          <cell r="F288">
            <v>2500</v>
          </cell>
        </row>
        <row r="289">
          <cell r="B289" t="str">
            <v>"</v>
          </cell>
          <cell r="C289" t="str">
            <v>리핑암</v>
          </cell>
          <cell r="D289">
            <v>137</v>
          </cell>
          <cell r="E289" t="str">
            <v>M3</v>
          </cell>
          <cell r="F289">
            <v>44568</v>
          </cell>
        </row>
        <row r="290">
          <cell r="B290" t="str">
            <v>"</v>
          </cell>
          <cell r="C290" t="str">
            <v>발파암</v>
          </cell>
          <cell r="D290">
            <v>794</v>
          </cell>
          <cell r="E290" t="str">
            <v>M3</v>
          </cell>
          <cell r="F290">
            <v>76471</v>
          </cell>
        </row>
        <row r="291">
          <cell r="B291" t="str">
            <v>구조물터파기</v>
          </cell>
          <cell r="C291" t="str">
            <v>토사</v>
          </cell>
          <cell r="D291">
            <v>16097</v>
          </cell>
          <cell r="E291" t="str">
            <v>M3</v>
          </cell>
          <cell r="F291">
            <v>3583</v>
          </cell>
        </row>
        <row r="292">
          <cell r="B292" t="str">
            <v>"</v>
          </cell>
          <cell r="C292" t="str">
            <v>발파암</v>
          </cell>
          <cell r="D292">
            <v>618</v>
          </cell>
          <cell r="E292" t="str">
            <v>M3</v>
          </cell>
          <cell r="F292">
            <v>83223</v>
          </cell>
        </row>
        <row r="293">
          <cell r="B293" t="str">
            <v>되메우기</v>
          </cell>
          <cell r="D293">
            <v>7799</v>
          </cell>
          <cell r="E293" t="str">
            <v>M3</v>
          </cell>
          <cell r="F293">
            <v>1123</v>
          </cell>
        </row>
        <row r="294">
          <cell r="B294" t="str">
            <v>2)측구공</v>
          </cell>
        </row>
        <row r="295">
          <cell r="B295" t="str">
            <v>V형측구</v>
          </cell>
          <cell r="C295" t="str">
            <v>H=0.60M</v>
          </cell>
          <cell r="D295">
            <v>125</v>
          </cell>
          <cell r="E295" t="str">
            <v>M</v>
          </cell>
          <cell r="F295">
            <v>57999</v>
          </cell>
        </row>
        <row r="296">
          <cell r="B296" t="str">
            <v>산마루측구</v>
          </cell>
          <cell r="C296" t="str">
            <v>H=0.60M</v>
          </cell>
          <cell r="D296">
            <v>2070</v>
          </cell>
          <cell r="E296" t="str">
            <v>M</v>
          </cell>
          <cell r="F296">
            <v>73566</v>
          </cell>
        </row>
        <row r="297">
          <cell r="B297" t="str">
            <v>L형측구</v>
          </cell>
          <cell r="C297" t="str">
            <v>TYPE-1</v>
          </cell>
          <cell r="D297">
            <v>2718</v>
          </cell>
          <cell r="E297" t="str">
            <v>M</v>
          </cell>
          <cell r="F297">
            <v>16612</v>
          </cell>
        </row>
        <row r="298">
          <cell r="B298" t="str">
            <v>"</v>
          </cell>
          <cell r="C298" t="str">
            <v>TYPE-2</v>
          </cell>
          <cell r="D298">
            <v>2735</v>
          </cell>
          <cell r="E298" t="str">
            <v>M</v>
          </cell>
          <cell r="F298">
            <v>65349</v>
          </cell>
        </row>
        <row r="299">
          <cell r="B299" t="str">
            <v>반월관</v>
          </cell>
          <cell r="C299" t="str">
            <v>D=300m/m</v>
          </cell>
          <cell r="D299">
            <v>2647</v>
          </cell>
          <cell r="E299" t="str">
            <v>M</v>
          </cell>
          <cell r="F299">
            <v>25277</v>
          </cell>
        </row>
        <row r="300">
          <cell r="B300" t="str">
            <v>맹암거</v>
          </cell>
          <cell r="C300" t="str">
            <v>TYPE-1</v>
          </cell>
          <cell r="D300">
            <v>919</v>
          </cell>
          <cell r="E300" t="str">
            <v>M</v>
          </cell>
          <cell r="F300">
            <v>7230</v>
          </cell>
        </row>
        <row r="301">
          <cell r="B301" t="str">
            <v>"</v>
          </cell>
          <cell r="C301" t="str">
            <v>TYPE-2</v>
          </cell>
          <cell r="D301">
            <v>3884</v>
          </cell>
          <cell r="E301" t="str">
            <v>M</v>
          </cell>
          <cell r="F301">
            <v>5385</v>
          </cell>
        </row>
        <row r="302">
          <cell r="B302" t="str">
            <v>3)U형개거수로</v>
          </cell>
        </row>
        <row r="303">
          <cell r="B303" t="str">
            <v>콘크리트타설</v>
          </cell>
          <cell r="C303" t="str">
            <v>무근(진동기제외)</v>
          </cell>
          <cell r="D303">
            <v>21</v>
          </cell>
          <cell r="E303" t="str">
            <v>M3</v>
          </cell>
          <cell r="F303">
            <v>20866</v>
          </cell>
        </row>
        <row r="304">
          <cell r="B304" t="str">
            <v>"</v>
          </cell>
          <cell r="C304" t="str">
            <v>철근(진동기포함)</v>
          </cell>
          <cell r="D304">
            <v>167</v>
          </cell>
          <cell r="E304" t="str">
            <v>M3</v>
          </cell>
          <cell r="F304">
            <v>23242</v>
          </cell>
        </row>
        <row r="305">
          <cell r="B305" t="str">
            <v>거푸집</v>
          </cell>
          <cell r="C305" t="str">
            <v>합판 3회</v>
          </cell>
          <cell r="D305">
            <v>480</v>
          </cell>
          <cell r="E305" t="str">
            <v>M2</v>
          </cell>
          <cell r="F305">
            <v>19370</v>
          </cell>
        </row>
        <row r="306">
          <cell r="B306" t="str">
            <v>"</v>
          </cell>
          <cell r="C306" t="str">
            <v>합판 6회</v>
          </cell>
          <cell r="D306">
            <v>561</v>
          </cell>
          <cell r="E306" t="str">
            <v>M2</v>
          </cell>
          <cell r="F306">
            <v>13552</v>
          </cell>
        </row>
        <row r="307">
          <cell r="B307" t="str">
            <v>철근가공및조립</v>
          </cell>
          <cell r="C307" t="str">
            <v>복잡</v>
          </cell>
          <cell r="D307">
            <v>11.055</v>
          </cell>
          <cell r="E307" t="str">
            <v>TON</v>
          </cell>
          <cell r="F307">
            <v>500487</v>
          </cell>
        </row>
        <row r="308">
          <cell r="B308" t="str">
            <v>PVC지수판</v>
          </cell>
          <cell r="D308">
            <v>44</v>
          </cell>
          <cell r="E308" t="str">
            <v>M</v>
          </cell>
          <cell r="F308">
            <v>16695</v>
          </cell>
        </row>
        <row r="309">
          <cell r="B309" t="str">
            <v>4)배수관공</v>
          </cell>
        </row>
        <row r="310">
          <cell r="B310" t="str">
            <v>가)횡배관공</v>
          </cell>
        </row>
        <row r="311">
          <cell r="B311" t="str">
            <v>횡배수관부설</v>
          </cell>
          <cell r="C311" t="str">
            <v>D=800m/m</v>
          </cell>
          <cell r="D311">
            <v>137</v>
          </cell>
          <cell r="E311" t="str">
            <v>M</v>
          </cell>
          <cell r="F311">
            <v>88846</v>
          </cell>
        </row>
        <row r="312">
          <cell r="B312" t="str">
            <v>"</v>
          </cell>
          <cell r="C312" t="str">
            <v>D=1000m/m</v>
          </cell>
          <cell r="D312">
            <v>53</v>
          </cell>
          <cell r="E312" t="str">
            <v>M</v>
          </cell>
          <cell r="F312">
            <v>119288</v>
          </cell>
        </row>
        <row r="313">
          <cell r="B313" t="str">
            <v>"</v>
          </cell>
          <cell r="C313" t="str">
            <v>D=1200m/m</v>
          </cell>
          <cell r="D313">
            <v>30</v>
          </cell>
          <cell r="E313" t="str">
            <v>M</v>
          </cell>
          <cell r="F313">
            <v>164401</v>
          </cell>
        </row>
        <row r="314">
          <cell r="B314" t="str">
            <v>나)배수관날개벽공</v>
          </cell>
        </row>
        <row r="315">
          <cell r="B315" t="str">
            <v>콘크리트타설</v>
          </cell>
          <cell r="C315" t="str">
            <v>무근(진동기포함)</v>
          </cell>
          <cell r="D315">
            <v>55</v>
          </cell>
          <cell r="E315" t="str">
            <v>M3</v>
          </cell>
          <cell r="F315">
            <v>21064</v>
          </cell>
        </row>
        <row r="316">
          <cell r="B316" t="str">
            <v>거푸집</v>
          </cell>
          <cell r="C316" t="str">
            <v>합판 3회</v>
          </cell>
          <cell r="D316">
            <v>264</v>
          </cell>
          <cell r="E316" t="str">
            <v>M2</v>
          </cell>
          <cell r="F316">
            <v>19370</v>
          </cell>
        </row>
        <row r="317">
          <cell r="B317" t="str">
            <v>돌붙임</v>
          </cell>
          <cell r="D317">
            <v>29</v>
          </cell>
          <cell r="E317" t="str">
            <v>M2</v>
          </cell>
          <cell r="F317">
            <v>22077</v>
          </cell>
        </row>
        <row r="318">
          <cell r="B318" t="str">
            <v>다)종배수관공</v>
          </cell>
        </row>
        <row r="319">
          <cell r="B319" t="str">
            <v>콘크리트타설</v>
          </cell>
          <cell r="C319" t="str">
            <v>소형</v>
          </cell>
          <cell r="D319">
            <v>4</v>
          </cell>
          <cell r="E319" t="str">
            <v>M3</v>
          </cell>
          <cell r="F319">
            <v>32933</v>
          </cell>
        </row>
        <row r="320">
          <cell r="B320" t="str">
            <v>거푸집</v>
          </cell>
          <cell r="C320" t="str">
            <v>소형(합판4회)</v>
          </cell>
          <cell r="D320">
            <v>60</v>
          </cell>
          <cell r="E320" t="str">
            <v>M2</v>
          </cell>
          <cell r="F320">
            <v>20132</v>
          </cell>
        </row>
        <row r="321">
          <cell r="B321" t="str">
            <v>종배수관부설</v>
          </cell>
          <cell r="C321" t="str">
            <v>D=600m/m</v>
          </cell>
          <cell r="D321">
            <v>395</v>
          </cell>
          <cell r="E321" t="str">
            <v>M</v>
          </cell>
          <cell r="F321">
            <v>39030</v>
          </cell>
        </row>
        <row r="322">
          <cell r="B322" t="str">
            <v>"</v>
          </cell>
          <cell r="C322" t="str">
            <v>D=1000m/m</v>
          </cell>
          <cell r="D322">
            <v>10</v>
          </cell>
          <cell r="E322" t="str">
            <v>M</v>
          </cell>
          <cell r="F322">
            <v>82599</v>
          </cell>
        </row>
        <row r="323">
          <cell r="B323" t="str">
            <v>모래부설</v>
          </cell>
          <cell r="D323">
            <v>57</v>
          </cell>
          <cell r="E323" t="str">
            <v>M3</v>
          </cell>
          <cell r="F323">
            <v>2641</v>
          </cell>
        </row>
        <row r="324">
          <cell r="B324" t="str">
            <v>5)암거공</v>
          </cell>
        </row>
        <row r="325">
          <cell r="B325" t="str">
            <v>콘크리트타설</v>
          </cell>
          <cell r="C325" t="str">
            <v>펌프카(철근)</v>
          </cell>
          <cell r="D325">
            <v>12965</v>
          </cell>
          <cell r="E325" t="str">
            <v>M3</v>
          </cell>
          <cell r="F325">
            <v>10342</v>
          </cell>
        </row>
        <row r="326">
          <cell r="B326" t="str">
            <v>콘크리트타설</v>
          </cell>
          <cell r="C326" t="str">
            <v>무근(진동기제외)</v>
          </cell>
          <cell r="D326">
            <v>1129</v>
          </cell>
          <cell r="E326" t="str">
            <v>M3</v>
          </cell>
          <cell r="F326">
            <v>20866</v>
          </cell>
        </row>
        <row r="327">
          <cell r="B327" t="str">
            <v>거푸집</v>
          </cell>
          <cell r="C327" t="str">
            <v>합판 3회</v>
          </cell>
          <cell r="D327">
            <v>23018</v>
          </cell>
          <cell r="E327" t="str">
            <v>M2</v>
          </cell>
          <cell r="F327">
            <v>19370</v>
          </cell>
        </row>
        <row r="328">
          <cell r="B328" t="str">
            <v>"</v>
          </cell>
          <cell r="C328" t="str">
            <v>합판 4회</v>
          </cell>
          <cell r="D328">
            <v>707</v>
          </cell>
          <cell r="E328" t="str">
            <v>M2</v>
          </cell>
          <cell r="F328">
            <v>16560</v>
          </cell>
        </row>
        <row r="329">
          <cell r="B329" t="str">
            <v>"</v>
          </cell>
          <cell r="C329" t="str">
            <v>합판 6회</v>
          </cell>
          <cell r="D329">
            <v>204</v>
          </cell>
          <cell r="E329" t="str">
            <v>M2</v>
          </cell>
          <cell r="F329">
            <v>13552</v>
          </cell>
        </row>
        <row r="330">
          <cell r="B330" t="str">
            <v>"</v>
          </cell>
          <cell r="C330" t="str">
            <v>코팅합판3회</v>
          </cell>
          <cell r="D330">
            <v>973</v>
          </cell>
          <cell r="E330" t="str">
            <v>M2</v>
          </cell>
          <cell r="F330">
            <v>20209</v>
          </cell>
        </row>
        <row r="331">
          <cell r="B331" t="str">
            <v>철근가공및조립</v>
          </cell>
          <cell r="C331" t="str">
            <v>복잡</v>
          </cell>
          <cell r="D331">
            <v>1707.9829999999999</v>
          </cell>
          <cell r="E331" t="str">
            <v>TON</v>
          </cell>
          <cell r="F331">
            <v>500487</v>
          </cell>
        </row>
        <row r="332">
          <cell r="B332" t="str">
            <v>비계공</v>
          </cell>
          <cell r="C332" t="str">
            <v>강관</v>
          </cell>
          <cell r="D332">
            <v>7966</v>
          </cell>
          <cell r="E332" t="str">
            <v>M2</v>
          </cell>
          <cell r="F332">
            <v>8976</v>
          </cell>
        </row>
        <row r="333">
          <cell r="B333" t="str">
            <v>동바리</v>
          </cell>
          <cell r="C333" t="str">
            <v>강관</v>
          </cell>
          <cell r="D333">
            <v>15032</v>
          </cell>
          <cell r="E333" t="str">
            <v>공M3</v>
          </cell>
          <cell r="F333">
            <v>7354</v>
          </cell>
        </row>
        <row r="334">
          <cell r="B334" t="str">
            <v>기초잡석</v>
          </cell>
          <cell r="D334">
            <v>341</v>
          </cell>
          <cell r="E334" t="str">
            <v>M3</v>
          </cell>
          <cell r="F334">
            <v>27482</v>
          </cell>
        </row>
        <row r="335">
          <cell r="B335" t="str">
            <v>뒷채움잡석</v>
          </cell>
          <cell r="D335">
            <v>20485</v>
          </cell>
          <cell r="E335" t="str">
            <v>M3</v>
          </cell>
          <cell r="F335">
            <v>8799</v>
          </cell>
        </row>
        <row r="336">
          <cell r="B336" t="str">
            <v>P.V.C PIPE</v>
          </cell>
          <cell r="C336" t="str">
            <v>D=100m/m</v>
          </cell>
          <cell r="D336">
            <v>128</v>
          </cell>
          <cell r="E336" t="str">
            <v>M</v>
          </cell>
          <cell r="F336">
            <v>2186</v>
          </cell>
        </row>
        <row r="337">
          <cell r="B337" t="str">
            <v>부직포설치</v>
          </cell>
          <cell r="D337">
            <v>116</v>
          </cell>
          <cell r="E337" t="str">
            <v>M2</v>
          </cell>
          <cell r="F337">
            <v>882</v>
          </cell>
        </row>
        <row r="338">
          <cell r="B338" t="str">
            <v>시공이음</v>
          </cell>
          <cell r="D338">
            <v>317</v>
          </cell>
          <cell r="E338" t="str">
            <v>M</v>
          </cell>
          <cell r="F338">
            <v>16695</v>
          </cell>
        </row>
        <row r="339">
          <cell r="B339" t="str">
            <v>다웰바설치공</v>
          </cell>
          <cell r="C339" t="str">
            <v>D25*600m/m</v>
          </cell>
          <cell r="D339">
            <v>96</v>
          </cell>
          <cell r="E339" t="str">
            <v>EA</v>
          </cell>
          <cell r="F339">
            <v>15798</v>
          </cell>
        </row>
        <row r="340">
          <cell r="B340" t="str">
            <v>스치로폴</v>
          </cell>
          <cell r="C340" t="str">
            <v>T=20m/m</v>
          </cell>
          <cell r="D340">
            <v>19</v>
          </cell>
          <cell r="E340" t="str">
            <v>M2</v>
          </cell>
          <cell r="F340">
            <v>2125</v>
          </cell>
        </row>
        <row r="341">
          <cell r="B341" t="str">
            <v>돌붙임</v>
          </cell>
          <cell r="D341">
            <v>962</v>
          </cell>
          <cell r="E341" t="str">
            <v>M2</v>
          </cell>
          <cell r="F341">
            <v>22077</v>
          </cell>
        </row>
        <row r="342">
          <cell r="B342" t="str">
            <v>아스팔트 코팅</v>
          </cell>
          <cell r="D342">
            <v>1263</v>
          </cell>
          <cell r="E342" t="str">
            <v>M2</v>
          </cell>
          <cell r="F342">
            <v>2935</v>
          </cell>
        </row>
        <row r="343">
          <cell r="B343" t="str">
            <v>6)기타공</v>
          </cell>
        </row>
        <row r="344">
          <cell r="B344" t="str">
            <v>가)집수정공</v>
          </cell>
        </row>
        <row r="345">
          <cell r="B345" t="str">
            <v>콘크리트타설</v>
          </cell>
          <cell r="C345" t="str">
            <v>소형</v>
          </cell>
          <cell r="D345">
            <v>44</v>
          </cell>
          <cell r="E345" t="str">
            <v>M3</v>
          </cell>
          <cell r="F345">
            <v>32933</v>
          </cell>
        </row>
        <row r="346">
          <cell r="B346" t="str">
            <v>거푸집</v>
          </cell>
          <cell r="C346" t="str">
            <v>소형(합판4회)</v>
          </cell>
          <cell r="D346">
            <v>384</v>
          </cell>
          <cell r="E346" t="str">
            <v>M2</v>
          </cell>
          <cell r="F346">
            <v>20132</v>
          </cell>
        </row>
        <row r="347">
          <cell r="B347" t="str">
            <v>배수관</v>
          </cell>
          <cell r="C347" t="str">
            <v>P.V.C D=200m/m</v>
          </cell>
          <cell r="D347">
            <v>2</v>
          </cell>
          <cell r="E347" t="str">
            <v>M</v>
          </cell>
          <cell r="F347">
            <v>8279</v>
          </cell>
        </row>
        <row r="348">
          <cell r="B348" t="str">
            <v>집수정뚜껑</v>
          </cell>
          <cell r="C348" t="str">
            <v>1000*600m/m</v>
          </cell>
          <cell r="D348">
            <v>14</v>
          </cell>
          <cell r="E348" t="str">
            <v>EA</v>
          </cell>
          <cell r="F348">
            <v>56234</v>
          </cell>
        </row>
        <row r="349">
          <cell r="B349" t="str">
            <v>"</v>
          </cell>
          <cell r="C349" t="str">
            <v>1130*780m/m</v>
          </cell>
          <cell r="D349">
            <v>6</v>
          </cell>
          <cell r="E349" t="str">
            <v>EA</v>
          </cell>
          <cell r="F349">
            <v>62892</v>
          </cell>
        </row>
        <row r="350">
          <cell r="B350" t="str">
            <v>철근가공및조립</v>
          </cell>
          <cell r="C350" t="str">
            <v>간단</v>
          </cell>
          <cell r="D350">
            <v>0.15</v>
          </cell>
          <cell r="E350" t="str">
            <v>TON</v>
          </cell>
          <cell r="F350">
            <v>289630</v>
          </cell>
        </row>
        <row r="351">
          <cell r="B351" t="str">
            <v>나)도수로공</v>
          </cell>
        </row>
        <row r="352">
          <cell r="B352" t="str">
            <v>콘크리트타설</v>
          </cell>
          <cell r="C352" t="str">
            <v>소형</v>
          </cell>
          <cell r="D352">
            <v>52</v>
          </cell>
          <cell r="E352" t="str">
            <v>M3</v>
          </cell>
          <cell r="F352">
            <v>32933</v>
          </cell>
        </row>
        <row r="353">
          <cell r="B353" t="str">
            <v>거푸집</v>
          </cell>
          <cell r="C353" t="str">
            <v>소형(합판4회)</v>
          </cell>
          <cell r="D353">
            <v>401</v>
          </cell>
          <cell r="E353" t="str">
            <v>M2</v>
          </cell>
          <cell r="F353">
            <v>20132</v>
          </cell>
        </row>
        <row r="354">
          <cell r="B354" t="str">
            <v>철근가공및조립</v>
          </cell>
          <cell r="C354" t="str">
            <v>보통</v>
          </cell>
          <cell r="D354">
            <v>2.4009999999999998</v>
          </cell>
          <cell r="E354" t="str">
            <v>TON</v>
          </cell>
          <cell r="F354">
            <v>398951</v>
          </cell>
        </row>
        <row r="355">
          <cell r="B355" t="str">
            <v>7)낙차공</v>
          </cell>
        </row>
        <row r="356">
          <cell r="B356" t="str">
            <v>콘크리트타설</v>
          </cell>
          <cell r="C356" t="str">
            <v>철근(펌푸카)</v>
          </cell>
          <cell r="D356">
            <v>800</v>
          </cell>
          <cell r="E356" t="str">
            <v>M3</v>
          </cell>
          <cell r="F356">
            <v>10342</v>
          </cell>
        </row>
        <row r="357">
          <cell r="B357" t="str">
            <v>"</v>
          </cell>
          <cell r="C357" t="str">
            <v>무근(진동기제외)</v>
          </cell>
          <cell r="D357">
            <v>143</v>
          </cell>
          <cell r="E357" t="str">
            <v>M3</v>
          </cell>
          <cell r="F357">
            <v>20866</v>
          </cell>
        </row>
        <row r="358">
          <cell r="B358" t="str">
            <v>거푸집</v>
          </cell>
          <cell r="C358" t="str">
            <v>합판 3회</v>
          </cell>
          <cell r="D358">
            <v>2767</v>
          </cell>
          <cell r="E358" t="str">
            <v>M2</v>
          </cell>
          <cell r="F358">
            <v>19370</v>
          </cell>
        </row>
        <row r="359">
          <cell r="B359" t="str">
            <v>철근가공및조립</v>
          </cell>
          <cell r="C359" t="str">
            <v>보통</v>
          </cell>
          <cell r="D359">
            <v>19.324999999999999</v>
          </cell>
          <cell r="E359" t="str">
            <v>TON</v>
          </cell>
          <cell r="F359">
            <v>398951</v>
          </cell>
        </row>
        <row r="360">
          <cell r="A360" t="str">
            <v>3)</v>
          </cell>
          <cell r="B360" t="str">
            <v>구조물공</v>
          </cell>
        </row>
        <row r="361">
          <cell r="B361" t="str">
            <v>1)옹벽공</v>
          </cell>
        </row>
        <row r="362">
          <cell r="B362" t="str">
            <v>콘크리트타설</v>
          </cell>
          <cell r="C362" t="str">
            <v>철근(펌푸카)</v>
          </cell>
          <cell r="D362">
            <v>274</v>
          </cell>
          <cell r="E362" t="str">
            <v>M3</v>
          </cell>
          <cell r="F362">
            <v>10342</v>
          </cell>
        </row>
        <row r="363">
          <cell r="B363" t="str">
            <v>"</v>
          </cell>
          <cell r="C363" t="str">
            <v>무근(진동기제외)</v>
          </cell>
          <cell r="D363">
            <v>36</v>
          </cell>
          <cell r="E363" t="str">
            <v>M3</v>
          </cell>
          <cell r="F363">
            <v>20866</v>
          </cell>
        </row>
        <row r="364">
          <cell r="B364" t="str">
            <v>거푸집</v>
          </cell>
          <cell r="C364" t="str">
            <v>코팅(합판3회)</v>
          </cell>
          <cell r="D364">
            <v>337</v>
          </cell>
          <cell r="E364" t="str">
            <v>M2</v>
          </cell>
          <cell r="F364">
            <v>20209</v>
          </cell>
        </row>
        <row r="365">
          <cell r="B365" t="str">
            <v>"</v>
          </cell>
          <cell r="C365" t="str">
            <v>합판 3회</v>
          </cell>
          <cell r="D365">
            <v>346</v>
          </cell>
          <cell r="E365" t="str">
            <v>M2</v>
          </cell>
          <cell r="F365">
            <v>19370</v>
          </cell>
        </row>
        <row r="366">
          <cell r="B366" t="str">
            <v>"</v>
          </cell>
          <cell r="C366" t="str">
            <v>합판 4회</v>
          </cell>
          <cell r="D366">
            <v>85</v>
          </cell>
          <cell r="E366" t="str">
            <v>M2</v>
          </cell>
          <cell r="F366">
            <v>16560</v>
          </cell>
        </row>
        <row r="367">
          <cell r="B367" t="str">
            <v>비계공</v>
          </cell>
          <cell r="C367" t="str">
            <v>강관</v>
          </cell>
          <cell r="D367">
            <v>406</v>
          </cell>
          <cell r="E367" t="str">
            <v>M2</v>
          </cell>
          <cell r="F367">
            <v>8976</v>
          </cell>
        </row>
        <row r="368">
          <cell r="B368" t="str">
            <v>부직포설치</v>
          </cell>
          <cell r="D368">
            <v>135</v>
          </cell>
          <cell r="E368" t="str">
            <v>M2</v>
          </cell>
          <cell r="F368">
            <v>882</v>
          </cell>
        </row>
        <row r="369">
          <cell r="B369" t="str">
            <v>철근가공및조립</v>
          </cell>
          <cell r="C369" t="str">
            <v>보통</v>
          </cell>
          <cell r="D369">
            <v>1.1839999999999999</v>
          </cell>
          <cell r="E369" t="str">
            <v>TON</v>
          </cell>
          <cell r="F369">
            <v>398951</v>
          </cell>
        </row>
        <row r="370">
          <cell r="B370" t="str">
            <v>"</v>
          </cell>
          <cell r="C370" t="str">
            <v>복잡</v>
          </cell>
          <cell r="D370">
            <v>17.082999999999998</v>
          </cell>
          <cell r="E370" t="str">
            <v>TON</v>
          </cell>
          <cell r="F370">
            <v>500487</v>
          </cell>
        </row>
        <row r="371">
          <cell r="B371" t="str">
            <v>스치로폴</v>
          </cell>
          <cell r="C371" t="str">
            <v>T=20m/m</v>
          </cell>
          <cell r="D371">
            <v>22</v>
          </cell>
          <cell r="E371" t="str">
            <v>M2</v>
          </cell>
          <cell r="F371">
            <v>2125</v>
          </cell>
        </row>
        <row r="372">
          <cell r="B372" t="str">
            <v>DOWEL-BAR 설치공</v>
          </cell>
          <cell r="C372" t="str">
            <v>D25*500m/m</v>
          </cell>
          <cell r="D372">
            <v>49</v>
          </cell>
          <cell r="E372" t="str">
            <v>EA</v>
          </cell>
          <cell r="F372">
            <v>6801</v>
          </cell>
        </row>
        <row r="373">
          <cell r="B373" t="str">
            <v>충진제</v>
          </cell>
          <cell r="D373">
            <v>83</v>
          </cell>
          <cell r="E373" t="str">
            <v>M</v>
          </cell>
          <cell r="F373">
            <v>1029</v>
          </cell>
        </row>
        <row r="374">
          <cell r="B374" t="str">
            <v>P.V.C PIPE</v>
          </cell>
          <cell r="C374" t="str">
            <v>D=100m/m</v>
          </cell>
          <cell r="D374">
            <v>16</v>
          </cell>
          <cell r="E374" t="str">
            <v>M</v>
          </cell>
          <cell r="F374">
            <v>2186</v>
          </cell>
        </row>
        <row r="375">
          <cell r="B375" t="str">
            <v>뒷채움잡석</v>
          </cell>
          <cell r="D375">
            <v>30</v>
          </cell>
          <cell r="E375" t="str">
            <v>M3</v>
          </cell>
          <cell r="F375">
            <v>5964</v>
          </cell>
        </row>
        <row r="376">
          <cell r="B376" t="str">
            <v>2)GABION옹벽</v>
          </cell>
        </row>
        <row r="377">
          <cell r="B377" t="str">
            <v>GABION 옹벽</v>
          </cell>
          <cell r="D377">
            <v>18938</v>
          </cell>
          <cell r="E377" t="str">
            <v>M3</v>
          </cell>
          <cell r="F377">
            <v>56216</v>
          </cell>
        </row>
        <row r="378">
          <cell r="B378" t="str">
            <v>부직포설치</v>
          </cell>
          <cell r="D378">
            <v>6867</v>
          </cell>
          <cell r="E378" t="str">
            <v>M2</v>
          </cell>
          <cell r="F378">
            <v>1690</v>
          </cell>
        </row>
        <row r="379">
          <cell r="B379" t="str">
            <v>3)침사지</v>
          </cell>
        </row>
        <row r="380">
          <cell r="B380" t="str">
            <v>콘크리트타설</v>
          </cell>
          <cell r="C380" t="str">
            <v>철근(진동기포함)</v>
          </cell>
          <cell r="D380">
            <v>75</v>
          </cell>
          <cell r="E380" t="str">
            <v>M3</v>
          </cell>
          <cell r="F380">
            <v>23242</v>
          </cell>
        </row>
        <row r="381">
          <cell r="B381" t="str">
            <v>거푸집</v>
          </cell>
          <cell r="C381" t="str">
            <v>합판4회</v>
          </cell>
          <cell r="D381">
            <v>460</v>
          </cell>
          <cell r="E381" t="str">
            <v>M2</v>
          </cell>
          <cell r="F381">
            <v>16560</v>
          </cell>
        </row>
        <row r="382">
          <cell r="B382" t="str">
            <v>"</v>
          </cell>
          <cell r="C382" t="str">
            <v>합판6회</v>
          </cell>
          <cell r="D382">
            <v>7</v>
          </cell>
          <cell r="E382" t="str">
            <v>M2</v>
          </cell>
          <cell r="F382">
            <v>13552</v>
          </cell>
        </row>
        <row r="383">
          <cell r="B383" t="str">
            <v>비계공</v>
          </cell>
          <cell r="C383" t="str">
            <v>강관</v>
          </cell>
          <cell r="D383">
            <v>112</v>
          </cell>
          <cell r="E383" t="str">
            <v>M2</v>
          </cell>
          <cell r="F383">
            <v>8976</v>
          </cell>
        </row>
        <row r="384">
          <cell r="B384" t="str">
            <v>철근가공및조립</v>
          </cell>
          <cell r="C384" t="str">
            <v>보통</v>
          </cell>
          <cell r="D384">
            <v>7.4109999999999996</v>
          </cell>
          <cell r="E384" t="str">
            <v>TON</v>
          </cell>
          <cell r="F384">
            <v>398951</v>
          </cell>
        </row>
        <row r="385">
          <cell r="B385" t="str">
            <v>구조물터파기</v>
          </cell>
          <cell r="C385" t="str">
            <v>토사</v>
          </cell>
          <cell r="D385">
            <v>568</v>
          </cell>
          <cell r="E385" t="str">
            <v>M3</v>
          </cell>
          <cell r="F385">
            <v>3583</v>
          </cell>
        </row>
        <row r="386">
          <cell r="B386" t="str">
            <v>되메우기</v>
          </cell>
          <cell r="D386">
            <v>316</v>
          </cell>
          <cell r="E386" t="str">
            <v>M3</v>
          </cell>
          <cell r="F386">
            <v>1123</v>
          </cell>
        </row>
        <row r="387">
          <cell r="B387" t="str">
            <v>모래부설</v>
          </cell>
          <cell r="D387">
            <v>10</v>
          </cell>
          <cell r="E387" t="str">
            <v>M3</v>
          </cell>
          <cell r="F387">
            <v>2641</v>
          </cell>
        </row>
        <row r="388">
          <cell r="B388" t="str">
            <v>잡석부설</v>
          </cell>
          <cell r="D388">
            <v>10</v>
          </cell>
          <cell r="E388" t="str">
            <v>M3</v>
          </cell>
          <cell r="F388">
            <v>27482</v>
          </cell>
        </row>
        <row r="389">
          <cell r="A389" t="str">
            <v>4)</v>
          </cell>
          <cell r="B389" t="str">
            <v>포 장 공</v>
          </cell>
        </row>
        <row r="390">
          <cell r="B390" t="str">
            <v>표층포설</v>
          </cell>
          <cell r="C390" t="str">
            <v>T=5cm</v>
          </cell>
          <cell r="D390">
            <v>613</v>
          </cell>
          <cell r="E390" t="str">
            <v>a</v>
          </cell>
          <cell r="F390">
            <v>55954</v>
          </cell>
        </row>
        <row r="391">
          <cell r="B391" t="str">
            <v>기층포설</v>
          </cell>
          <cell r="C391" t="str">
            <v>T=10cm</v>
          </cell>
          <cell r="D391">
            <v>599</v>
          </cell>
          <cell r="E391" t="str">
            <v>a</v>
          </cell>
          <cell r="F391">
            <v>64243</v>
          </cell>
        </row>
        <row r="392">
          <cell r="B392" t="str">
            <v>택코팅운반</v>
          </cell>
          <cell r="D392">
            <v>94</v>
          </cell>
          <cell r="E392" t="str">
            <v>D/M</v>
          </cell>
          <cell r="F392">
            <v>3567</v>
          </cell>
        </row>
        <row r="393">
          <cell r="B393" t="str">
            <v>"  포설</v>
          </cell>
          <cell r="C393" t="str">
            <v>RSC-4</v>
          </cell>
          <cell r="D393">
            <v>614</v>
          </cell>
          <cell r="E393" t="str">
            <v>a</v>
          </cell>
          <cell r="F393">
            <v>9195</v>
          </cell>
        </row>
        <row r="394">
          <cell r="B394" t="str">
            <v>프라임코팅운반</v>
          </cell>
          <cell r="D394">
            <v>245</v>
          </cell>
          <cell r="E394" t="str">
            <v>D/M</v>
          </cell>
          <cell r="F394">
            <v>3567</v>
          </cell>
        </row>
        <row r="395">
          <cell r="B395" t="str">
            <v>"    포설</v>
          </cell>
          <cell r="C395" t="str">
            <v>MC-1</v>
          </cell>
          <cell r="D395">
            <v>600</v>
          </cell>
          <cell r="E395" t="str">
            <v>a</v>
          </cell>
          <cell r="F395">
            <v>13440</v>
          </cell>
        </row>
        <row r="396">
          <cell r="B396" t="str">
            <v>선택층생산및운반</v>
          </cell>
          <cell r="D396">
            <v>18323</v>
          </cell>
          <cell r="E396" t="str">
            <v>M3</v>
          </cell>
          <cell r="F396">
            <v>9065</v>
          </cell>
        </row>
        <row r="397">
          <cell r="B397" t="str">
            <v>" 포설및다짐</v>
          </cell>
          <cell r="C397" t="str">
            <v>T=30cm</v>
          </cell>
          <cell r="D397">
            <v>18323</v>
          </cell>
          <cell r="E397" t="str">
            <v>M3</v>
          </cell>
          <cell r="F397">
            <v>2090</v>
          </cell>
        </row>
        <row r="398">
          <cell r="B398" t="str">
            <v>보조기층생산및운반</v>
          </cell>
          <cell r="D398">
            <v>21477</v>
          </cell>
          <cell r="E398" t="str">
            <v>M3</v>
          </cell>
          <cell r="F398">
            <v>9268</v>
          </cell>
        </row>
        <row r="399">
          <cell r="B399" t="str">
            <v>"  포설및다짐</v>
          </cell>
          <cell r="C399" t="str">
            <v>T=30cm</v>
          </cell>
          <cell r="D399">
            <v>21477</v>
          </cell>
          <cell r="E399" t="str">
            <v>M3</v>
          </cell>
          <cell r="F399">
            <v>2280</v>
          </cell>
        </row>
        <row r="400">
          <cell r="B400" t="str">
            <v>노견토생산및운반</v>
          </cell>
          <cell r="D400">
            <v>864</v>
          </cell>
          <cell r="E400" t="str">
            <v>M3</v>
          </cell>
          <cell r="F400">
            <v>8522</v>
          </cell>
        </row>
        <row r="401">
          <cell r="B401" t="str">
            <v>" 포설및다짐</v>
          </cell>
          <cell r="C401" t="str">
            <v>T=15cm</v>
          </cell>
          <cell r="D401">
            <v>864</v>
          </cell>
          <cell r="E401" t="str">
            <v>M3</v>
          </cell>
          <cell r="F401">
            <v>6535</v>
          </cell>
        </row>
        <row r="402">
          <cell r="B402" t="str">
            <v>콘크리트포장</v>
          </cell>
          <cell r="C402" t="str">
            <v>부체도로</v>
          </cell>
          <cell r="D402">
            <v>60</v>
          </cell>
          <cell r="E402" t="str">
            <v>M3</v>
          </cell>
          <cell r="F402">
            <v>4475</v>
          </cell>
        </row>
        <row r="403">
          <cell r="B403" t="str">
            <v>비닐깔기</v>
          </cell>
          <cell r="D403">
            <v>300</v>
          </cell>
          <cell r="E403" t="str">
            <v>M2</v>
          </cell>
          <cell r="F403">
            <v>413</v>
          </cell>
        </row>
        <row r="404">
          <cell r="B404" t="str">
            <v>줄눈</v>
          </cell>
          <cell r="C404" t="str">
            <v>절단</v>
          </cell>
          <cell r="D404">
            <v>50</v>
          </cell>
          <cell r="E404" t="str">
            <v>M</v>
          </cell>
          <cell r="F404">
            <v>1594</v>
          </cell>
        </row>
        <row r="405">
          <cell r="B405" t="str">
            <v>크랏샤설치및해체</v>
          </cell>
          <cell r="D405">
            <v>1</v>
          </cell>
          <cell r="E405" t="str">
            <v>식</v>
          </cell>
          <cell r="F405">
            <v>19474695</v>
          </cell>
        </row>
        <row r="406">
          <cell r="A406" t="str">
            <v>5)</v>
          </cell>
          <cell r="B406" t="str">
            <v>터널공</v>
          </cell>
        </row>
        <row r="407">
          <cell r="B407" t="str">
            <v>1)굴  착</v>
          </cell>
        </row>
        <row r="408">
          <cell r="B408" t="str">
            <v>전단면굴착</v>
          </cell>
          <cell r="C408" t="str">
            <v>TYPE-I</v>
          </cell>
          <cell r="D408">
            <v>33921</v>
          </cell>
          <cell r="E408" t="str">
            <v>M3</v>
          </cell>
          <cell r="F408">
            <v>22449</v>
          </cell>
        </row>
        <row r="409">
          <cell r="B409" t="str">
            <v>"</v>
          </cell>
          <cell r="C409" t="str">
            <v>TYPE-II</v>
          </cell>
          <cell r="D409">
            <v>41748</v>
          </cell>
          <cell r="E409" t="str">
            <v>M3</v>
          </cell>
          <cell r="F409">
            <v>24514</v>
          </cell>
        </row>
        <row r="410">
          <cell r="B410" t="str">
            <v>반단면굴착</v>
          </cell>
          <cell r="C410" t="str">
            <v>TYPE-III(상부)</v>
          </cell>
          <cell r="D410">
            <v>9318</v>
          </cell>
          <cell r="E410" t="str">
            <v>M3</v>
          </cell>
          <cell r="F410">
            <v>36857</v>
          </cell>
        </row>
        <row r="411">
          <cell r="B411" t="str">
            <v>"</v>
          </cell>
          <cell r="C411" t="str">
            <v>"   (하부)</v>
          </cell>
          <cell r="D411">
            <v>7885</v>
          </cell>
          <cell r="E411" t="str">
            <v>M3</v>
          </cell>
          <cell r="F411">
            <v>22404</v>
          </cell>
        </row>
        <row r="412">
          <cell r="B412" t="str">
            <v>"</v>
          </cell>
          <cell r="C412" t="str">
            <v>TYPE-IV(상부)</v>
          </cell>
          <cell r="D412">
            <v>17664</v>
          </cell>
          <cell r="E412" t="str">
            <v>M3</v>
          </cell>
          <cell r="F412">
            <v>39827</v>
          </cell>
        </row>
        <row r="413">
          <cell r="B413" t="str">
            <v>"</v>
          </cell>
          <cell r="C413" t="str">
            <v>"  (하부)</v>
          </cell>
          <cell r="D413">
            <v>14913</v>
          </cell>
          <cell r="E413" t="str">
            <v>M3</v>
          </cell>
          <cell r="F413">
            <v>24006</v>
          </cell>
        </row>
        <row r="414">
          <cell r="B414" t="str">
            <v>부분분할굴착</v>
          </cell>
          <cell r="C414" t="str">
            <v>TYPE-V(①단면)</v>
          </cell>
          <cell r="D414">
            <v>911</v>
          </cell>
          <cell r="E414" t="str">
            <v>M3</v>
          </cell>
          <cell r="F414">
            <v>60152</v>
          </cell>
        </row>
        <row r="415">
          <cell r="B415" t="str">
            <v>"</v>
          </cell>
          <cell r="C415" t="str">
            <v>" (②단면)</v>
          </cell>
          <cell r="D415">
            <v>601</v>
          </cell>
          <cell r="E415" t="str">
            <v>M3</v>
          </cell>
          <cell r="F415">
            <v>77347</v>
          </cell>
        </row>
        <row r="416">
          <cell r="B416" t="str">
            <v>"</v>
          </cell>
          <cell r="C416" t="str">
            <v>TYPE-V(하부)</v>
          </cell>
          <cell r="D416">
            <v>1255</v>
          </cell>
          <cell r="E416" t="str">
            <v>M3</v>
          </cell>
          <cell r="F416">
            <v>36338</v>
          </cell>
        </row>
        <row r="417">
          <cell r="B417" t="str">
            <v>반단면굴착</v>
          </cell>
          <cell r="C417" t="str">
            <v>비상주차대(상부)</v>
          </cell>
          <cell r="D417">
            <v>3928</v>
          </cell>
          <cell r="E417" t="str">
            <v>M3</v>
          </cell>
          <cell r="F417">
            <v>34675</v>
          </cell>
        </row>
        <row r="418">
          <cell r="B418" t="str">
            <v>"</v>
          </cell>
          <cell r="C418" t="str">
            <v>"    (하부)</v>
          </cell>
          <cell r="D418">
            <v>2935</v>
          </cell>
          <cell r="E418" t="str">
            <v>M3</v>
          </cell>
          <cell r="F418">
            <v>25062</v>
          </cell>
        </row>
        <row r="419">
          <cell r="B419" t="str">
            <v>2)버럭처리</v>
          </cell>
        </row>
        <row r="420">
          <cell r="B420" t="str">
            <v>전단면버럭처리</v>
          </cell>
          <cell r="C420" t="str">
            <v>TYPE-I</v>
          </cell>
          <cell r="D420">
            <v>33921</v>
          </cell>
          <cell r="E420" t="str">
            <v>M3</v>
          </cell>
          <cell r="F420">
            <v>11101</v>
          </cell>
        </row>
        <row r="421">
          <cell r="B421" t="str">
            <v>전단면버럭처리</v>
          </cell>
          <cell r="C421" t="str">
            <v>TYPE-II</v>
          </cell>
          <cell r="D421">
            <v>41748</v>
          </cell>
          <cell r="E421" t="str">
            <v>M3</v>
          </cell>
          <cell r="F421">
            <v>10081</v>
          </cell>
        </row>
        <row r="422">
          <cell r="B422" t="str">
            <v>반단면버럭처리</v>
          </cell>
          <cell r="C422" t="str">
            <v>TYPE-III(상부)</v>
          </cell>
          <cell r="D422">
            <v>9318</v>
          </cell>
          <cell r="E422" t="str">
            <v>M3</v>
          </cell>
          <cell r="F422">
            <v>10942</v>
          </cell>
        </row>
        <row r="423">
          <cell r="B423" t="str">
            <v>"</v>
          </cell>
          <cell r="C423" t="str">
            <v>"   (하부)</v>
          </cell>
          <cell r="D423">
            <v>7885</v>
          </cell>
          <cell r="E423" t="str">
            <v>M3</v>
          </cell>
          <cell r="F423">
            <v>8735</v>
          </cell>
        </row>
        <row r="424">
          <cell r="B424" t="str">
            <v>"</v>
          </cell>
          <cell r="C424" t="str">
            <v>TYPE-IV(상부)</v>
          </cell>
          <cell r="D424">
            <v>17664</v>
          </cell>
          <cell r="E424" t="str">
            <v>M3</v>
          </cell>
          <cell r="F424">
            <v>12870</v>
          </cell>
        </row>
        <row r="425">
          <cell r="B425" t="str">
            <v>"</v>
          </cell>
          <cell r="C425" t="str">
            <v>"  (하부)</v>
          </cell>
          <cell r="D425">
            <v>14913</v>
          </cell>
          <cell r="E425" t="str">
            <v>M3</v>
          </cell>
          <cell r="F425">
            <v>10568</v>
          </cell>
        </row>
        <row r="426">
          <cell r="B426" t="str">
            <v>부분분할버럭처리</v>
          </cell>
          <cell r="C426" t="str">
            <v>TYPE-V(①단면)</v>
          </cell>
          <cell r="D426">
            <v>911</v>
          </cell>
          <cell r="E426" t="str">
            <v>M3</v>
          </cell>
          <cell r="F426">
            <v>15426</v>
          </cell>
        </row>
        <row r="427">
          <cell r="B427" t="str">
            <v>"</v>
          </cell>
          <cell r="C427" t="str">
            <v>" (②단면)</v>
          </cell>
          <cell r="D427">
            <v>601</v>
          </cell>
          <cell r="E427" t="str">
            <v>M3</v>
          </cell>
          <cell r="F427">
            <v>18993</v>
          </cell>
        </row>
        <row r="428">
          <cell r="B428" t="str">
            <v>"</v>
          </cell>
          <cell r="C428" t="str">
            <v>" (하부)</v>
          </cell>
          <cell r="D428">
            <v>1255</v>
          </cell>
          <cell r="E428" t="str">
            <v>M3</v>
          </cell>
          <cell r="F428">
            <v>12071</v>
          </cell>
        </row>
        <row r="429">
          <cell r="B429" t="str">
            <v>반단면버럭처리</v>
          </cell>
          <cell r="C429" t="str">
            <v>비상주차대(상부)</v>
          </cell>
          <cell r="D429">
            <v>3928</v>
          </cell>
          <cell r="E429" t="str">
            <v>M3</v>
          </cell>
          <cell r="F429">
            <v>13520</v>
          </cell>
        </row>
        <row r="430">
          <cell r="B430" t="str">
            <v>"</v>
          </cell>
          <cell r="C430" t="str">
            <v>"     (하부)</v>
          </cell>
          <cell r="D430">
            <v>2935</v>
          </cell>
          <cell r="E430" t="str">
            <v>M3</v>
          </cell>
          <cell r="F430">
            <v>11213</v>
          </cell>
        </row>
        <row r="431">
          <cell r="B431" t="str">
            <v>3)숏크리트공</v>
          </cell>
        </row>
        <row r="432">
          <cell r="B432" t="str">
            <v>숏크리트</v>
          </cell>
          <cell r="C432" t="str">
            <v>TYPE-I</v>
          </cell>
          <cell r="D432">
            <v>2069</v>
          </cell>
          <cell r="E432" t="str">
            <v>M3</v>
          </cell>
          <cell r="F432">
            <v>321881</v>
          </cell>
        </row>
        <row r="433">
          <cell r="B433" t="str">
            <v>"</v>
          </cell>
          <cell r="C433" t="str">
            <v>TYPE-II</v>
          </cell>
          <cell r="D433">
            <v>2546</v>
          </cell>
          <cell r="E433" t="str">
            <v>M3</v>
          </cell>
          <cell r="F433">
            <v>413775</v>
          </cell>
        </row>
        <row r="434">
          <cell r="B434" t="str">
            <v>"</v>
          </cell>
          <cell r="C434" t="str">
            <v>TYPE-III</v>
          </cell>
          <cell r="D434">
            <v>1315</v>
          </cell>
          <cell r="E434" t="str">
            <v>M3</v>
          </cell>
          <cell r="F434">
            <v>461023</v>
          </cell>
        </row>
        <row r="435">
          <cell r="B435" t="str">
            <v>"</v>
          </cell>
          <cell r="C435" t="str">
            <v>TYPE-IV</v>
          </cell>
          <cell r="D435">
            <v>3006</v>
          </cell>
          <cell r="E435" t="str">
            <v>M3</v>
          </cell>
          <cell r="F435">
            <v>432841</v>
          </cell>
        </row>
        <row r="436">
          <cell r="B436" t="str">
            <v>"</v>
          </cell>
          <cell r="C436" t="str">
            <v>TYPE-V</v>
          </cell>
          <cell r="D436">
            <v>248</v>
          </cell>
          <cell r="E436" t="str">
            <v>M3</v>
          </cell>
          <cell r="F436">
            <v>605952</v>
          </cell>
        </row>
        <row r="437">
          <cell r="B437" t="str">
            <v>"</v>
          </cell>
          <cell r="C437" t="str">
            <v>비상주차대</v>
          </cell>
          <cell r="D437">
            <v>562</v>
          </cell>
          <cell r="E437" t="str">
            <v>M3</v>
          </cell>
          <cell r="F437">
            <v>451736</v>
          </cell>
        </row>
        <row r="438">
          <cell r="B438" t="str">
            <v>숏크리트버럭처리</v>
          </cell>
          <cell r="D438">
            <v>1319</v>
          </cell>
          <cell r="E438" t="str">
            <v>M3</v>
          </cell>
          <cell r="F438">
            <v>9016</v>
          </cell>
        </row>
        <row r="439">
          <cell r="B439" t="str">
            <v>4)와이어매쉬설치</v>
          </cell>
          <cell r="C439" t="str">
            <v>D=4.8*100*100m/m</v>
          </cell>
          <cell r="D439">
            <v>44030</v>
          </cell>
          <cell r="E439" t="str">
            <v>M2</v>
          </cell>
          <cell r="F439">
            <v>1693</v>
          </cell>
        </row>
        <row r="440">
          <cell r="B440" t="str">
            <v>5)ROCK BOLT공</v>
          </cell>
        </row>
        <row r="441">
          <cell r="B441" t="str">
            <v>ROCK BOLT</v>
          </cell>
          <cell r="C441" t="str">
            <v>TYPE-I(상부)</v>
          </cell>
          <cell r="D441">
            <v>156</v>
          </cell>
          <cell r="E441" t="str">
            <v>SET</v>
          </cell>
          <cell r="F441">
            <v>382499</v>
          </cell>
        </row>
        <row r="442">
          <cell r="B442" t="str">
            <v>"</v>
          </cell>
          <cell r="C442" t="str">
            <v>" (하부)</v>
          </cell>
          <cell r="D442">
            <v>156</v>
          </cell>
          <cell r="E442" t="str">
            <v>SET</v>
          </cell>
          <cell r="F442">
            <v>382499</v>
          </cell>
        </row>
        <row r="443">
          <cell r="B443" t="str">
            <v>"</v>
          </cell>
          <cell r="C443" t="str">
            <v>TYPE-II(상부)</v>
          </cell>
          <cell r="D443">
            <v>2520</v>
          </cell>
          <cell r="E443" t="str">
            <v>SET</v>
          </cell>
          <cell r="F443">
            <v>156077</v>
          </cell>
        </row>
        <row r="444">
          <cell r="B444" t="str">
            <v>"</v>
          </cell>
          <cell r="C444" t="str">
            <v>"  (하부)</v>
          </cell>
          <cell r="D444">
            <v>240</v>
          </cell>
          <cell r="E444" t="str">
            <v>SET</v>
          </cell>
          <cell r="F444">
            <v>157038</v>
          </cell>
        </row>
        <row r="445">
          <cell r="B445" t="str">
            <v>"</v>
          </cell>
          <cell r="C445" t="str">
            <v>TYPE-III(상부)</v>
          </cell>
          <cell r="D445">
            <v>1365</v>
          </cell>
          <cell r="E445" t="str">
            <v>SET</v>
          </cell>
          <cell r="F445">
            <v>115095</v>
          </cell>
        </row>
        <row r="446">
          <cell r="B446" t="str">
            <v>"</v>
          </cell>
          <cell r="C446" t="str">
            <v>"   (하부)</v>
          </cell>
          <cell r="D446">
            <v>521</v>
          </cell>
          <cell r="E446" t="str">
            <v>SET</v>
          </cell>
          <cell r="F446">
            <v>152926</v>
          </cell>
        </row>
        <row r="447">
          <cell r="B447" t="str">
            <v>"</v>
          </cell>
          <cell r="C447" t="str">
            <v>TYPE-IV(상부)</v>
          </cell>
          <cell r="D447">
            <v>3176</v>
          </cell>
          <cell r="E447" t="str">
            <v>SET</v>
          </cell>
          <cell r="F447">
            <v>105539</v>
          </cell>
        </row>
        <row r="448">
          <cell r="B448" t="str">
            <v>"</v>
          </cell>
          <cell r="C448" t="str">
            <v>"  (하부)</v>
          </cell>
          <cell r="D448">
            <v>1209</v>
          </cell>
          <cell r="E448" t="str">
            <v>SET</v>
          </cell>
          <cell r="F448">
            <v>142693</v>
          </cell>
        </row>
        <row r="449">
          <cell r="B449" t="str">
            <v>"</v>
          </cell>
          <cell r="C449" t="str">
            <v>TYPE-V(상부)</v>
          </cell>
          <cell r="D449">
            <v>150</v>
          </cell>
          <cell r="E449" t="str">
            <v>SET</v>
          </cell>
          <cell r="F449">
            <v>113128</v>
          </cell>
        </row>
        <row r="450">
          <cell r="B450" t="str">
            <v>"</v>
          </cell>
          <cell r="C450" t="str">
            <v>" (하부)</v>
          </cell>
          <cell r="D450">
            <v>544</v>
          </cell>
          <cell r="E450" t="str">
            <v>SET</v>
          </cell>
          <cell r="F450">
            <v>132256</v>
          </cell>
        </row>
        <row r="451">
          <cell r="B451" t="str">
            <v>"</v>
          </cell>
          <cell r="C451" t="str">
            <v>비상주차대(상부)</v>
          </cell>
          <cell r="D451">
            <v>638</v>
          </cell>
          <cell r="E451" t="str">
            <v>SET</v>
          </cell>
          <cell r="F451">
            <v>118361</v>
          </cell>
        </row>
        <row r="452">
          <cell r="B452" t="str">
            <v>"</v>
          </cell>
          <cell r="C452" t="str">
            <v>"     (하부)</v>
          </cell>
          <cell r="D452">
            <v>166</v>
          </cell>
          <cell r="E452" t="str">
            <v>SET</v>
          </cell>
          <cell r="F452">
            <v>204148</v>
          </cell>
        </row>
        <row r="453">
          <cell r="B453" t="str">
            <v>FORE POLING</v>
          </cell>
          <cell r="C453" t="str">
            <v>2.0m</v>
          </cell>
          <cell r="D453">
            <v>937</v>
          </cell>
          <cell r="E453" t="str">
            <v>SET</v>
          </cell>
          <cell r="F453">
            <v>21821</v>
          </cell>
        </row>
        <row r="454">
          <cell r="B454" t="str">
            <v>"</v>
          </cell>
          <cell r="C454" t="str">
            <v>3.0m</v>
          </cell>
          <cell r="D454">
            <v>7562</v>
          </cell>
          <cell r="E454" t="str">
            <v>SET</v>
          </cell>
          <cell r="F454">
            <v>29468</v>
          </cell>
        </row>
        <row r="455">
          <cell r="B455" t="str">
            <v>PRE GROUTING</v>
          </cell>
          <cell r="D455">
            <v>54</v>
          </cell>
          <cell r="E455" t="str">
            <v>SET</v>
          </cell>
          <cell r="F455">
            <v>246211</v>
          </cell>
        </row>
        <row r="456">
          <cell r="B456" t="str">
            <v>6)강지보공</v>
          </cell>
        </row>
        <row r="457">
          <cell r="B457" t="str">
            <v>강지보공</v>
          </cell>
          <cell r="C457" t="str">
            <v>TYPE-III</v>
          </cell>
          <cell r="D457">
            <v>130</v>
          </cell>
          <cell r="E457" t="str">
            <v>SET</v>
          </cell>
          <cell r="F457">
            <v>1086157</v>
          </cell>
        </row>
        <row r="458">
          <cell r="B458" t="str">
            <v>"</v>
          </cell>
          <cell r="C458" t="str">
            <v>TYPE-IV</v>
          </cell>
          <cell r="D458">
            <v>302</v>
          </cell>
          <cell r="E458" t="str">
            <v>SET</v>
          </cell>
          <cell r="F458">
            <v>1072572</v>
          </cell>
        </row>
        <row r="459">
          <cell r="B459" t="str">
            <v>강지보공</v>
          </cell>
          <cell r="C459" t="str">
            <v>TYPE-V</v>
          </cell>
          <cell r="D459">
            <v>37</v>
          </cell>
          <cell r="E459" t="str">
            <v>SET</v>
          </cell>
          <cell r="F459">
            <v>1437863</v>
          </cell>
        </row>
        <row r="460">
          <cell r="B460" t="str">
            <v>"</v>
          </cell>
          <cell r="C460" t="str">
            <v>비상주차대</v>
          </cell>
          <cell r="D460">
            <v>41</v>
          </cell>
          <cell r="E460" t="str">
            <v>SET</v>
          </cell>
          <cell r="F460">
            <v>1642169</v>
          </cell>
        </row>
        <row r="461">
          <cell r="B461" t="str">
            <v>7)방수공</v>
          </cell>
        </row>
        <row r="462">
          <cell r="B462" t="str">
            <v>FILTER콘크리트</v>
          </cell>
          <cell r="D462">
            <v>24</v>
          </cell>
          <cell r="E462" t="str">
            <v>M3</v>
          </cell>
          <cell r="F462">
            <v>49031</v>
          </cell>
        </row>
        <row r="463">
          <cell r="B463" t="str">
            <v>방수쉬트</v>
          </cell>
          <cell r="D463">
            <v>36176</v>
          </cell>
          <cell r="E463" t="str">
            <v>M2</v>
          </cell>
          <cell r="F463">
            <v>22416</v>
          </cell>
        </row>
        <row r="464">
          <cell r="B464" t="str">
            <v>부직포설치</v>
          </cell>
          <cell r="D464">
            <v>57696</v>
          </cell>
          <cell r="E464" t="str">
            <v>M2</v>
          </cell>
          <cell r="F464">
            <v>882</v>
          </cell>
        </row>
        <row r="465">
          <cell r="B465" t="str">
            <v>비닐깔기</v>
          </cell>
          <cell r="D465">
            <v>19544</v>
          </cell>
          <cell r="E465" t="str">
            <v>M2</v>
          </cell>
          <cell r="F465">
            <v>413</v>
          </cell>
        </row>
        <row r="466">
          <cell r="B466" t="str">
            <v>8)공동구및배수구</v>
          </cell>
        </row>
        <row r="467">
          <cell r="B467" t="str">
            <v>콘크리트타설</v>
          </cell>
          <cell r="C467" t="str">
            <v>펌프카(철근)</v>
          </cell>
          <cell r="D467">
            <v>5675</v>
          </cell>
          <cell r="E467" t="str">
            <v>M3</v>
          </cell>
          <cell r="F467">
            <v>10342</v>
          </cell>
        </row>
        <row r="468">
          <cell r="B468" t="str">
            <v>거푸집</v>
          </cell>
          <cell r="C468" t="str">
            <v>합판 3회</v>
          </cell>
          <cell r="D468">
            <v>8565</v>
          </cell>
          <cell r="E468" t="str">
            <v>M2</v>
          </cell>
          <cell r="F468">
            <v>19370</v>
          </cell>
        </row>
        <row r="469">
          <cell r="B469" t="str">
            <v>배수관</v>
          </cell>
          <cell r="C469" t="str">
            <v>D=400m/m</v>
          </cell>
          <cell r="D469">
            <v>3040</v>
          </cell>
          <cell r="E469" t="str">
            <v>M</v>
          </cell>
          <cell r="F469">
            <v>9041</v>
          </cell>
        </row>
        <row r="470">
          <cell r="B470" t="str">
            <v>유공관</v>
          </cell>
          <cell r="C470" t="str">
            <v>D=250m/m</v>
          </cell>
          <cell r="D470">
            <v>3040</v>
          </cell>
          <cell r="E470" t="str">
            <v>M</v>
          </cell>
          <cell r="F470">
            <v>20980</v>
          </cell>
        </row>
        <row r="471">
          <cell r="B471" t="str">
            <v>"</v>
          </cell>
          <cell r="C471" t="str">
            <v>D=150m/m</v>
          </cell>
          <cell r="D471">
            <v>3040</v>
          </cell>
          <cell r="E471" t="str">
            <v>M</v>
          </cell>
          <cell r="F471">
            <v>2126</v>
          </cell>
        </row>
        <row r="472">
          <cell r="B472" t="str">
            <v>P.V.C PIPE</v>
          </cell>
          <cell r="C472" t="str">
            <v>D=150m/m</v>
          </cell>
          <cell r="D472">
            <v>378</v>
          </cell>
          <cell r="E472" t="str">
            <v>M</v>
          </cell>
          <cell r="F472">
            <v>6236</v>
          </cell>
        </row>
        <row r="473">
          <cell r="B473" t="str">
            <v>뚜껑제작설치</v>
          </cell>
          <cell r="C473" t="str">
            <v>공동구뚜껑</v>
          </cell>
          <cell r="D473">
            <v>6080</v>
          </cell>
          <cell r="E473" t="str">
            <v>EA</v>
          </cell>
          <cell r="F473">
            <v>3226</v>
          </cell>
        </row>
        <row r="474">
          <cell r="B474" t="str">
            <v>"</v>
          </cell>
          <cell r="C474" t="str">
            <v>배수측구뚜껑</v>
          </cell>
          <cell r="D474">
            <v>143</v>
          </cell>
          <cell r="E474" t="str">
            <v>EA</v>
          </cell>
          <cell r="F474">
            <v>35175</v>
          </cell>
        </row>
        <row r="475">
          <cell r="B475" t="str">
            <v>자갈채움</v>
          </cell>
          <cell r="D475">
            <v>1658</v>
          </cell>
          <cell r="E475" t="str">
            <v>M3</v>
          </cell>
          <cell r="F475">
            <v>13772</v>
          </cell>
        </row>
        <row r="476">
          <cell r="B476" t="str">
            <v>철근가공및조립</v>
          </cell>
          <cell r="C476" t="str">
            <v>간단</v>
          </cell>
          <cell r="D476">
            <v>363.64800000000002</v>
          </cell>
          <cell r="E476" t="str">
            <v>TON</v>
          </cell>
          <cell r="F476">
            <v>289630</v>
          </cell>
        </row>
        <row r="477">
          <cell r="B477" t="str">
            <v>9)라이닝콘크리트</v>
          </cell>
        </row>
        <row r="478">
          <cell r="B478" t="str">
            <v>강재동바리공및거푸집</v>
          </cell>
          <cell r="D478">
            <v>3</v>
          </cell>
          <cell r="E478" t="str">
            <v>조</v>
          </cell>
          <cell r="F478">
            <v>212604500</v>
          </cell>
        </row>
        <row r="479">
          <cell r="B479" t="str">
            <v>콘크리트타설</v>
          </cell>
          <cell r="C479" t="str">
            <v>펌푸카</v>
          </cell>
          <cell r="D479">
            <v>13834</v>
          </cell>
          <cell r="E479" t="str">
            <v>M3</v>
          </cell>
          <cell r="F479">
            <v>9305</v>
          </cell>
        </row>
        <row r="480">
          <cell r="B480" t="str">
            <v>라이닝 콘크리트</v>
          </cell>
          <cell r="C480" t="str">
            <v>신축이음</v>
          </cell>
          <cell r="D480">
            <v>1174</v>
          </cell>
          <cell r="E480" t="str">
            <v>M</v>
          </cell>
          <cell r="F480">
            <v>5672</v>
          </cell>
        </row>
        <row r="481">
          <cell r="B481" t="str">
            <v>철근가공및조립</v>
          </cell>
          <cell r="C481" t="str">
            <v>복잡</v>
          </cell>
          <cell r="D481">
            <v>145.869</v>
          </cell>
          <cell r="E481" t="str">
            <v>TON</v>
          </cell>
          <cell r="F481">
            <v>500487</v>
          </cell>
        </row>
        <row r="482">
          <cell r="B482" t="str">
            <v>10)갱문및옹벽</v>
          </cell>
        </row>
        <row r="483">
          <cell r="B483" t="str">
            <v>흙깍기</v>
          </cell>
          <cell r="C483" t="str">
            <v>토사</v>
          </cell>
          <cell r="D483">
            <v>363</v>
          </cell>
          <cell r="E483" t="str">
            <v>M3</v>
          </cell>
          <cell r="F483">
            <v>812</v>
          </cell>
        </row>
        <row r="484">
          <cell r="B484" t="str">
            <v>"</v>
          </cell>
          <cell r="C484" t="str">
            <v>발파암</v>
          </cell>
          <cell r="D484">
            <v>2692</v>
          </cell>
          <cell r="E484" t="str">
            <v>M3</v>
          </cell>
          <cell r="F484">
            <v>16024</v>
          </cell>
        </row>
        <row r="485">
          <cell r="B485" t="str">
            <v>구조물터파기</v>
          </cell>
          <cell r="C485" t="str">
            <v>발파암</v>
          </cell>
          <cell r="D485">
            <v>89</v>
          </cell>
          <cell r="E485" t="str">
            <v>M3</v>
          </cell>
          <cell r="F485">
            <v>83223</v>
          </cell>
        </row>
        <row r="486">
          <cell r="B486" t="str">
            <v>되메우기</v>
          </cell>
          <cell r="D486">
            <v>2708</v>
          </cell>
          <cell r="E486" t="str">
            <v>M3</v>
          </cell>
          <cell r="F486">
            <v>1123</v>
          </cell>
        </row>
        <row r="487">
          <cell r="B487" t="str">
            <v>콘크리트타설</v>
          </cell>
          <cell r="C487" t="str">
            <v>펌프카(철근)</v>
          </cell>
          <cell r="D487">
            <v>565</v>
          </cell>
          <cell r="E487" t="str">
            <v>M3</v>
          </cell>
          <cell r="F487">
            <v>10342</v>
          </cell>
        </row>
        <row r="488">
          <cell r="B488" t="str">
            <v>"</v>
          </cell>
          <cell r="C488" t="str">
            <v>무근(진동기제외)</v>
          </cell>
          <cell r="D488">
            <v>5</v>
          </cell>
          <cell r="E488" t="str">
            <v>M3</v>
          </cell>
          <cell r="F488">
            <v>20866</v>
          </cell>
        </row>
        <row r="489">
          <cell r="B489" t="str">
            <v>거푸집</v>
          </cell>
          <cell r="C489" t="str">
            <v>합판 3회</v>
          </cell>
          <cell r="D489">
            <v>432</v>
          </cell>
          <cell r="E489" t="str">
            <v>M2</v>
          </cell>
          <cell r="F489">
            <v>19370</v>
          </cell>
        </row>
        <row r="490">
          <cell r="B490" t="str">
            <v>"</v>
          </cell>
          <cell r="C490" t="str">
            <v>합판 4회</v>
          </cell>
          <cell r="D490">
            <v>210</v>
          </cell>
          <cell r="E490" t="str">
            <v>M2</v>
          </cell>
          <cell r="F490">
            <v>16560</v>
          </cell>
        </row>
        <row r="491">
          <cell r="B491" t="str">
            <v>"</v>
          </cell>
          <cell r="C491" t="str">
            <v>합판 6회</v>
          </cell>
          <cell r="D491">
            <v>4</v>
          </cell>
          <cell r="E491" t="str">
            <v>M2</v>
          </cell>
          <cell r="F491">
            <v>13552</v>
          </cell>
        </row>
        <row r="492">
          <cell r="B492" t="str">
            <v>"</v>
          </cell>
          <cell r="C492" t="str">
            <v>원형 3회</v>
          </cell>
          <cell r="D492">
            <v>50</v>
          </cell>
          <cell r="E492" t="str">
            <v>M2</v>
          </cell>
          <cell r="F492">
            <v>41700</v>
          </cell>
        </row>
        <row r="493">
          <cell r="B493" t="str">
            <v>무늬거푸집</v>
          </cell>
          <cell r="C493" t="str">
            <v>스치로폴1회</v>
          </cell>
          <cell r="D493">
            <v>568</v>
          </cell>
          <cell r="E493" t="str">
            <v>M2</v>
          </cell>
          <cell r="F493">
            <v>6710</v>
          </cell>
        </row>
        <row r="494">
          <cell r="B494" t="str">
            <v>동바리</v>
          </cell>
          <cell r="C494" t="str">
            <v>강관</v>
          </cell>
          <cell r="D494">
            <v>160</v>
          </cell>
          <cell r="E494" t="str">
            <v>공/M3</v>
          </cell>
          <cell r="F494">
            <v>18494</v>
          </cell>
        </row>
        <row r="495">
          <cell r="B495" t="str">
            <v>비계공</v>
          </cell>
          <cell r="C495" t="str">
            <v>강관</v>
          </cell>
          <cell r="D495">
            <v>528</v>
          </cell>
          <cell r="E495" t="str">
            <v>M2</v>
          </cell>
          <cell r="F495">
            <v>8976</v>
          </cell>
        </row>
        <row r="496">
          <cell r="B496" t="str">
            <v>철근가공및조립</v>
          </cell>
          <cell r="C496" t="str">
            <v>간단</v>
          </cell>
          <cell r="D496">
            <v>7.5510000000000002</v>
          </cell>
          <cell r="E496" t="str">
            <v>TON</v>
          </cell>
          <cell r="F496">
            <v>289630</v>
          </cell>
        </row>
        <row r="497">
          <cell r="B497" t="str">
            <v>P.V.C PIPE</v>
          </cell>
          <cell r="C497" t="str">
            <v>D=100m/m</v>
          </cell>
          <cell r="D497">
            <v>110</v>
          </cell>
          <cell r="E497" t="str">
            <v>M</v>
          </cell>
          <cell r="F497">
            <v>2186</v>
          </cell>
        </row>
        <row r="498">
          <cell r="B498" t="str">
            <v>난간용STEEL PIPE</v>
          </cell>
          <cell r="C498" t="str">
            <v>D=100m/m</v>
          </cell>
          <cell r="D498">
            <v>18</v>
          </cell>
          <cell r="E498" t="str">
            <v>M</v>
          </cell>
          <cell r="F498">
            <v>6895</v>
          </cell>
        </row>
        <row r="499">
          <cell r="B499" t="str">
            <v>숏크리트</v>
          </cell>
          <cell r="D499">
            <v>90</v>
          </cell>
          <cell r="E499" t="str">
            <v>M3</v>
          </cell>
          <cell r="F499">
            <v>45423</v>
          </cell>
        </row>
        <row r="500">
          <cell r="B500" t="str">
            <v>숏크리트버럭처리</v>
          </cell>
          <cell r="D500">
            <v>9</v>
          </cell>
          <cell r="E500" t="str">
            <v>M3</v>
          </cell>
          <cell r="F500">
            <v>9016</v>
          </cell>
        </row>
        <row r="501">
          <cell r="B501" t="str">
            <v>ROCK BOLT</v>
          </cell>
          <cell r="C501" t="str">
            <v>갱구부</v>
          </cell>
          <cell r="D501">
            <v>100</v>
          </cell>
          <cell r="E501" t="str">
            <v>SET</v>
          </cell>
          <cell r="F501">
            <v>45566</v>
          </cell>
        </row>
        <row r="502">
          <cell r="B502" t="str">
            <v>와이어매쉬설치</v>
          </cell>
          <cell r="C502" t="str">
            <v>D=4.8*100*100m/m</v>
          </cell>
          <cell r="D502">
            <v>405</v>
          </cell>
          <cell r="E502" t="str">
            <v>M2</v>
          </cell>
          <cell r="F502">
            <v>1693</v>
          </cell>
        </row>
        <row r="503">
          <cell r="B503" t="str">
            <v>강지보공</v>
          </cell>
          <cell r="C503" t="str">
            <v>TYPE-V</v>
          </cell>
          <cell r="D503">
            <v>8</v>
          </cell>
          <cell r="E503" t="str">
            <v>SET</v>
          </cell>
          <cell r="F503">
            <v>1437863</v>
          </cell>
        </row>
        <row r="504">
          <cell r="B504" t="str">
            <v>갱문 가시설</v>
          </cell>
          <cell r="D504">
            <v>2</v>
          </cell>
          <cell r="E504" t="str">
            <v>개소</v>
          </cell>
          <cell r="F504">
            <v>10582956</v>
          </cell>
        </row>
        <row r="505">
          <cell r="B505" t="str">
            <v>부직포설치</v>
          </cell>
          <cell r="D505">
            <v>42</v>
          </cell>
          <cell r="E505" t="str">
            <v>M2</v>
          </cell>
          <cell r="F505">
            <v>882</v>
          </cell>
        </row>
        <row r="506">
          <cell r="B506" t="str">
            <v>11)부대공</v>
          </cell>
        </row>
        <row r="507">
          <cell r="B507" t="str">
            <v>터널내부도장</v>
          </cell>
          <cell r="D507">
            <v>15928</v>
          </cell>
          <cell r="E507" t="str">
            <v>M2</v>
          </cell>
          <cell r="F507">
            <v>2318</v>
          </cell>
        </row>
        <row r="508">
          <cell r="B508" t="str">
            <v>터널내부타일 붙임</v>
          </cell>
          <cell r="D508">
            <v>14882</v>
          </cell>
          <cell r="E508" t="str">
            <v>M2</v>
          </cell>
          <cell r="F508">
            <v>33101</v>
          </cell>
        </row>
        <row r="509">
          <cell r="B509" t="str">
            <v>터널명판및안내판</v>
          </cell>
          <cell r="D509">
            <v>2</v>
          </cell>
          <cell r="E509" t="str">
            <v>개소</v>
          </cell>
          <cell r="F509">
            <v>616322</v>
          </cell>
        </row>
        <row r="510">
          <cell r="B510" t="str">
            <v>물푸기</v>
          </cell>
          <cell r="D510">
            <v>2300</v>
          </cell>
          <cell r="E510" t="str">
            <v>HR</v>
          </cell>
          <cell r="F510">
            <v>3582</v>
          </cell>
        </row>
        <row r="511">
          <cell r="B511" t="str">
            <v>임시환기시설</v>
          </cell>
          <cell r="D511">
            <v>23</v>
          </cell>
          <cell r="E511" t="str">
            <v>개월</v>
          </cell>
          <cell r="F511">
            <v>2310592</v>
          </cell>
        </row>
        <row r="512">
          <cell r="B512" t="str">
            <v>임시전기시설</v>
          </cell>
          <cell r="D512">
            <v>35</v>
          </cell>
          <cell r="E512" t="str">
            <v>개월</v>
          </cell>
          <cell r="F512">
            <v>10454302</v>
          </cell>
        </row>
        <row r="513">
          <cell r="B513" t="str">
            <v>작업용 비계</v>
          </cell>
          <cell r="D513">
            <v>3</v>
          </cell>
          <cell r="E513" t="str">
            <v>조</v>
          </cell>
          <cell r="F513">
            <v>976166</v>
          </cell>
        </row>
        <row r="514">
          <cell r="B514" t="str">
            <v>대 차</v>
          </cell>
          <cell r="D514">
            <v>2</v>
          </cell>
          <cell r="E514" t="str">
            <v>대</v>
          </cell>
          <cell r="F514">
            <v>33993953</v>
          </cell>
        </row>
        <row r="515">
          <cell r="B515" t="str">
            <v>12)계측</v>
          </cell>
        </row>
        <row r="516">
          <cell r="B516" t="str">
            <v>내공변위 측정</v>
          </cell>
          <cell r="D516">
            <v>152</v>
          </cell>
          <cell r="E516" t="str">
            <v>SET</v>
          </cell>
          <cell r="F516">
            <v>7700</v>
          </cell>
        </row>
        <row r="517">
          <cell r="B517" t="str">
            <v>지중변위 측정</v>
          </cell>
          <cell r="D517">
            <v>40</v>
          </cell>
          <cell r="E517" t="str">
            <v>SET</v>
          </cell>
          <cell r="F517">
            <v>545413</v>
          </cell>
        </row>
        <row r="518">
          <cell r="B518" t="str">
            <v>천단침하 측정</v>
          </cell>
          <cell r="D518">
            <v>76</v>
          </cell>
          <cell r="E518" t="str">
            <v>SET</v>
          </cell>
          <cell r="F518">
            <v>7350</v>
          </cell>
        </row>
        <row r="519">
          <cell r="B519" t="str">
            <v>숏크리트 응력</v>
          </cell>
          <cell r="D519">
            <v>40</v>
          </cell>
          <cell r="E519" t="str">
            <v>SET</v>
          </cell>
          <cell r="F519">
            <v>954750</v>
          </cell>
        </row>
        <row r="520">
          <cell r="B520" t="str">
            <v>ROCK BOLT 축력측정</v>
          </cell>
          <cell r="D520">
            <v>40</v>
          </cell>
          <cell r="E520" t="str">
            <v>SET</v>
          </cell>
          <cell r="F520">
            <v>489850</v>
          </cell>
        </row>
        <row r="521">
          <cell r="B521" t="str">
            <v>지표침하측정</v>
          </cell>
          <cell r="D521">
            <v>6</v>
          </cell>
          <cell r="E521" t="str">
            <v>SET</v>
          </cell>
          <cell r="F521">
            <v>15750</v>
          </cell>
        </row>
        <row r="522">
          <cell r="B522" t="str">
            <v>계측비</v>
          </cell>
          <cell r="D522">
            <v>23</v>
          </cell>
          <cell r="E522" t="str">
            <v>개월</v>
          </cell>
          <cell r="F522">
            <v>9207863</v>
          </cell>
        </row>
        <row r="523">
          <cell r="B523" t="str">
            <v>13)콘크리트생산</v>
          </cell>
        </row>
        <row r="524">
          <cell r="B524" t="str">
            <v>2종 콘크리트생산</v>
          </cell>
          <cell r="C524" t="str">
            <v>D=32m/m</v>
          </cell>
          <cell r="D524">
            <v>20408</v>
          </cell>
          <cell r="E524" t="str">
            <v>M3</v>
          </cell>
          <cell r="F524">
            <v>12121</v>
          </cell>
        </row>
        <row r="525">
          <cell r="B525" t="str">
            <v>5종 콘크리트생산</v>
          </cell>
          <cell r="C525" t="str">
            <v>D=50m/m</v>
          </cell>
          <cell r="D525">
            <v>5</v>
          </cell>
          <cell r="E525" t="str">
            <v>M3</v>
          </cell>
          <cell r="F525">
            <v>10964</v>
          </cell>
        </row>
        <row r="526">
          <cell r="B526" t="str">
            <v>콘크리트 운반</v>
          </cell>
          <cell r="D526">
            <v>20413</v>
          </cell>
          <cell r="E526" t="str">
            <v>M3</v>
          </cell>
          <cell r="F526">
            <v>7504</v>
          </cell>
        </row>
        <row r="527">
          <cell r="B527" t="str">
            <v>콘크리트 배치플랜트</v>
          </cell>
          <cell r="C527" t="str">
            <v>설치공</v>
          </cell>
          <cell r="D527">
            <v>1</v>
          </cell>
          <cell r="E527" t="str">
            <v>식</v>
          </cell>
          <cell r="F527">
            <v>26768591</v>
          </cell>
        </row>
        <row r="528">
          <cell r="B528" t="str">
            <v>콘크리트 배치플랜트</v>
          </cell>
          <cell r="C528" t="str">
            <v>철거공</v>
          </cell>
          <cell r="D528">
            <v>1</v>
          </cell>
          <cell r="E528" t="str">
            <v>식</v>
          </cell>
          <cell r="F528">
            <v>8838466</v>
          </cell>
        </row>
        <row r="529">
          <cell r="A529" t="str">
            <v>6)</v>
          </cell>
          <cell r="B529" t="str">
            <v>부대공</v>
          </cell>
        </row>
        <row r="530">
          <cell r="B530" t="str">
            <v>1)교통표지판</v>
          </cell>
        </row>
        <row r="531">
          <cell r="B531" t="str">
            <v>삼각표지판</v>
          </cell>
          <cell r="D531">
            <v>35</v>
          </cell>
          <cell r="E531" t="str">
            <v>EA</v>
          </cell>
          <cell r="F531">
            <v>128842</v>
          </cell>
        </row>
        <row r="532">
          <cell r="B532" t="str">
            <v>오각표지판</v>
          </cell>
          <cell r="D532">
            <v>2</v>
          </cell>
          <cell r="E532" t="str">
            <v>EA</v>
          </cell>
          <cell r="F532">
            <v>101842</v>
          </cell>
        </row>
        <row r="533">
          <cell r="B533" t="str">
            <v>원형표지판</v>
          </cell>
          <cell r="D533">
            <v>10</v>
          </cell>
          <cell r="E533" t="str">
            <v>EA</v>
          </cell>
          <cell r="F533">
            <v>126842</v>
          </cell>
        </row>
        <row r="534">
          <cell r="B534" t="str">
            <v>이중삼각표지판</v>
          </cell>
          <cell r="D534">
            <v>6</v>
          </cell>
          <cell r="E534" t="str">
            <v>EA</v>
          </cell>
          <cell r="F534">
            <v>212371</v>
          </cell>
        </row>
        <row r="535">
          <cell r="B535" t="str">
            <v>삼각및소형사각표지판</v>
          </cell>
          <cell r="C535" t="str">
            <v>1200+600*200m/m</v>
          </cell>
          <cell r="D535">
            <v>3</v>
          </cell>
          <cell r="E535" t="str">
            <v>EA</v>
          </cell>
          <cell r="F535">
            <v>175371</v>
          </cell>
        </row>
        <row r="536">
          <cell r="B536" t="str">
            <v>터널안내표지판</v>
          </cell>
          <cell r="C536" t="str">
            <v>3.4*2.25+3.5*0.9m</v>
          </cell>
          <cell r="D536">
            <v>2</v>
          </cell>
          <cell r="E536" t="str">
            <v>EA</v>
          </cell>
          <cell r="F536">
            <v>3040689</v>
          </cell>
        </row>
        <row r="537">
          <cell r="B537" t="str">
            <v>버스정류장</v>
          </cell>
          <cell r="C537" t="str">
            <v>2420*1200m/m</v>
          </cell>
          <cell r="D537">
            <v>2</v>
          </cell>
          <cell r="E537" t="str">
            <v>EA</v>
          </cell>
          <cell r="F537">
            <v>1250689</v>
          </cell>
        </row>
        <row r="538">
          <cell r="B538" t="str">
            <v>오르막차선</v>
          </cell>
          <cell r="C538" t="str">
            <v>2400*950m/m</v>
          </cell>
          <cell r="D538">
            <v>4</v>
          </cell>
          <cell r="E538" t="str">
            <v>EA</v>
          </cell>
          <cell r="F538">
            <v>1120689</v>
          </cell>
        </row>
        <row r="539">
          <cell r="B539" t="str">
            <v>2방향안내표지판</v>
          </cell>
          <cell r="C539" t="str">
            <v>3600*2200m/m</v>
          </cell>
          <cell r="D539">
            <v>2</v>
          </cell>
          <cell r="E539" t="str">
            <v>EA</v>
          </cell>
          <cell r="F539">
            <v>2460689</v>
          </cell>
        </row>
        <row r="540">
          <cell r="B540" t="str">
            <v>2)차선도색</v>
          </cell>
        </row>
        <row r="541">
          <cell r="B541" t="str">
            <v>차선도색</v>
          </cell>
          <cell r="C541" t="str">
            <v>상온형황색실선</v>
          </cell>
          <cell r="D541">
            <v>1033</v>
          </cell>
          <cell r="E541" t="str">
            <v>M2</v>
          </cell>
          <cell r="F541">
            <v>1145</v>
          </cell>
        </row>
        <row r="542">
          <cell r="B542" t="str">
            <v>"</v>
          </cell>
          <cell r="C542" t="str">
            <v>상온형백색실선</v>
          </cell>
          <cell r="D542">
            <v>2266</v>
          </cell>
          <cell r="E542" t="str">
            <v>M2</v>
          </cell>
          <cell r="F542">
            <v>1145</v>
          </cell>
        </row>
        <row r="543">
          <cell r="B543" t="str">
            <v>"</v>
          </cell>
          <cell r="C543" t="str">
            <v>상온형백색파선</v>
          </cell>
          <cell r="D543">
            <v>154</v>
          </cell>
          <cell r="E543" t="str">
            <v>M2</v>
          </cell>
          <cell r="F543">
            <v>1260</v>
          </cell>
        </row>
        <row r="544">
          <cell r="B544" t="str">
            <v>3)시선유도표지</v>
          </cell>
        </row>
        <row r="545">
          <cell r="B545" t="str">
            <v>데리네이타</v>
          </cell>
          <cell r="C545" t="str">
            <v>가드레일용</v>
          </cell>
          <cell r="D545">
            <v>178</v>
          </cell>
          <cell r="E545" t="str">
            <v>EA</v>
          </cell>
          <cell r="F545">
            <v>11509</v>
          </cell>
        </row>
        <row r="546">
          <cell r="B546" t="str">
            <v>"</v>
          </cell>
          <cell r="C546" t="str">
            <v>옹벽용</v>
          </cell>
          <cell r="D546">
            <v>136</v>
          </cell>
          <cell r="E546" t="str">
            <v>EA</v>
          </cell>
          <cell r="F546">
            <v>13886</v>
          </cell>
        </row>
        <row r="547">
          <cell r="B547" t="str">
            <v>"</v>
          </cell>
          <cell r="C547" t="str">
            <v>토공용</v>
          </cell>
          <cell r="D547">
            <v>103</v>
          </cell>
          <cell r="E547" t="str">
            <v>EA</v>
          </cell>
          <cell r="F547">
            <v>18773</v>
          </cell>
        </row>
        <row r="548">
          <cell r="B548" t="str">
            <v>갈매기표지판</v>
          </cell>
          <cell r="C548" t="str">
            <v>600*300m/m</v>
          </cell>
          <cell r="D548">
            <v>137</v>
          </cell>
          <cell r="E548" t="str">
            <v>EA</v>
          </cell>
          <cell r="F548">
            <v>121272</v>
          </cell>
        </row>
        <row r="549">
          <cell r="B549" t="str">
            <v>4)가드레일</v>
          </cell>
        </row>
        <row r="550">
          <cell r="B550" t="str">
            <v>가드레일 포스트</v>
          </cell>
          <cell r="C550" t="str">
            <v>150*75*2200m/m</v>
          </cell>
          <cell r="D550">
            <v>1176</v>
          </cell>
          <cell r="E550" t="str">
            <v>EA</v>
          </cell>
          <cell r="F550">
            <v>45872</v>
          </cell>
        </row>
        <row r="551">
          <cell r="B551" t="str">
            <v>표준레일</v>
          </cell>
          <cell r="C551" t="str">
            <v>4*350*4330m/m</v>
          </cell>
          <cell r="D551">
            <v>1152</v>
          </cell>
          <cell r="E551" t="str">
            <v>EA</v>
          </cell>
          <cell r="F551">
            <v>53537</v>
          </cell>
        </row>
        <row r="552">
          <cell r="B552" t="str">
            <v>단부레일</v>
          </cell>
          <cell r="D552">
            <v>48</v>
          </cell>
          <cell r="E552" t="str">
            <v>EA</v>
          </cell>
          <cell r="F552">
            <v>21207</v>
          </cell>
        </row>
        <row r="553">
          <cell r="B553" t="str">
            <v>5)낙석방지시설</v>
          </cell>
        </row>
        <row r="554">
          <cell r="B554" t="str">
            <v>낙석 방책</v>
          </cell>
          <cell r="C554" t="str">
            <v>옹벽용(일반부)</v>
          </cell>
          <cell r="D554">
            <v>2680</v>
          </cell>
          <cell r="E554" t="str">
            <v>M</v>
          </cell>
          <cell r="F554">
            <v>89639</v>
          </cell>
        </row>
        <row r="555">
          <cell r="B555" t="str">
            <v>"</v>
          </cell>
          <cell r="C555" t="str">
            <v>"  (단  부)</v>
          </cell>
          <cell r="D555">
            <v>42</v>
          </cell>
          <cell r="E555" t="str">
            <v>EA</v>
          </cell>
          <cell r="F555">
            <v>666906</v>
          </cell>
        </row>
        <row r="556">
          <cell r="B556" t="str">
            <v>낙석방지망설치</v>
          </cell>
          <cell r="D556">
            <v>28347</v>
          </cell>
          <cell r="E556" t="str">
            <v>M2</v>
          </cell>
          <cell r="F556">
            <v>23788</v>
          </cell>
        </row>
        <row r="557">
          <cell r="B557" t="str">
            <v>6)미끄럼방지시설</v>
          </cell>
          <cell r="D557">
            <v>3233</v>
          </cell>
          <cell r="E557" t="str">
            <v>M2</v>
          </cell>
          <cell r="F557">
            <v>51867</v>
          </cell>
        </row>
        <row r="558">
          <cell r="B558" t="str">
            <v>7)돌붙임</v>
          </cell>
        </row>
        <row r="559">
          <cell r="B559" t="str">
            <v>돌붙임</v>
          </cell>
          <cell r="D559">
            <v>4463</v>
          </cell>
          <cell r="E559" t="str">
            <v>M2</v>
          </cell>
          <cell r="F559">
            <v>25649</v>
          </cell>
        </row>
        <row r="560">
          <cell r="B560" t="str">
            <v>기초콘크리트타설</v>
          </cell>
          <cell r="C560" t="str">
            <v>무근(진동기제외)</v>
          </cell>
          <cell r="D560">
            <v>75</v>
          </cell>
          <cell r="E560" t="str">
            <v>M3</v>
          </cell>
          <cell r="F560">
            <v>20866</v>
          </cell>
        </row>
        <row r="561">
          <cell r="B561" t="str">
            <v>" 거푸집</v>
          </cell>
          <cell r="C561" t="str">
            <v>합판 6회</v>
          </cell>
          <cell r="D561">
            <v>207</v>
          </cell>
          <cell r="E561" t="str">
            <v>M2</v>
          </cell>
          <cell r="F561">
            <v>13552</v>
          </cell>
        </row>
        <row r="562">
          <cell r="B562" t="str">
            <v>8)가설건물</v>
          </cell>
          <cell r="D562">
            <v>1</v>
          </cell>
          <cell r="E562" t="str">
            <v>식</v>
          </cell>
          <cell r="F562">
            <v>84718656</v>
          </cell>
        </row>
        <row r="563">
          <cell r="B563" t="str">
            <v>9)시험비</v>
          </cell>
          <cell r="D563">
            <v>1</v>
          </cell>
          <cell r="E563" t="str">
            <v>식</v>
          </cell>
          <cell r="F563">
            <v>8462300</v>
          </cell>
        </row>
        <row r="564">
          <cell r="B564" t="str">
            <v>10)운반비</v>
          </cell>
        </row>
        <row r="565">
          <cell r="B565" t="str">
            <v>철근운반</v>
          </cell>
          <cell r="D565">
            <v>2356.4560000000001</v>
          </cell>
          <cell r="E565" t="str">
            <v>TON</v>
          </cell>
          <cell r="F565">
            <v>21618</v>
          </cell>
        </row>
        <row r="566">
          <cell r="B566" t="str">
            <v>흄관운반</v>
          </cell>
          <cell r="C566" t="str">
            <v>D=600m/m</v>
          </cell>
          <cell r="D566">
            <v>162</v>
          </cell>
          <cell r="E566" t="str">
            <v>본</v>
          </cell>
          <cell r="F566">
            <v>946</v>
          </cell>
        </row>
        <row r="567">
          <cell r="B567" t="str">
            <v>흄관운반</v>
          </cell>
          <cell r="C567" t="str">
            <v>D=800m/m</v>
          </cell>
          <cell r="D567">
            <v>56</v>
          </cell>
          <cell r="E567" t="str">
            <v>본</v>
          </cell>
          <cell r="F567">
            <v>1646</v>
          </cell>
        </row>
        <row r="568">
          <cell r="B568" t="str">
            <v>"</v>
          </cell>
          <cell r="C568" t="str">
            <v>D=1000m/m</v>
          </cell>
          <cell r="D568">
            <v>26</v>
          </cell>
          <cell r="E568" t="str">
            <v>본</v>
          </cell>
          <cell r="F568">
            <v>2636</v>
          </cell>
        </row>
        <row r="569">
          <cell r="B569" t="str">
            <v>"</v>
          </cell>
          <cell r="C569" t="str">
            <v>D=D1200m/m</v>
          </cell>
          <cell r="D569">
            <v>12</v>
          </cell>
          <cell r="E569" t="str">
            <v>본</v>
          </cell>
          <cell r="F569">
            <v>3653</v>
          </cell>
        </row>
        <row r="570">
          <cell r="B570" t="str">
            <v>모래구입및운반</v>
          </cell>
          <cell r="C570" t="str">
            <v>구조물용</v>
          </cell>
          <cell r="D570">
            <v>15393</v>
          </cell>
          <cell r="E570" t="str">
            <v>M3</v>
          </cell>
          <cell r="F570">
            <v>18846</v>
          </cell>
        </row>
        <row r="571">
          <cell r="B571" t="str">
            <v>"</v>
          </cell>
          <cell r="C571" t="str">
            <v>포장용</v>
          </cell>
          <cell r="D571">
            <v>11444</v>
          </cell>
          <cell r="E571" t="str">
            <v>M3</v>
          </cell>
          <cell r="F571">
            <v>17482</v>
          </cell>
        </row>
        <row r="572">
          <cell r="B572" t="str">
            <v>포대시멘트운반</v>
          </cell>
          <cell r="D572">
            <v>4407</v>
          </cell>
          <cell r="E572" t="str">
            <v>포대</v>
          </cell>
          <cell r="F572">
            <v>713</v>
          </cell>
        </row>
        <row r="573">
          <cell r="B573" t="str">
            <v>분말시멘트운반</v>
          </cell>
          <cell r="D573">
            <v>11633</v>
          </cell>
          <cell r="E573" t="str">
            <v>TON</v>
          </cell>
          <cell r="F573">
            <v>13136</v>
          </cell>
        </row>
        <row r="574">
          <cell r="B574" t="str">
            <v>중기운반비</v>
          </cell>
          <cell r="D574">
            <v>1</v>
          </cell>
          <cell r="E574" t="str">
            <v>식</v>
          </cell>
          <cell r="F574">
            <v>5659214</v>
          </cell>
        </row>
        <row r="575">
          <cell r="B575" t="str">
            <v>11)안전관리비</v>
          </cell>
        </row>
        <row r="576">
          <cell r="B576" t="str">
            <v>교통안전관리비</v>
          </cell>
          <cell r="D576">
            <v>1</v>
          </cell>
          <cell r="E576" t="str">
            <v>식</v>
          </cell>
          <cell r="F576">
            <v>4445016</v>
          </cell>
        </row>
        <row r="577">
          <cell r="B577" t="str">
            <v>정기안전점검비</v>
          </cell>
          <cell r="C577" t="str">
            <v>하오터널</v>
          </cell>
          <cell r="D577">
            <v>1</v>
          </cell>
          <cell r="E577" t="str">
            <v>식</v>
          </cell>
          <cell r="F577">
            <v>33638612</v>
          </cell>
        </row>
        <row r="578">
          <cell r="A578" t="str">
            <v>다)</v>
          </cell>
          <cell r="B578" t="str">
            <v>사급자재비</v>
          </cell>
        </row>
        <row r="579">
          <cell r="A579" t="str">
            <v>1)</v>
          </cell>
          <cell r="B579" t="str">
            <v>흄 관</v>
          </cell>
        </row>
        <row r="580">
          <cell r="B580" t="str">
            <v>흄관(소켓식)</v>
          </cell>
          <cell r="C580" t="str">
            <v>D600</v>
          </cell>
          <cell r="D580">
            <v>459</v>
          </cell>
          <cell r="E580" t="str">
            <v>본</v>
          </cell>
          <cell r="F580">
            <v>55727</v>
          </cell>
        </row>
        <row r="581">
          <cell r="B581" t="str">
            <v>"</v>
          </cell>
          <cell r="C581" t="str">
            <v>D800</v>
          </cell>
          <cell r="D581">
            <v>119</v>
          </cell>
          <cell r="E581" t="str">
            <v>본</v>
          </cell>
          <cell r="F581">
            <v>97045</v>
          </cell>
        </row>
        <row r="582">
          <cell r="B582" t="str">
            <v>"</v>
          </cell>
          <cell r="C582" t="str">
            <v>D1000</v>
          </cell>
          <cell r="D582">
            <v>89</v>
          </cell>
          <cell r="E582" t="str">
            <v>본</v>
          </cell>
          <cell r="F582">
            <v>154709</v>
          </cell>
        </row>
        <row r="583">
          <cell r="B583" t="str">
            <v>"</v>
          </cell>
          <cell r="C583" t="str">
            <v>D1200</v>
          </cell>
          <cell r="D583">
            <v>61</v>
          </cell>
          <cell r="E583" t="str">
            <v>본</v>
          </cell>
          <cell r="F583">
            <v>214572</v>
          </cell>
        </row>
        <row r="584">
          <cell r="A584" t="str">
            <v>2)</v>
          </cell>
          <cell r="B584" t="str">
            <v>시멘트</v>
          </cell>
        </row>
        <row r="585">
          <cell r="B585" t="str">
            <v>시멘트</v>
          </cell>
          <cell r="C585" t="str">
            <v>40KG</v>
          </cell>
          <cell r="D585">
            <v>4626</v>
          </cell>
          <cell r="E585" t="str">
            <v>대</v>
          </cell>
          <cell r="F585">
            <v>1959</v>
          </cell>
        </row>
        <row r="586">
          <cell r="B586" t="str">
            <v>"</v>
          </cell>
          <cell r="C586" t="str">
            <v>분말</v>
          </cell>
          <cell r="D586">
            <v>11633</v>
          </cell>
          <cell r="E586" t="str">
            <v>TON</v>
          </cell>
          <cell r="F586">
            <v>46299</v>
          </cell>
        </row>
        <row r="587">
          <cell r="A587" t="str">
            <v>3)</v>
          </cell>
          <cell r="B587" t="str">
            <v>GABION</v>
          </cell>
        </row>
        <row r="588">
          <cell r="B588" t="str">
            <v>GABION</v>
          </cell>
          <cell r="C588" t="str">
            <v>1.5*1.0*1.0M아연도금</v>
          </cell>
          <cell r="D588">
            <v>5051</v>
          </cell>
          <cell r="E588" t="str">
            <v>매</v>
          </cell>
          <cell r="F588">
            <v>36000</v>
          </cell>
        </row>
        <row r="589">
          <cell r="B589" t="str">
            <v>"</v>
          </cell>
          <cell r="C589" t="str">
            <v>1.5*1.0*1.0MPVC코팅</v>
          </cell>
          <cell r="D589">
            <v>642</v>
          </cell>
          <cell r="E589" t="str">
            <v>매</v>
          </cell>
          <cell r="F589">
            <v>46000</v>
          </cell>
        </row>
        <row r="590">
          <cell r="B590" t="str">
            <v>"</v>
          </cell>
          <cell r="C590" t="str">
            <v>2.0*1.0*0.5M아연도금</v>
          </cell>
          <cell r="D590">
            <v>1255</v>
          </cell>
          <cell r="E590" t="str">
            <v>매</v>
          </cell>
          <cell r="F590">
            <v>32000</v>
          </cell>
        </row>
        <row r="591">
          <cell r="B591" t="str">
            <v>"</v>
          </cell>
          <cell r="C591" t="str">
            <v>2.0*1.0*0.5MPVC코팅</v>
          </cell>
          <cell r="D591">
            <v>1932</v>
          </cell>
          <cell r="E591" t="str">
            <v>매</v>
          </cell>
          <cell r="F591">
            <v>40000</v>
          </cell>
        </row>
        <row r="592">
          <cell r="B592" t="str">
            <v>"</v>
          </cell>
          <cell r="C592" t="str">
            <v>2.0*1.0*1.0M아연도금</v>
          </cell>
          <cell r="D592">
            <v>3888</v>
          </cell>
          <cell r="E592" t="str">
            <v>매</v>
          </cell>
          <cell r="F592">
            <v>44000</v>
          </cell>
        </row>
        <row r="593">
          <cell r="A593" t="str">
            <v>4)</v>
          </cell>
          <cell r="B593" t="str">
            <v>레미콘</v>
          </cell>
        </row>
        <row r="594">
          <cell r="B594" t="str">
            <v>레미콘</v>
          </cell>
          <cell r="C594" t="str">
            <v>19-400-12</v>
          </cell>
          <cell r="D594">
            <v>252</v>
          </cell>
          <cell r="E594" t="str">
            <v>M3</v>
          </cell>
          <cell r="F594">
            <v>87950</v>
          </cell>
        </row>
        <row r="595">
          <cell r="B595" t="str">
            <v>"</v>
          </cell>
          <cell r="C595" t="str">
            <v>40-160-8</v>
          </cell>
          <cell r="D595">
            <v>1879</v>
          </cell>
          <cell r="E595" t="str">
            <v>M3</v>
          </cell>
          <cell r="F595">
            <v>48010</v>
          </cell>
        </row>
        <row r="596">
          <cell r="A596" t="str">
            <v>5)</v>
          </cell>
          <cell r="B596" t="str">
            <v>아스팔트</v>
          </cell>
        </row>
        <row r="597">
          <cell r="B597" t="str">
            <v>아스팔트</v>
          </cell>
          <cell r="C597" t="str">
            <v>MC-1</v>
          </cell>
          <cell r="D597">
            <v>432</v>
          </cell>
          <cell r="E597" t="str">
            <v>D/M</v>
          </cell>
          <cell r="F597">
            <v>44000</v>
          </cell>
        </row>
        <row r="598">
          <cell r="B598" t="str">
            <v>"</v>
          </cell>
          <cell r="C598" t="str">
            <v>RSC-4</v>
          </cell>
          <cell r="D598">
            <v>169</v>
          </cell>
          <cell r="E598" t="str">
            <v>D/M</v>
          </cell>
          <cell r="F598">
            <v>41000</v>
          </cell>
        </row>
        <row r="599">
          <cell r="A599" t="str">
            <v>6)</v>
          </cell>
          <cell r="B599" t="str">
            <v>고재대</v>
          </cell>
          <cell r="D599">
            <v>92.411000000000001</v>
          </cell>
          <cell r="E599" t="str">
            <v>TON</v>
          </cell>
          <cell r="F599">
            <v>-110000</v>
          </cell>
        </row>
        <row r="600">
          <cell r="A600" t="str">
            <v>총계</v>
          </cell>
        </row>
        <row r="601">
          <cell r="A601" t="str">
            <v>2.</v>
          </cell>
          <cell r="B601" t="str">
            <v>건축공사</v>
          </cell>
        </row>
        <row r="602">
          <cell r="B602" t="str">
            <v>건축공사</v>
          </cell>
          <cell r="D602">
            <v>1</v>
          </cell>
          <cell r="E602" t="str">
            <v>식</v>
          </cell>
          <cell r="F602">
            <v>0</v>
          </cell>
        </row>
        <row r="603">
          <cell r="A603" t="str">
            <v>3.</v>
          </cell>
          <cell r="B603" t="str">
            <v>설비공사</v>
          </cell>
          <cell r="F603">
            <v>0</v>
          </cell>
        </row>
        <row r="604">
          <cell r="B604" t="str">
            <v>설비공사</v>
          </cell>
          <cell r="D604">
            <v>1</v>
          </cell>
          <cell r="E604" t="str">
            <v>식</v>
          </cell>
          <cell r="F604">
            <v>0</v>
          </cell>
        </row>
        <row r="605">
          <cell r="A605" t="str">
            <v>총합계</v>
          </cell>
          <cell r="D605">
            <v>0</v>
          </cell>
          <cell r="F605">
            <v>0</v>
          </cell>
        </row>
        <row r="606">
          <cell r="B606" t="str">
            <v>간접 노무비</v>
          </cell>
          <cell r="D606">
            <v>1</v>
          </cell>
          <cell r="E606" t="str">
            <v>식</v>
          </cell>
          <cell r="F606">
            <v>0</v>
          </cell>
        </row>
        <row r="607">
          <cell r="B607" t="str">
            <v>산재 보험료</v>
          </cell>
          <cell r="D607">
            <v>1</v>
          </cell>
          <cell r="E607" t="str">
            <v>식</v>
          </cell>
          <cell r="F607">
            <v>0</v>
          </cell>
        </row>
        <row r="608">
          <cell r="B608" t="str">
            <v>고용 보험료</v>
          </cell>
          <cell r="D608">
            <v>1</v>
          </cell>
          <cell r="E608" t="str">
            <v>식</v>
          </cell>
          <cell r="F608">
            <v>0</v>
          </cell>
        </row>
        <row r="609">
          <cell r="B609" t="str">
            <v>안전 관리비</v>
          </cell>
          <cell r="D609">
            <v>1</v>
          </cell>
          <cell r="E609" t="str">
            <v>식</v>
          </cell>
          <cell r="F609">
            <v>0</v>
          </cell>
        </row>
        <row r="610">
          <cell r="B610" t="str">
            <v>기타   경비</v>
          </cell>
          <cell r="D610">
            <v>1</v>
          </cell>
          <cell r="E610" t="str">
            <v>식</v>
          </cell>
          <cell r="F610">
            <v>0</v>
          </cell>
        </row>
        <row r="611">
          <cell r="B611" t="str">
            <v>퇴직 부금비</v>
          </cell>
          <cell r="D611">
            <v>1</v>
          </cell>
          <cell r="E611" t="str">
            <v>식</v>
          </cell>
          <cell r="F611">
            <v>0</v>
          </cell>
        </row>
        <row r="612">
          <cell r="B612" t="str">
            <v>일반 관리비</v>
          </cell>
          <cell r="D612">
            <v>1</v>
          </cell>
          <cell r="E612" t="str">
            <v>식</v>
          </cell>
          <cell r="F612">
            <v>0</v>
          </cell>
        </row>
        <row r="613">
          <cell r="B613" t="str">
            <v>이       윤</v>
          </cell>
          <cell r="D613">
            <v>1</v>
          </cell>
          <cell r="E613" t="str">
            <v>식</v>
          </cell>
          <cell r="F613">
            <v>0</v>
          </cell>
        </row>
        <row r="614">
          <cell r="B614" t="str">
            <v>기술료</v>
          </cell>
          <cell r="D614">
            <v>1</v>
          </cell>
          <cell r="E614" t="str">
            <v>식</v>
          </cell>
          <cell r="F614">
            <v>131000000</v>
          </cell>
        </row>
        <row r="615">
          <cell r="B615" t="str">
            <v>공사손해보험료</v>
          </cell>
          <cell r="D615">
            <v>1</v>
          </cell>
          <cell r="E615" t="str">
            <v>식</v>
          </cell>
          <cell r="F615">
            <v>0</v>
          </cell>
        </row>
        <row r="616">
          <cell r="B616" t="str">
            <v>부가 가치세</v>
          </cell>
          <cell r="D616">
            <v>1</v>
          </cell>
          <cell r="E616" t="str">
            <v>식</v>
          </cell>
          <cell r="F616">
            <v>0</v>
          </cell>
        </row>
        <row r="617">
          <cell r="B617" t="str">
            <v>골재대</v>
          </cell>
          <cell r="D617">
            <v>1</v>
          </cell>
          <cell r="E617" t="str">
            <v>식</v>
          </cell>
          <cell r="F617">
            <v>14200057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 도급내역서"/>
      <sheetName val="실행대비공문"/>
      <sheetName val="기성대비 "/>
      <sheetName val="월별지불내역"/>
      <sheetName val="집계표"/>
      <sheetName val="토목"/>
      <sheetName val="토목사급"/>
      <sheetName val="차집관로"/>
      <sheetName val="관리"/>
      <sheetName val="탈수"/>
      <sheetName val="유입"/>
      <sheetName val="집계"/>
      <sheetName val="원가"/>
      <sheetName val=" 토목 처리장도급내역서 "/>
      <sheetName val="하수 토목 관급자재(검토)"/>
      <sheetName val="하수 토목 사급자재"/>
      <sheetName val="실행내역"/>
      <sheetName val="내역표지"/>
      <sheetName val="DOWEL(SLAB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관급자재(토목,기계)_전체분"/>
    </sheetNames>
    <sheetDataSet>
      <sheetData sheetId="0" refreshError="1"/>
      <sheetData sheetId="1" refreshError="1">
        <row r="542">
          <cell r="L542">
            <v>58242960</v>
          </cell>
        </row>
        <row r="543">
          <cell r="L543">
            <v>33627000</v>
          </cell>
        </row>
        <row r="605">
          <cell r="L605">
            <v>731200</v>
          </cell>
        </row>
        <row r="606">
          <cell r="L606">
            <v>984000</v>
          </cell>
        </row>
        <row r="619">
          <cell r="L619">
            <v>67476600</v>
          </cell>
        </row>
        <row r="620">
          <cell r="L620">
            <v>38620100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outlinePr summaryRight="0"/>
  </sheetPr>
  <dimension ref="A1:R179"/>
  <sheetViews>
    <sheetView showZeros="0" tabSelected="1" view="pageBreakPreview" zoomScaleSheetLayoutView="100" workbookViewId="0">
      <selection activeCell="A3" sqref="A3:A4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hidden="1" customWidth="1"/>
    <col min="5" max="5" width="15.85546875" style="9" customWidth="1"/>
    <col min="6" max="6" width="18.42578125" style="8" customWidth="1"/>
    <col min="7" max="7" width="24" style="8" customWidth="1"/>
    <col min="8" max="8" width="18" style="8" customWidth="1"/>
    <col min="9" max="9" width="12.140625" style="9" hidden="1" customWidth="1"/>
    <col min="10" max="10" width="24.42578125" style="9" hidden="1" customWidth="1"/>
    <col min="11" max="11" width="22.85546875" style="9" hidden="1" customWidth="1"/>
    <col min="12" max="12" width="12.5703125" style="8" hidden="1" customWidth="1"/>
    <col min="13" max="13" width="16.5703125" style="1" hidden="1" customWidth="1"/>
    <col min="14" max="16" width="11" style="1" customWidth="1"/>
    <col min="17" max="17" width="16.140625" style="1" customWidth="1"/>
    <col min="18" max="18" width="16.85546875" style="1" customWidth="1"/>
    <col min="19" max="16384" width="9.140625" style="1"/>
  </cols>
  <sheetData>
    <row r="1" spans="1:18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122"/>
      <c r="I1" s="30"/>
      <c r="J1" s="30"/>
      <c r="K1" s="30"/>
      <c r="L1" s="30"/>
    </row>
    <row r="2" spans="1:18" ht="30" customHeight="1" x14ac:dyDescent="0.15">
      <c r="A2" s="2" t="s">
        <v>286</v>
      </c>
      <c r="B2" s="3"/>
      <c r="C2" s="3"/>
      <c r="D2" s="3"/>
      <c r="E2" s="3"/>
      <c r="F2" s="3"/>
      <c r="G2" s="12"/>
      <c r="H2" s="12" t="s">
        <v>11</v>
      </c>
      <c r="I2" s="85"/>
      <c r="J2" s="86"/>
      <c r="K2" s="86"/>
      <c r="L2" s="86"/>
    </row>
    <row r="3" spans="1:18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5" t="s">
        <v>282</v>
      </c>
      <c r="F3" s="127" t="s">
        <v>34</v>
      </c>
      <c r="G3" s="127" t="s">
        <v>35</v>
      </c>
      <c r="H3" s="129" t="s">
        <v>283</v>
      </c>
      <c r="I3" s="120"/>
      <c r="J3" s="121"/>
      <c r="K3" s="121"/>
      <c r="L3" s="121"/>
      <c r="M3" s="34"/>
    </row>
    <row r="4" spans="1:18" s="4" customFormat="1" ht="30" customHeight="1" x14ac:dyDescent="0.25">
      <c r="A4" s="124"/>
      <c r="B4" s="126"/>
      <c r="C4" s="126"/>
      <c r="D4" s="126"/>
      <c r="E4" s="126"/>
      <c r="F4" s="128"/>
      <c r="G4" s="128"/>
      <c r="H4" s="130"/>
      <c r="I4" s="87"/>
      <c r="J4" s="88"/>
      <c r="K4" s="88"/>
      <c r="L4" s="89"/>
      <c r="M4" s="34"/>
    </row>
    <row r="5" spans="1:18" s="11" customFormat="1" ht="30" customHeight="1" x14ac:dyDescent="0.25">
      <c r="A5" s="118" t="s">
        <v>45</v>
      </c>
      <c r="B5" s="38" t="s">
        <v>1</v>
      </c>
      <c r="C5" s="48" t="s">
        <v>1</v>
      </c>
      <c r="D5" s="46"/>
      <c r="E5" s="116"/>
      <c r="F5" s="55"/>
      <c r="G5" s="50"/>
      <c r="H5" s="43"/>
      <c r="I5" s="91"/>
      <c r="J5" s="92">
        <f>SUM(J6:J6)</f>
        <v>6898800</v>
      </c>
      <c r="K5" s="92">
        <f>G5-J5</f>
        <v>-6898800</v>
      </c>
      <c r="L5" s="90"/>
      <c r="M5" s="56"/>
      <c r="O5" s="32"/>
      <c r="P5" s="32"/>
    </row>
    <row r="6" spans="1:18" ht="30" customHeight="1" x14ac:dyDescent="0.25">
      <c r="A6" s="119" t="s">
        <v>284</v>
      </c>
      <c r="B6" s="119" t="s">
        <v>287</v>
      </c>
      <c r="C6" s="57" t="s">
        <v>285</v>
      </c>
      <c r="D6" s="58">
        <f>'관급자재(여만처리분구)'!D26+'관급자재(상리처리분구)'!D26+'관급자재(후평처리분구)'!D26+'관급자재(주진처리분구)'!D26+'관급자재(종부처리분구)'!D26++'관급자재(임하처리분구)'!D38</f>
        <v>2541</v>
      </c>
      <c r="E6" s="117">
        <v>2000</v>
      </c>
      <c r="F6" s="59"/>
      <c r="G6" s="60"/>
      <c r="H6" s="61"/>
      <c r="I6" s="91"/>
      <c r="J6" s="92">
        <f>'관급자재(여만처리분구)'!F26+'관급자재(상리처리분구)'!F26+'관급자재(후평처리분구)'!F26+'관급자재(주진처리분구)'!F26+'관급자재(종부처리분구)'!F26</f>
        <v>6898800</v>
      </c>
      <c r="K6" s="92">
        <f>G6-J6</f>
        <v>-6898800</v>
      </c>
      <c r="L6" s="92"/>
      <c r="M6" s="64"/>
      <c r="O6" s="32"/>
      <c r="P6" s="32"/>
    </row>
    <row r="7" spans="1:18" s="9" customFormat="1" x14ac:dyDescent="0.15">
      <c r="A7" s="8"/>
      <c r="B7" s="8"/>
      <c r="F7" s="8"/>
      <c r="G7" s="8"/>
      <c r="H7" s="10"/>
      <c r="L7" s="8"/>
      <c r="M7" s="1"/>
      <c r="N7" s="1"/>
      <c r="O7" s="1"/>
      <c r="P7" s="1"/>
      <c r="Q7" s="1"/>
      <c r="R7" s="1"/>
    </row>
    <row r="8" spans="1:18" s="9" customFormat="1" x14ac:dyDescent="0.15">
      <c r="A8" s="8"/>
      <c r="B8" s="8"/>
      <c r="F8" s="8"/>
      <c r="G8" s="8"/>
      <c r="H8" s="10"/>
      <c r="L8" s="8"/>
      <c r="M8" s="1"/>
      <c r="N8" s="1"/>
      <c r="O8" s="1"/>
      <c r="P8" s="1"/>
      <c r="Q8" s="1"/>
      <c r="R8" s="1"/>
    </row>
    <row r="9" spans="1:18" s="9" customFormat="1" x14ac:dyDescent="0.15">
      <c r="A9" s="8"/>
      <c r="B9" s="8"/>
      <c r="F9" s="8"/>
      <c r="G9" s="8"/>
      <c r="H9" s="10"/>
      <c r="L9" s="8"/>
      <c r="M9" s="1"/>
      <c r="N9" s="1"/>
      <c r="O9" s="1"/>
      <c r="P9" s="1"/>
      <c r="Q9" s="1"/>
      <c r="R9" s="1"/>
    </row>
    <row r="10" spans="1:18" s="9" customFormat="1" x14ac:dyDescent="0.15">
      <c r="A10" s="8"/>
      <c r="B10" s="8"/>
      <c r="F10" s="8"/>
      <c r="G10" s="8"/>
      <c r="H10" s="10"/>
      <c r="L10" s="8"/>
      <c r="M10" s="1"/>
      <c r="N10" s="1"/>
      <c r="O10" s="1"/>
      <c r="P10" s="1"/>
      <c r="Q10" s="1"/>
      <c r="R10" s="1"/>
    </row>
    <row r="11" spans="1:18" s="9" customFormat="1" x14ac:dyDescent="0.15">
      <c r="A11" s="8"/>
      <c r="B11" s="8"/>
      <c r="F11" s="8"/>
      <c r="G11" s="8"/>
      <c r="H11" s="10"/>
      <c r="L11" s="8"/>
      <c r="M11" s="1"/>
      <c r="N11" s="1"/>
      <c r="O11" s="1"/>
      <c r="P11" s="1"/>
      <c r="Q11" s="1"/>
      <c r="R11" s="1"/>
    </row>
    <row r="12" spans="1:18" s="9" customFormat="1" x14ac:dyDescent="0.15">
      <c r="A12" s="8"/>
      <c r="B12" s="8"/>
      <c r="F12" s="8"/>
      <c r="G12" s="8"/>
      <c r="H12" s="10"/>
      <c r="L12" s="8"/>
      <c r="M12" s="1"/>
      <c r="N12" s="1"/>
      <c r="O12" s="1"/>
      <c r="P12" s="1"/>
      <c r="Q12" s="1"/>
      <c r="R12" s="1"/>
    </row>
    <row r="13" spans="1:18" s="9" customFormat="1" x14ac:dyDescent="0.15">
      <c r="A13" s="8"/>
      <c r="B13" s="8"/>
      <c r="F13" s="8"/>
      <c r="G13" s="8"/>
      <c r="H13" s="10"/>
      <c r="L13" s="8"/>
      <c r="M13" s="1"/>
      <c r="N13" s="1"/>
      <c r="O13" s="1"/>
      <c r="P13" s="1"/>
      <c r="Q13" s="1"/>
      <c r="R13" s="1"/>
    </row>
    <row r="14" spans="1:18" s="9" customFormat="1" x14ac:dyDescent="0.15">
      <c r="A14" s="8"/>
      <c r="B14" s="8"/>
      <c r="F14" s="8"/>
      <c r="G14" s="8"/>
      <c r="H14" s="10"/>
      <c r="L14" s="8"/>
      <c r="M14" s="1"/>
      <c r="N14" s="1"/>
      <c r="O14" s="1"/>
      <c r="P14" s="1"/>
      <c r="Q14" s="1"/>
      <c r="R14" s="1"/>
    </row>
    <row r="15" spans="1:18" s="9" customFormat="1" x14ac:dyDescent="0.15">
      <c r="A15" s="8"/>
      <c r="B15" s="8"/>
      <c r="F15" s="8"/>
      <c r="G15" s="8"/>
      <c r="H15" s="10"/>
      <c r="L15" s="8"/>
      <c r="M15" s="1"/>
      <c r="N15" s="1"/>
      <c r="O15" s="1"/>
      <c r="P15" s="1"/>
      <c r="Q15" s="1"/>
      <c r="R15" s="1"/>
    </row>
    <row r="16" spans="1:18" s="9" customFormat="1" x14ac:dyDescent="0.15">
      <c r="A16" s="8"/>
      <c r="B16" s="8"/>
      <c r="F16" s="8"/>
      <c r="G16" s="8"/>
      <c r="H16" s="10"/>
      <c r="L16" s="8"/>
      <c r="M16" s="1"/>
      <c r="N16" s="1"/>
      <c r="O16" s="1"/>
      <c r="P16" s="1"/>
      <c r="Q16" s="1"/>
      <c r="R16" s="1"/>
    </row>
    <row r="17" spans="1:18" s="9" customFormat="1" x14ac:dyDescent="0.15">
      <c r="A17" s="8"/>
      <c r="B17" s="8"/>
      <c r="F17" s="8"/>
      <c r="G17" s="8"/>
      <c r="H17" s="10"/>
      <c r="L17" s="8"/>
      <c r="M17" s="1"/>
      <c r="N17" s="1"/>
      <c r="O17" s="1"/>
      <c r="P17" s="1"/>
      <c r="Q17" s="1"/>
      <c r="R17" s="1"/>
    </row>
    <row r="18" spans="1:18" s="9" customFormat="1" x14ac:dyDescent="0.15">
      <c r="A18" s="8"/>
      <c r="B18" s="8"/>
      <c r="F18" s="8"/>
      <c r="G18" s="8"/>
      <c r="H18" s="10"/>
      <c r="L18" s="8"/>
      <c r="M18" s="1"/>
      <c r="N18" s="1"/>
      <c r="O18" s="1"/>
      <c r="P18" s="1"/>
      <c r="Q18" s="1"/>
      <c r="R18" s="1"/>
    </row>
    <row r="19" spans="1:18" s="9" customFormat="1" x14ac:dyDescent="0.15">
      <c r="A19" s="8"/>
      <c r="B19" s="8"/>
      <c r="F19" s="8"/>
      <c r="G19" s="8"/>
      <c r="H19" s="10"/>
      <c r="L19" s="8"/>
      <c r="M19" s="1"/>
      <c r="N19" s="1"/>
      <c r="O19" s="1"/>
      <c r="P19" s="1"/>
      <c r="Q19" s="1"/>
      <c r="R19" s="1"/>
    </row>
    <row r="20" spans="1:18" s="9" customFormat="1" x14ac:dyDescent="0.15">
      <c r="A20" s="8"/>
      <c r="B20" s="8"/>
      <c r="F20" s="8"/>
      <c r="G20" s="8"/>
      <c r="H20" s="10"/>
      <c r="L20" s="8"/>
      <c r="M20" s="1"/>
      <c r="N20" s="1"/>
      <c r="O20" s="1"/>
      <c r="P20" s="1"/>
      <c r="Q20" s="1"/>
      <c r="R20" s="1"/>
    </row>
    <row r="21" spans="1:18" s="9" customFormat="1" x14ac:dyDescent="0.15">
      <c r="A21" s="8"/>
      <c r="B21" s="8"/>
      <c r="F21" s="8"/>
      <c r="G21" s="8"/>
      <c r="H21" s="10"/>
      <c r="L21" s="8"/>
      <c r="M21" s="1"/>
      <c r="N21" s="1"/>
      <c r="O21" s="1"/>
      <c r="P21" s="1"/>
      <c r="Q21" s="1"/>
      <c r="R21" s="1"/>
    </row>
    <row r="22" spans="1:18" s="9" customFormat="1" x14ac:dyDescent="0.15">
      <c r="A22" s="8"/>
      <c r="B22" s="8"/>
      <c r="F22" s="8"/>
      <c r="G22" s="8"/>
      <c r="H22" s="10"/>
      <c r="L22" s="8"/>
      <c r="M22" s="1"/>
      <c r="N22" s="1"/>
      <c r="O22" s="1"/>
      <c r="P22" s="1"/>
      <c r="Q22" s="1"/>
      <c r="R22" s="1"/>
    </row>
    <row r="23" spans="1:18" s="9" customFormat="1" x14ac:dyDescent="0.15">
      <c r="A23" s="8"/>
      <c r="B23" s="8"/>
      <c r="F23" s="8"/>
      <c r="G23" s="8"/>
      <c r="H23" s="10"/>
      <c r="L23" s="8"/>
      <c r="M23" s="1"/>
      <c r="N23" s="1"/>
      <c r="O23" s="1"/>
      <c r="P23" s="1"/>
      <c r="Q23" s="1"/>
      <c r="R23" s="1"/>
    </row>
    <row r="24" spans="1:18" s="9" customFormat="1" x14ac:dyDescent="0.15">
      <c r="A24" s="8"/>
      <c r="B24" s="8"/>
      <c r="F24" s="8"/>
      <c r="G24" s="8"/>
      <c r="H24" s="10"/>
      <c r="L24" s="8"/>
      <c r="M24" s="1"/>
      <c r="N24" s="1"/>
      <c r="O24" s="1"/>
      <c r="P24" s="1"/>
      <c r="Q24" s="1"/>
      <c r="R24" s="1"/>
    </row>
    <row r="25" spans="1:18" s="9" customFormat="1" x14ac:dyDescent="0.15">
      <c r="A25" s="8"/>
      <c r="B25" s="8"/>
      <c r="F25" s="8"/>
      <c r="G25" s="8"/>
      <c r="H25" s="10"/>
      <c r="L25" s="8"/>
      <c r="M25" s="1"/>
      <c r="N25" s="1"/>
      <c r="O25" s="1"/>
      <c r="P25" s="1"/>
      <c r="Q25" s="1"/>
      <c r="R25" s="1"/>
    </row>
    <row r="26" spans="1:18" s="9" customFormat="1" x14ac:dyDescent="0.15">
      <c r="A26" s="8"/>
      <c r="B26" s="8"/>
      <c r="F26" s="8"/>
      <c r="G26" s="8"/>
      <c r="H26" s="10"/>
      <c r="L26" s="8"/>
      <c r="M26" s="1"/>
      <c r="N26" s="1"/>
      <c r="O26" s="1"/>
      <c r="P26" s="1"/>
      <c r="Q26" s="1"/>
      <c r="R26" s="1"/>
    </row>
    <row r="27" spans="1:18" s="9" customFormat="1" x14ac:dyDescent="0.15">
      <c r="A27" s="8"/>
      <c r="B27" s="8"/>
      <c r="F27" s="8"/>
      <c r="G27" s="8"/>
      <c r="H27" s="10"/>
      <c r="L27" s="8"/>
      <c r="M27" s="1"/>
      <c r="N27" s="1"/>
      <c r="O27" s="1"/>
      <c r="P27" s="1"/>
      <c r="Q27" s="1"/>
      <c r="R27" s="1"/>
    </row>
    <row r="28" spans="1:18" s="9" customFormat="1" x14ac:dyDescent="0.15">
      <c r="A28" s="8"/>
      <c r="B28" s="8"/>
      <c r="F28" s="8"/>
      <c r="G28" s="8"/>
      <c r="H28" s="10"/>
      <c r="L28" s="8"/>
      <c r="M28" s="1"/>
      <c r="N28" s="1"/>
      <c r="O28" s="1"/>
      <c r="P28" s="1"/>
      <c r="Q28" s="1"/>
      <c r="R28" s="1"/>
    </row>
    <row r="29" spans="1:18" s="9" customFormat="1" x14ac:dyDescent="0.15">
      <c r="A29" s="8"/>
      <c r="B29" s="8"/>
      <c r="F29" s="8"/>
      <c r="G29" s="8"/>
      <c r="H29" s="10"/>
      <c r="L29" s="8"/>
      <c r="M29" s="1"/>
      <c r="N29" s="1"/>
      <c r="O29" s="1"/>
      <c r="P29" s="1"/>
      <c r="Q29" s="1"/>
      <c r="R29" s="1"/>
    </row>
    <row r="30" spans="1:18" s="9" customFormat="1" x14ac:dyDescent="0.15">
      <c r="A30" s="8"/>
      <c r="B30" s="8"/>
      <c r="F30" s="8"/>
      <c r="G30" s="8"/>
      <c r="H30" s="10"/>
      <c r="L30" s="8"/>
      <c r="M30" s="1"/>
      <c r="N30" s="1"/>
      <c r="O30" s="1"/>
      <c r="P30" s="1"/>
      <c r="Q30" s="1"/>
      <c r="R30" s="1"/>
    </row>
    <row r="31" spans="1:18" s="9" customFormat="1" x14ac:dyDescent="0.15">
      <c r="A31" s="8"/>
      <c r="B31" s="8"/>
      <c r="F31" s="8"/>
      <c r="G31" s="8"/>
      <c r="H31" s="10"/>
      <c r="L31" s="8"/>
      <c r="M31" s="1"/>
      <c r="N31" s="1"/>
      <c r="O31" s="1"/>
      <c r="P31" s="1"/>
      <c r="Q31" s="1"/>
      <c r="R31" s="1"/>
    </row>
    <row r="32" spans="1:18" s="9" customFormat="1" x14ac:dyDescent="0.15">
      <c r="A32" s="8"/>
      <c r="B32" s="8"/>
      <c r="F32" s="8"/>
      <c r="G32" s="8"/>
      <c r="H32" s="10"/>
      <c r="L32" s="8"/>
      <c r="M32" s="1"/>
      <c r="N32" s="1"/>
      <c r="O32" s="1"/>
      <c r="P32" s="1"/>
      <c r="Q32" s="1"/>
      <c r="R32" s="1"/>
    </row>
    <row r="33" spans="1:18" s="9" customFormat="1" x14ac:dyDescent="0.15">
      <c r="A33" s="8"/>
      <c r="B33" s="8"/>
      <c r="F33" s="8"/>
      <c r="G33" s="8"/>
      <c r="H33" s="10"/>
      <c r="L33" s="8"/>
      <c r="M33" s="1"/>
      <c r="N33" s="1"/>
      <c r="O33" s="1"/>
      <c r="P33" s="1"/>
      <c r="Q33" s="1"/>
      <c r="R33" s="1"/>
    </row>
    <row r="34" spans="1:18" s="9" customFormat="1" x14ac:dyDescent="0.15">
      <c r="A34" s="8"/>
      <c r="B34" s="8"/>
      <c r="F34" s="8"/>
      <c r="G34" s="8"/>
      <c r="H34" s="10"/>
      <c r="L34" s="8"/>
      <c r="M34" s="1"/>
      <c r="N34" s="1"/>
      <c r="O34" s="1"/>
      <c r="P34" s="1"/>
      <c r="Q34" s="1"/>
      <c r="R34" s="1"/>
    </row>
    <row r="35" spans="1:18" s="9" customFormat="1" x14ac:dyDescent="0.15">
      <c r="A35" s="8"/>
      <c r="B35" s="8"/>
      <c r="F35" s="8"/>
      <c r="G35" s="8"/>
      <c r="H35" s="10"/>
      <c r="L35" s="8"/>
      <c r="M35" s="1"/>
      <c r="N35" s="1"/>
      <c r="O35" s="1"/>
      <c r="P35" s="1"/>
      <c r="Q35" s="1"/>
      <c r="R35" s="1"/>
    </row>
    <row r="36" spans="1:18" s="9" customFormat="1" x14ac:dyDescent="0.15">
      <c r="A36" s="8"/>
      <c r="B36" s="8"/>
      <c r="F36" s="8"/>
      <c r="G36" s="8"/>
      <c r="H36" s="10"/>
      <c r="L36" s="8"/>
      <c r="M36" s="1"/>
      <c r="N36" s="1"/>
      <c r="O36" s="1"/>
      <c r="P36" s="1"/>
      <c r="Q36" s="1"/>
      <c r="R36" s="1"/>
    </row>
    <row r="37" spans="1:18" s="9" customFormat="1" x14ac:dyDescent="0.15">
      <c r="A37" s="8"/>
      <c r="B37" s="8"/>
      <c r="F37" s="8"/>
      <c r="G37" s="8"/>
      <c r="H37" s="10"/>
      <c r="L37" s="8"/>
      <c r="M37" s="1"/>
      <c r="N37" s="1"/>
      <c r="O37" s="1"/>
      <c r="P37" s="1"/>
      <c r="Q37" s="1"/>
      <c r="R37" s="1"/>
    </row>
    <row r="38" spans="1:18" s="9" customFormat="1" x14ac:dyDescent="0.15">
      <c r="A38" s="8"/>
      <c r="B38" s="8"/>
      <c r="F38" s="8"/>
      <c r="G38" s="8"/>
      <c r="H38" s="10"/>
      <c r="L38" s="8"/>
      <c r="M38" s="1"/>
      <c r="N38" s="1"/>
      <c r="O38" s="1"/>
      <c r="P38" s="1"/>
      <c r="Q38" s="1"/>
      <c r="R38" s="1"/>
    </row>
    <row r="39" spans="1:18" s="9" customFormat="1" x14ac:dyDescent="0.15">
      <c r="A39" s="8"/>
      <c r="B39" s="8"/>
      <c r="F39" s="8"/>
      <c r="G39" s="8"/>
      <c r="H39" s="10"/>
      <c r="L39" s="8"/>
      <c r="M39" s="1"/>
      <c r="N39" s="1"/>
      <c r="O39" s="1"/>
      <c r="P39" s="1"/>
      <c r="Q39" s="1"/>
      <c r="R39" s="1"/>
    </row>
    <row r="40" spans="1:18" s="9" customFormat="1" x14ac:dyDescent="0.15">
      <c r="A40" s="8"/>
      <c r="B40" s="8"/>
      <c r="F40" s="8"/>
      <c r="G40" s="8"/>
      <c r="H40" s="10"/>
      <c r="L40" s="8"/>
      <c r="M40" s="1"/>
      <c r="N40" s="1"/>
      <c r="O40" s="1"/>
      <c r="P40" s="1"/>
      <c r="Q40" s="1"/>
      <c r="R40" s="1"/>
    </row>
    <row r="41" spans="1:18" s="9" customFormat="1" x14ac:dyDescent="0.15">
      <c r="A41" s="8"/>
      <c r="B41" s="8"/>
      <c r="F41" s="8"/>
      <c r="G41" s="8"/>
      <c r="H41" s="10"/>
      <c r="L41" s="8"/>
      <c r="M41" s="1"/>
      <c r="N41" s="1"/>
      <c r="O41" s="1"/>
      <c r="P41" s="1"/>
      <c r="Q41" s="1"/>
      <c r="R41" s="1"/>
    </row>
    <row r="42" spans="1:18" s="9" customFormat="1" x14ac:dyDescent="0.15">
      <c r="A42" s="8"/>
      <c r="B42" s="8"/>
      <c r="F42" s="8"/>
      <c r="G42" s="8"/>
      <c r="H42" s="10"/>
      <c r="L42" s="8"/>
      <c r="M42" s="1"/>
      <c r="N42" s="1"/>
      <c r="O42" s="1"/>
      <c r="P42" s="1"/>
      <c r="Q42" s="1"/>
      <c r="R42" s="1"/>
    </row>
    <row r="43" spans="1:18" s="9" customFormat="1" x14ac:dyDescent="0.15">
      <c r="A43" s="8"/>
      <c r="B43" s="8"/>
      <c r="F43" s="8"/>
      <c r="G43" s="8"/>
      <c r="H43" s="10"/>
      <c r="L43" s="8"/>
      <c r="M43" s="1"/>
      <c r="N43" s="1"/>
      <c r="O43" s="1"/>
      <c r="P43" s="1"/>
      <c r="Q43" s="1"/>
      <c r="R43" s="1"/>
    </row>
    <row r="44" spans="1:18" s="9" customFormat="1" x14ac:dyDescent="0.15">
      <c r="A44" s="8"/>
      <c r="B44" s="8"/>
      <c r="F44" s="8"/>
      <c r="G44" s="8"/>
      <c r="H44" s="10"/>
      <c r="L44" s="8"/>
      <c r="M44" s="1"/>
      <c r="N44" s="1"/>
      <c r="O44" s="1"/>
      <c r="P44" s="1"/>
      <c r="Q44" s="1"/>
      <c r="R44" s="1"/>
    </row>
    <row r="45" spans="1:18" s="9" customFormat="1" x14ac:dyDescent="0.15">
      <c r="A45" s="8"/>
      <c r="B45" s="8"/>
      <c r="F45" s="8"/>
      <c r="G45" s="8"/>
      <c r="H45" s="10"/>
      <c r="L45" s="8"/>
      <c r="M45" s="1"/>
      <c r="N45" s="1"/>
      <c r="O45" s="1"/>
      <c r="P45" s="1"/>
      <c r="Q45" s="1"/>
      <c r="R45" s="1"/>
    </row>
    <row r="46" spans="1:18" s="9" customFormat="1" x14ac:dyDescent="0.15">
      <c r="A46" s="8"/>
      <c r="B46" s="8"/>
      <c r="F46" s="8"/>
      <c r="G46" s="8"/>
      <c r="H46" s="10"/>
      <c r="L46" s="8"/>
      <c r="M46" s="1"/>
      <c r="N46" s="1"/>
      <c r="O46" s="1"/>
      <c r="P46" s="1"/>
      <c r="Q46" s="1"/>
      <c r="R46" s="1"/>
    </row>
    <row r="47" spans="1:18" s="9" customFormat="1" x14ac:dyDescent="0.15">
      <c r="A47" s="8"/>
      <c r="B47" s="8"/>
      <c r="F47" s="8"/>
      <c r="G47" s="8"/>
      <c r="H47" s="10"/>
      <c r="L47" s="8"/>
      <c r="M47" s="1"/>
      <c r="N47" s="1"/>
      <c r="O47" s="1"/>
      <c r="P47" s="1"/>
      <c r="Q47" s="1"/>
      <c r="R47" s="1"/>
    </row>
    <row r="48" spans="1:18" s="9" customFormat="1" x14ac:dyDescent="0.15">
      <c r="A48" s="8"/>
      <c r="B48" s="8"/>
      <c r="F48" s="8"/>
      <c r="G48" s="8"/>
      <c r="H48" s="10"/>
      <c r="L48" s="8"/>
      <c r="M48" s="1"/>
      <c r="N48" s="1"/>
      <c r="O48" s="1"/>
      <c r="P48" s="1"/>
      <c r="Q48" s="1"/>
      <c r="R48" s="1"/>
    </row>
    <row r="49" spans="1:18" s="9" customFormat="1" x14ac:dyDescent="0.15">
      <c r="A49" s="8"/>
      <c r="B49" s="8"/>
      <c r="F49" s="8"/>
      <c r="G49" s="8"/>
      <c r="H49" s="10"/>
      <c r="L49" s="8"/>
      <c r="M49" s="1"/>
      <c r="N49" s="1"/>
      <c r="O49" s="1"/>
      <c r="P49" s="1"/>
      <c r="Q49" s="1"/>
      <c r="R49" s="1"/>
    </row>
    <row r="50" spans="1:18" s="9" customFormat="1" x14ac:dyDescent="0.15">
      <c r="A50" s="8"/>
      <c r="B50" s="8"/>
      <c r="F50" s="8"/>
      <c r="G50" s="8"/>
      <c r="H50" s="10"/>
      <c r="L50" s="8"/>
      <c r="M50" s="1"/>
      <c r="N50" s="1"/>
      <c r="O50" s="1"/>
      <c r="P50" s="1"/>
      <c r="Q50" s="1"/>
      <c r="R50" s="1"/>
    </row>
    <row r="51" spans="1:18" s="9" customFormat="1" x14ac:dyDescent="0.15">
      <c r="A51" s="8"/>
      <c r="B51" s="8"/>
      <c r="F51" s="8"/>
      <c r="G51" s="8"/>
      <c r="H51" s="10"/>
      <c r="L51" s="8"/>
      <c r="M51" s="1"/>
      <c r="N51" s="1"/>
      <c r="O51" s="1"/>
      <c r="P51" s="1"/>
      <c r="Q51" s="1"/>
      <c r="R51" s="1"/>
    </row>
    <row r="52" spans="1:18" s="9" customFormat="1" x14ac:dyDescent="0.15">
      <c r="A52" s="8"/>
      <c r="B52" s="8"/>
      <c r="F52" s="8"/>
      <c r="G52" s="8"/>
      <c r="H52" s="10"/>
      <c r="L52" s="8"/>
      <c r="M52" s="1"/>
      <c r="N52" s="1"/>
      <c r="O52" s="1"/>
      <c r="P52" s="1"/>
      <c r="Q52" s="1"/>
      <c r="R52" s="1"/>
    </row>
    <row r="53" spans="1:18" s="9" customFormat="1" x14ac:dyDescent="0.15">
      <c r="A53" s="8"/>
      <c r="B53" s="8"/>
      <c r="F53" s="8"/>
      <c r="G53" s="8"/>
      <c r="H53" s="10"/>
      <c r="L53" s="8"/>
      <c r="M53" s="1"/>
      <c r="N53" s="1"/>
      <c r="O53" s="1"/>
      <c r="P53" s="1"/>
      <c r="Q53" s="1"/>
      <c r="R53" s="1"/>
    </row>
    <row r="54" spans="1:18" s="9" customFormat="1" x14ac:dyDescent="0.15">
      <c r="A54" s="8"/>
      <c r="B54" s="8"/>
      <c r="F54" s="8"/>
      <c r="G54" s="8"/>
      <c r="H54" s="10"/>
      <c r="L54" s="8"/>
      <c r="M54" s="1"/>
      <c r="N54" s="1"/>
      <c r="O54" s="1"/>
      <c r="P54" s="1"/>
      <c r="Q54" s="1"/>
      <c r="R54" s="1"/>
    </row>
    <row r="55" spans="1:18" s="9" customFormat="1" x14ac:dyDescent="0.15">
      <c r="A55" s="8"/>
      <c r="B55" s="8"/>
      <c r="F55" s="8"/>
      <c r="G55" s="8"/>
      <c r="H55" s="10"/>
      <c r="L55" s="8"/>
      <c r="M55" s="1"/>
      <c r="N55" s="1"/>
      <c r="O55" s="1"/>
      <c r="P55" s="1"/>
      <c r="Q55" s="1"/>
      <c r="R55" s="1"/>
    </row>
    <row r="56" spans="1:18" s="9" customFormat="1" x14ac:dyDescent="0.15">
      <c r="A56" s="8"/>
      <c r="B56" s="8"/>
      <c r="F56" s="8"/>
      <c r="G56" s="8"/>
      <c r="H56" s="10"/>
      <c r="L56" s="8"/>
      <c r="M56" s="1"/>
      <c r="N56" s="1"/>
      <c r="O56" s="1"/>
      <c r="P56" s="1"/>
      <c r="Q56" s="1"/>
      <c r="R56" s="1"/>
    </row>
    <row r="57" spans="1:18" s="9" customFormat="1" x14ac:dyDescent="0.15">
      <c r="A57" s="8"/>
      <c r="B57" s="8"/>
      <c r="F57" s="8"/>
      <c r="G57" s="8"/>
      <c r="H57" s="10"/>
      <c r="L57" s="8"/>
      <c r="M57" s="1"/>
      <c r="N57" s="1"/>
      <c r="O57" s="1"/>
      <c r="P57" s="1"/>
      <c r="Q57" s="1"/>
      <c r="R57" s="1"/>
    </row>
    <row r="58" spans="1:18" s="9" customFormat="1" x14ac:dyDescent="0.15">
      <c r="A58" s="8"/>
      <c r="B58" s="8"/>
      <c r="F58" s="8"/>
      <c r="G58" s="8"/>
      <c r="H58" s="10"/>
      <c r="L58" s="8"/>
      <c r="M58" s="1"/>
      <c r="N58" s="1"/>
      <c r="O58" s="1"/>
      <c r="P58" s="1"/>
      <c r="Q58" s="1"/>
      <c r="R58" s="1"/>
    </row>
    <row r="59" spans="1:18" s="9" customFormat="1" x14ac:dyDescent="0.15">
      <c r="A59" s="8"/>
      <c r="B59" s="8"/>
      <c r="F59" s="8"/>
      <c r="G59" s="8"/>
      <c r="H59" s="10"/>
      <c r="L59" s="8"/>
      <c r="M59" s="1"/>
      <c r="N59" s="1"/>
      <c r="O59" s="1"/>
      <c r="P59" s="1"/>
      <c r="Q59" s="1"/>
      <c r="R59" s="1"/>
    </row>
    <row r="60" spans="1:18" s="9" customFormat="1" x14ac:dyDescent="0.15">
      <c r="A60" s="8"/>
      <c r="B60" s="8"/>
      <c r="F60" s="8"/>
      <c r="G60" s="8"/>
      <c r="H60" s="10"/>
      <c r="L60" s="8"/>
      <c r="M60" s="1"/>
      <c r="N60" s="1"/>
      <c r="O60" s="1"/>
      <c r="P60" s="1"/>
      <c r="Q60" s="1"/>
      <c r="R60" s="1"/>
    </row>
    <row r="61" spans="1:18" s="9" customFormat="1" x14ac:dyDescent="0.15">
      <c r="A61" s="8"/>
      <c r="B61" s="8"/>
      <c r="F61" s="8"/>
      <c r="G61" s="8"/>
      <c r="H61" s="10"/>
      <c r="L61" s="8"/>
      <c r="M61" s="1"/>
      <c r="N61" s="1"/>
      <c r="O61" s="1"/>
      <c r="P61" s="1"/>
      <c r="Q61" s="1"/>
      <c r="R61" s="1"/>
    </row>
    <row r="62" spans="1:18" s="9" customFormat="1" x14ac:dyDescent="0.15">
      <c r="A62" s="8"/>
      <c r="B62" s="8"/>
      <c r="F62" s="8"/>
      <c r="G62" s="8"/>
      <c r="H62" s="10"/>
      <c r="L62" s="8"/>
      <c r="M62" s="1"/>
      <c r="N62" s="1"/>
      <c r="O62" s="1"/>
      <c r="P62" s="1"/>
      <c r="Q62" s="1"/>
      <c r="R62" s="1"/>
    </row>
    <row r="63" spans="1:18" s="9" customFormat="1" x14ac:dyDescent="0.15">
      <c r="A63" s="8"/>
      <c r="B63" s="8"/>
      <c r="F63" s="8"/>
      <c r="G63" s="8"/>
      <c r="H63" s="10"/>
      <c r="L63" s="8"/>
      <c r="M63" s="1"/>
      <c r="N63" s="1"/>
      <c r="O63" s="1"/>
      <c r="P63" s="1"/>
      <c r="Q63" s="1"/>
      <c r="R63" s="1"/>
    </row>
    <row r="64" spans="1:18" s="9" customFormat="1" x14ac:dyDescent="0.15">
      <c r="A64" s="8"/>
      <c r="B64" s="8"/>
      <c r="F64" s="8"/>
      <c r="G64" s="8"/>
      <c r="H64" s="10"/>
      <c r="L64" s="8"/>
      <c r="M64" s="1"/>
      <c r="N64" s="1"/>
      <c r="O64" s="1"/>
      <c r="P64" s="1"/>
      <c r="Q64" s="1"/>
      <c r="R64" s="1"/>
    </row>
    <row r="65" spans="1:18" s="9" customFormat="1" x14ac:dyDescent="0.15">
      <c r="A65" s="8"/>
      <c r="B65" s="8"/>
      <c r="F65" s="8"/>
      <c r="G65" s="8"/>
      <c r="H65" s="10"/>
      <c r="L65" s="8"/>
      <c r="M65" s="1"/>
      <c r="N65" s="1"/>
      <c r="O65" s="1"/>
      <c r="P65" s="1"/>
      <c r="Q65" s="1"/>
      <c r="R65" s="1"/>
    </row>
    <row r="66" spans="1:18" s="9" customFormat="1" x14ac:dyDescent="0.15">
      <c r="A66" s="8"/>
      <c r="B66" s="8"/>
      <c r="F66" s="8"/>
      <c r="G66" s="8"/>
      <c r="H66" s="10"/>
      <c r="L66" s="8"/>
      <c r="M66" s="1"/>
      <c r="N66" s="1"/>
      <c r="O66" s="1"/>
      <c r="P66" s="1"/>
      <c r="Q66" s="1"/>
      <c r="R66" s="1"/>
    </row>
    <row r="67" spans="1:18" s="9" customFormat="1" x14ac:dyDescent="0.15">
      <c r="A67" s="8"/>
      <c r="B67" s="8"/>
      <c r="F67" s="8"/>
      <c r="G67" s="8"/>
      <c r="H67" s="10"/>
      <c r="L67" s="8"/>
      <c r="M67" s="1"/>
      <c r="N67" s="1"/>
      <c r="O67" s="1"/>
      <c r="P67" s="1"/>
      <c r="Q67" s="1"/>
      <c r="R67" s="1"/>
    </row>
    <row r="68" spans="1:18" s="9" customFormat="1" x14ac:dyDescent="0.15">
      <c r="A68" s="8"/>
      <c r="B68" s="8"/>
      <c r="F68" s="8"/>
      <c r="G68" s="8"/>
      <c r="H68" s="10"/>
      <c r="L68" s="8"/>
      <c r="M68" s="1"/>
      <c r="N68" s="1"/>
      <c r="O68" s="1"/>
      <c r="P68" s="1"/>
      <c r="Q68" s="1"/>
      <c r="R68" s="1"/>
    </row>
    <row r="69" spans="1:18" s="9" customFormat="1" x14ac:dyDescent="0.15">
      <c r="A69" s="8"/>
      <c r="B69" s="8"/>
      <c r="F69" s="8"/>
      <c r="G69" s="8"/>
      <c r="H69" s="10"/>
      <c r="L69" s="8"/>
      <c r="M69" s="1"/>
      <c r="N69" s="1"/>
      <c r="O69" s="1"/>
      <c r="P69" s="1"/>
      <c r="Q69" s="1"/>
      <c r="R69" s="1"/>
    </row>
    <row r="70" spans="1:18" s="9" customFormat="1" x14ac:dyDescent="0.15">
      <c r="A70" s="8"/>
      <c r="B70" s="8"/>
      <c r="F70" s="8"/>
      <c r="G70" s="8"/>
      <c r="H70" s="10"/>
      <c r="L70" s="8"/>
      <c r="M70" s="1"/>
      <c r="N70" s="1"/>
      <c r="O70" s="1"/>
      <c r="P70" s="1"/>
      <c r="Q70" s="1"/>
      <c r="R70" s="1"/>
    </row>
    <row r="71" spans="1:18" s="9" customFormat="1" x14ac:dyDescent="0.15">
      <c r="A71" s="8"/>
      <c r="B71" s="8"/>
      <c r="F71" s="8"/>
      <c r="G71" s="8"/>
      <c r="H71" s="10"/>
      <c r="L71" s="8"/>
      <c r="M71" s="1"/>
      <c r="N71" s="1"/>
      <c r="O71" s="1"/>
      <c r="P71" s="1"/>
      <c r="Q71" s="1"/>
      <c r="R71" s="1"/>
    </row>
    <row r="72" spans="1:18" s="9" customFormat="1" x14ac:dyDescent="0.15">
      <c r="A72" s="8"/>
      <c r="B72" s="8"/>
      <c r="F72" s="8"/>
      <c r="G72" s="8"/>
      <c r="H72" s="10"/>
      <c r="L72" s="8"/>
      <c r="M72" s="1"/>
      <c r="N72" s="1"/>
      <c r="O72" s="1"/>
      <c r="P72" s="1"/>
      <c r="Q72" s="1"/>
      <c r="R72" s="1"/>
    </row>
    <row r="73" spans="1:18" s="9" customFormat="1" x14ac:dyDescent="0.15">
      <c r="A73" s="8"/>
      <c r="B73" s="8"/>
      <c r="F73" s="8"/>
      <c r="G73" s="8"/>
      <c r="H73" s="10"/>
      <c r="L73" s="8"/>
      <c r="M73" s="1"/>
      <c r="N73" s="1"/>
      <c r="O73" s="1"/>
      <c r="P73" s="1"/>
      <c r="Q73" s="1"/>
      <c r="R73" s="1"/>
    </row>
    <row r="74" spans="1:18" s="9" customFormat="1" x14ac:dyDescent="0.15">
      <c r="A74" s="8"/>
      <c r="B74" s="8"/>
      <c r="F74" s="8"/>
      <c r="G74" s="8"/>
      <c r="H74" s="10"/>
      <c r="L74" s="8"/>
      <c r="M74" s="1"/>
      <c r="N74" s="1"/>
      <c r="O74" s="1"/>
      <c r="P74" s="1"/>
      <c r="Q74" s="1"/>
      <c r="R74" s="1"/>
    </row>
    <row r="75" spans="1:18" s="9" customFormat="1" x14ac:dyDescent="0.15">
      <c r="A75" s="8"/>
      <c r="B75" s="8"/>
      <c r="F75" s="8"/>
      <c r="G75" s="8"/>
      <c r="H75" s="10"/>
      <c r="L75" s="8"/>
      <c r="M75" s="1"/>
      <c r="N75" s="1"/>
      <c r="O75" s="1"/>
      <c r="P75" s="1"/>
      <c r="Q75" s="1"/>
      <c r="R75" s="1"/>
    </row>
    <row r="76" spans="1:18" s="9" customFormat="1" x14ac:dyDescent="0.15">
      <c r="A76" s="8"/>
      <c r="B76" s="8"/>
      <c r="F76" s="8"/>
      <c r="G76" s="8"/>
      <c r="H76" s="10"/>
      <c r="L76" s="8"/>
      <c r="M76" s="1"/>
      <c r="N76" s="1"/>
      <c r="O76" s="1"/>
      <c r="P76" s="1"/>
      <c r="Q76" s="1"/>
      <c r="R76" s="1"/>
    </row>
    <row r="77" spans="1:18" s="9" customFormat="1" x14ac:dyDescent="0.15">
      <c r="A77" s="8"/>
      <c r="B77" s="8"/>
      <c r="F77" s="8"/>
      <c r="G77" s="8"/>
      <c r="H77" s="10"/>
      <c r="L77" s="8"/>
      <c r="M77" s="1"/>
      <c r="N77" s="1"/>
      <c r="O77" s="1"/>
      <c r="P77" s="1"/>
      <c r="Q77" s="1"/>
      <c r="R77" s="1"/>
    </row>
    <row r="78" spans="1:18" s="9" customFormat="1" x14ac:dyDescent="0.15">
      <c r="A78" s="8"/>
      <c r="B78" s="8"/>
      <c r="F78" s="8"/>
      <c r="G78" s="8"/>
      <c r="H78" s="10"/>
      <c r="L78" s="8"/>
      <c r="M78" s="1"/>
      <c r="N78" s="1"/>
      <c r="O78" s="1"/>
      <c r="P78" s="1"/>
      <c r="Q78" s="1"/>
      <c r="R78" s="1"/>
    </row>
    <row r="79" spans="1:18" s="9" customFormat="1" x14ac:dyDescent="0.15">
      <c r="A79" s="8"/>
      <c r="B79" s="8"/>
      <c r="F79" s="8"/>
      <c r="G79" s="8"/>
      <c r="H79" s="10"/>
      <c r="L79" s="8"/>
      <c r="M79" s="1"/>
      <c r="N79" s="1"/>
      <c r="O79" s="1"/>
      <c r="P79" s="1"/>
      <c r="Q79" s="1"/>
      <c r="R79" s="1"/>
    </row>
    <row r="80" spans="1:18" s="9" customFormat="1" x14ac:dyDescent="0.15">
      <c r="A80" s="8"/>
      <c r="B80" s="8"/>
      <c r="F80" s="8"/>
      <c r="G80" s="8"/>
      <c r="H80" s="10"/>
      <c r="L80" s="8"/>
      <c r="M80" s="1"/>
      <c r="N80" s="1"/>
      <c r="O80" s="1"/>
      <c r="P80" s="1"/>
      <c r="Q80" s="1"/>
      <c r="R80" s="1"/>
    </row>
    <row r="81" spans="1:18" s="9" customFormat="1" x14ac:dyDescent="0.15">
      <c r="A81" s="8"/>
      <c r="B81" s="8"/>
      <c r="F81" s="8"/>
      <c r="G81" s="8"/>
      <c r="H81" s="10"/>
      <c r="L81" s="8"/>
      <c r="M81" s="1"/>
      <c r="N81" s="1"/>
      <c r="O81" s="1"/>
      <c r="P81" s="1"/>
      <c r="Q81" s="1"/>
      <c r="R81" s="1"/>
    </row>
    <row r="82" spans="1:18" s="9" customFormat="1" x14ac:dyDescent="0.15">
      <c r="A82" s="8"/>
      <c r="B82" s="8"/>
      <c r="F82" s="8"/>
      <c r="G82" s="8"/>
      <c r="H82" s="10"/>
      <c r="L82" s="8"/>
      <c r="M82" s="1"/>
      <c r="N82" s="1"/>
      <c r="O82" s="1"/>
      <c r="P82" s="1"/>
      <c r="Q82" s="1"/>
      <c r="R82" s="1"/>
    </row>
    <row r="83" spans="1:18" s="9" customFormat="1" x14ac:dyDescent="0.15">
      <c r="A83" s="8"/>
      <c r="B83" s="8"/>
      <c r="F83" s="8"/>
      <c r="G83" s="8"/>
      <c r="H83" s="10"/>
      <c r="L83" s="8"/>
      <c r="M83" s="1"/>
      <c r="N83" s="1"/>
      <c r="O83" s="1"/>
      <c r="P83" s="1"/>
      <c r="Q83" s="1"/>
      <c r="R83" s="1"/>
    </row>
    <row r="84" spans="1:18" s="9" customFormat="1" x14ac:dyDescent="0.15">
      <c r="A84" s="8"/>
      <c r="B84" s="8"/>
      <c r="F84" s="8"/>
      <c r="G84" s="8"/>
      <c r="H84" s="10"/>
      <c r="L84" s="8"/>
      <c r="M84" s="1"/>
      <c r="N84" s="1"/>
      <c r="O84" s="1"/>
      <c r="P84" s="1"/>
      <c r="Q84" s="1"/>
      <c r="R84" s="1"/>
    </row>
    <row r="85" spans="1:18" s="9" customFormat="1" x14ac:dyDescent="0.15">
      <c r="A85" s="8"/>
      <c r="B85" s="8"/>
      <c r="F85" s="8"/>
      <c r="G85" s="8"/>
      <c r="H85" s="10"/>
      <c r="L85" s="8"/>
      <c r="M85" s="1"/>
      <c r="N85" s="1"/>
      <c r="O85" s="1"/>
      <c r="P85" s="1"/>
      <c r="Q85" s="1"/>
      <c r="R85" s="1"/>
    </row>
    <row r="86" spans="1:18" s="9" customFormat="1" x14ac:dyDescent="0.15">
      <c r="A86" s="8"/>
      <c r="B86" s="8"/>
      <c r="F86" s="8"/>
      <c r="G86" s="8"/>
      <c r="H86" s="10"/>
      <c r="L86" s="8"/>
      <c r="M86" s="1"/>
      <c r="N86" s="1"/>
      <c r="O86" s="1"/>
      <c r="P86" s="1"/>
      <c r="Q86" s="1"/>
      <c r="R86" s="1"/>
    </row>
    <row r="87" spans="1:18" s="9" customFormat="1" x14ac:dyDescent="0.15">
      <c r="A87" s="8"/>
      <c r="B87" s="8"/>
      <c r="F87" s="8"/>
      <c r="G87" s="8"/>
      <c r="H87" s="10"/>
      <c r="L87" s="8"/>
      <c r="M87" s="1"/>
      <c r="N87" s="1"/>
      <c r="O87" s="1"/>
      <c r="P87" s="1"/>
      <c r="Q87" s="1"/>
      <c r="R87" s="1"/>
    </row>
    <row r="88" spans="1:18" s="9" customFormat="1" x14ac:dyDescent="0.15">
      <c r="A88" s="8"/>
      <c r="B88" s="8"/>
      <c r="F88" s="8"/>
      <c r="G88" s="8"/>
      <c r="H88" s="10"/>
      <c r="L88" s="8"/>
      <c r="M88" s="1"/>
      <c r="N88" s="1"/>
      <c r="O88" s="1"/>
      <c r="P88" s="1"/>
      <c r="Q88" s="1"/>
      <c r="R88" s="1"/>
    </row>
    <row r="89" spans="1:18" s="9" customFormat="1" x14ac:dyDescent="0.15">
      <c r="A89" s="8"/>
      <c r="B89" s="8"/>
      <c r="F89" s="8"/>
      <c r="G89" s="8"/>
      <c r="H89" s="10"/>
      <c r="L89" s="8"/>
      <c r="M89" s="1"/>
      <c r="N89" s="1"/>
      <c r="O89" s="1"/>
      <c r="P89" s="1"/>
      <c r="Q89" s="1"/>
      <c r="R89" s="1"/>
    </row>
    <row r="90" spans="1:18" s="9" customFormat="1" x14ac:dyDescent="0.15">
      <c r="A90" s="8"/>
      <c r="B90" s="8"/>
      <c r="F90" s="8"/>
      <c r="G90" s="8"/>
      <c r="H90" s="10"/>
      <c r="L90" s="8"/>
      <c r="M90" s="1"/>
      <c r="N90" s="1"/>
      <c r="O90" s="1"/>
      <c r="P90" s="1"/>
      <c r="Q90" s="1"/>
      <c r="R90" s="1"/>
    </row>
    <row r="91" spans="1:18" s="9" customFormat="1" x14ac:dyDescent="0.15">
      <c r="A91" s="8"/>
      <c r="B91" s="8"/>
      <c r="F91" s="8"/>
      <c r="G91" s="8"/>
      <c r="H91" s="10"/>
      <c r="L91" s="8"/>
      <c r="M91" s="1"/>
      <c r="N91" s="1"/>
      <c r="O91" s="1"/>
      <c r="P91" s="1"/>
      <c r="Q91" s="1"/>
      <c r="R91" s="1"/>
    </row>
    <row r="92" spans="1:18" s="9" customFormat="1" x14ac:dyDescent="0.15">
      <c r="A92" s="8"/>
      <c r="B92" s="8"/>
      <c r="F92" s="8"/>
      <c r="G92" s="8"/>
      <c r="H92" s="10"/>
      <c r="L92" s="8"/>
      <c r="M92" s="1"/>
      <c r="N92" s="1"/>
      <c r="O92" s="1"/>
      <c r="P92" s="1"/>
      <c r="Q92" s="1"/>
      <c r="R92" s="1"/>
    </row>
    <row r="93" spans="1:18" s="9" customFormat="1" x14ac:dyDescent="0.15">
      <c r="A93" s="8"/>
      <c r="B93" s="8"/>
      <c r="F93" s="8"/>
      <c r="G93" s="8"/>
      <c r="H93" s="10"/>
      <c r="L93" s="8"/>
      <c r="M93" s="1"/>
      <c r="N93" s="1"/>
      <c r="O93" s="1"/>
      <c r="P93" s="1"/>
      <c r="Q93" s="1"/>
      <c r="R93" s="1"/>
    </row>
    <row r="94" spans="1:18" s="9" customFormat="1" x14ac:dyDescent="0.15">
      <c r="A94" s="8"/>
      <c r="B94" s="8"/>
      <c r="F94" s="8"/>
      <c r="G94" s="8"/>
      <c r="H94" s="10"/>
      <c r="L94" s="8"/>
      <c r="M94" s="1"/>
      <c r="N94" s="1"/>
      <c r="O94" s="1"/>
      <c r="P94" s="1"/>
      <c r="Q94" s="1"/>
      <c r="R94" s="1"/>
    </row>
    <row r="95" spans="1:18" s="9" customFormat="1" x14ac:dyDescent="0.15">
      <c r="A95" s="8"/>
      <c r="B95" s="8"/>
      <c r="F95" s="8"/>
      <c r="G95" s="8"/>
      <c r="H95" s="10"/>
      <c r="L95" s="8"/>
      <c r="M95" s="1"/>
      <c r="N95" s="1"/>
      <c r="O95" s="1"/>
      <c r="P95" s="1"/>
      <c r="Q95" s="1"/>
      <c r="R95" s="1"/>
    </row>
    <row r="96" spans="1:18" s="9" customFormat="1" x14ac:dyDescent="0.15">
      <c r="A96" s="8"/>
      <c r="B96" s="8"/>
      <c r="F96" s="8"/>
      <c r="G96" s="8"/>
      <c r="H96" s="10"/>
      <c r="L96" s="8"/>
      <c r="M96" s="1"/>
      <c r="N96" s="1"/>
      <c r="O96" s="1"/>
      <c r="P96" s="1"/>
      <c r="Q96" s="1"/>
      <c r="R96" s="1"/>
    </row>
    <row r="97" spans="1:18" s="9" customFormat="1" x14ac:dyDescent="0.15">
      <c r="A97" s="8"/>
      <c r="B97" s="8"/>
      <c r="F97" s="8"/>
      <c r="G97" s="8"/>
      <c r="H97" s="10"/>
      <c r="L97" s="8"/>
      <c r="M97" s="1"/>
      <c r="N97" s="1"/>
      <c r="O97" s="1"/>
      <c r="P97" s="1"/>
      <c r="Q97" s="1"/>
      <c r="R97" s="1"/>
    </row>
    <row r="98" spans="1:18" s="9" customFormat="1" x14ac:dyDescent="0.15">
      <c r="A98" s="8"/>
      <c r="B98" s="8"/>
      <c r="F98" s="8"/>
      <c r="G98" s="8"/>
      <c r="H98" s="10"/>
      <c r="L98" s="8"/>
      <c r="M98" s="1"/>
      <c r="N98" s="1"/>
      <c r="O98" s="1"/>
      <c r="P98" s="1"/>
      <c r="Q98" s="1"/>
      <c r="R98" s="1"/>
    </row>
    <row r="99" spans="1:18" s="9" customFormat="1" x14ac:dyDescent="0.15">
      <c r="A99" s="8"/>
      <c r="B99" s="8"/>
      <c r="F99" s="8"/>
      <c r="G99" s="8"/>
      <c r="H99" s="10"/>
      <c r="L99" s="8"/>
      <c r="M99" s="1"/>
      <c r="N99" s="1"/>
      <c r="O99" s="1"/>
      <c r="P99" s="1"/>
      <c r="Q99" s="1"/>
      <c r="R99" s="1"/>
    </row>
    <row r="100" spans="1:18" s="9" customFormat="1" x14ac:dyDescent="0.15">
      <c r="A100" s="8"/>
      <c r="B100" s="8"/>
      <c r="F100" s="8"/>
      <c r="G100" s="8"/>
      <c r="H100" s="10"/>
      <c r="L100" s="8"/>
      <c r="M100" s="1"/>
      <c r="N100" s="1"/>
      <c r="O100" s="1"/>
      <c r="P100" s="1"/>
      <c r="Q100" s="1"/>
      <c r="R100" s="1"/>
    </row>
    <row r="101" spans="1:18" s="9" customFormat="1" x14ac:dyDescent="0.15">
      <c r="A101" s="8"/>
      <c r="B101" s="8"/>
      <c r="F101" s="8"/>
      <c r="G101" s="8"/>
      <c r="H101" s="10"/>
      <c r="L101" s="8"/>
      <c r="M101" s="1"/>
      <c r="N101" s="1"/>
      <c r="O101" s="1"/>
      <c r="P101" s="1"/>
      <c r="Q101" s="1"/>
      <c r="R101" s="1"/>
    </row>
    <row r="102" spans="1:18" s="9" customFormat="1" x14ac:dyDescent="0.15">
      <c r="A102" s="8"/>
      <c r="B102" s="8"/>
      <c r="F102" s="8"/>
      <c r="G102" s="8"/>
      <c r="H102" s="10"/>
      <c r="L102" s="8"/>
      <c r="M102" s="1"/>
      <c r="N102" s="1"/>
      <c r="O102" s="1"/>
      <c r="P102" s="1"/>
      <c r="Q102" s="1"/>
      <c r="R102" s="1"/>
    </row>
    <row r="103" spans="1:18" s="9" customFormat="1" x14ac:dyDescent="0.15">
      <c r="A103" s="8"/>
      <c r="B103" s="8"/>
      <c r="F103" s="8"/>
      <c r="G103" s="8"/>
      <c r="H103" s="10"/>
      <c r="L103" s="8"/>
      <c r="M103" s="1"/>
      <c r="N103" s="1"/>
      <c r="O103" s="1"/>
      <c r="P103" s="1"/>
      <c r="Q103" s="1"/>
      <c r="R103" s="1"/>
    </row>
    <row r="104" spans="1:18" s="9" customFormat="1" x14ac:dyDescent="0.15">
      <c r="A104" s="8"/>
      <c r="B104" s="8"/>
      <c r="F104" s="8"/>
      <c r="G104" s="8"/>
      <c r="H104" s="10"/>
      <c r="L104" s="8"/>
      <c r="M104" s="1"/>
      <c r="N104" s="1"/>
      <c r="O104" s="1"/>
      <c r="P104" s="1"/>
      <c r="Q104" s="1"/>
      <c r="R104" s="1"/>
    </row>
    <row r="105" spans="1:18" s="9" customFormat="1" x14ac:dyDescent="0.15">
      <c r="A105" s="8"/>
      <c r="B105" s="8"/>
      <c r="F105" s="8"/>
      <c r="G105" s="8"/>
      <c r="H105" s="10"/>
      <c r="L105" s="8"/>
      <c r="M105" s="1"/>
      <c r="N105" s="1"/>
      <c r="O105" s="1"/>
      <c r="P105" s="1"/>
      <c r="Q105" s="1"/>
      <c r="R105" s="1"/>
    </row>
    <row r="106" spans="1:18" s="9" customFormat="1" x14ac:dyDescent="0.15">
      <c r="A106" s="8"/>
      <c r="B106" s="8"/>
      <c r="F106" s="8"/>
      <c r="G106" s="8"/>
      <c r="H106" s="10"/>
      <c r="L106" s="8"/>
      <c r="M106" s="1"/>
      <c r="N106" s="1"/>
      <c r="O106" s="1"/>
      <c r="P106" s="1"/>
      <c r="Q106" s="1"/>
      <c r="R106" s="1"/>
    </row>
    <row r="107" spans="1:18" s="9" customFormat="1" x14ac:dyDescent="0.15">
      <c r="A107" s="8"/>
      <c r="B107" s="8"/>
      <c r="F107" s="8"/>
      <c r="G107" s="8"/>
      <c r="H107" s="10"/>
      <c r="L107" s="8"/>
      <c r="M107" s="1"/>
      <c r="N107" s="1"/>
      <c r="O107" s="1"/>
      <c r="P107" s="1"/>
      <c r="Q107" s="1"/>
      <c r="R107" s="1"/>
    </row>
    <row r="108" spans="1:18" s="9" customFormat="1" x14ac:dyDescent="0.15">
      <c r="A108" s="8"/>
      <c r="B108" s="8"/>
      <c r="F108" s="8"/>
      <c r="G108" s="8"/>
      <c r="H108" s="10"/>
      <c r="L108" s="8"/>
      <c r="M108" s="1"/>
      <c r="N108" s="1"/>
      <c r="O108" s="1"/>
      <c r="P108" s="1"/>
      <c r="Q108" s="1"/>
      <c r="R108" s="1"/>
    </row>
    <row r="109" spans="1:18" s="9" customFormat="1" x14ac:dyDescent="0.15">
      <c r="A109" s="8"/>
      <c r="B109" s="8"/>
      <c r="F109" s="8"/>
      <c r="G109" s="8"/>
      <c r="H109" s="10"/>
      <c r="L109" s="8"/>
      <c r="M109" s="1"/>
      <c r="N109" s="1"/>
      <c r="O109" s="1"/>
      <c r="P109" s="1"/>
      <c r="Q109" s="1"/>
      <c r="R109" s="1"/>
    </row>
    <row r="110" spans="1:18" s="9" customFormat="1" x14ac:dyDescent="0.15">
      <c r="A110" s="8"/>
      <c r="B110" s="8"/>
      <c r="F110" s="8"/>
      <c r="G110" s="8"/>
      <c r="H110" s="10"/>
      <c r="L110" s="8"/>
      <c r="M110" s="1"/>
      <c r="N110" s="1"/>
      <c r="O110" s="1"/>
      <c r="P110" s="1"/>
      <c r="Q110" s="1"/>
      <c r="R110" s="1"/>
    </row>
    <row r="111" spans="1:18" s="9" customFormat="1" x14ac:dyDescent="0.15">
      <c r="A111" s="8"/>
      <c r="B111" s="8"/>
      <c r="F111" s="8"/>
      <c r="G111" s="8"/>
      <c r="H111" s="10"/>
      <c r="L111" s="8"/>
      <c r="M111" s="1"/>
      <c r="N111" s="1"/>
      <c r="O111" s="1"/>
      <c r="P111" s="1"/>
      <c r="Q111" s="1"/>
      <c r="R111" s="1"/>
    </row>
    <row r="112" spans="1:18" s="9" customFormat="1" x14ac:dyDescent="0.15">
      <c r="A112" s="8"/>
      <c r="B112" s="8"/>
      <c r="F112" s="8"/>
      <c r="G112" s="8"/>
      <c r="H112" s="10"/>
      <c r="L112" s="8"/>
      <c r="M112" s="1"/>
      <c r="N112" s="1"/>
      <c r="O112" s="1"/>
      <c r="P112" s="1"/>
      <c r="Q112" s="1"/>
      <c r="R112" s="1"/>
    </row>
    <row r="113" spans="1:18" s="9" customFormat="1" x14ac:dyDescent="0.15">
      <c r="A113" s="8"/>
      <c r="B113" s="8"/>
      <c r="F113" s="8"/>
      <c r="G113" s="8"/>
      <c r="H113" s="10"/>
      <c r="L113" s="8"/>
      <c r="M113" s="1"/>
      <c r="N113" s="1"/>
      <c r="O113" s="1"/>
      <c r="P113" s="1"/>
      <c r="Q113" s="1"/>
      <c r="R113" s="1"/>
    </row>
    <row r="114" spans="1:18" s="9" customFormat="1" x14ac:dyDescent="0.15">
      <c r="A114" s="8"/>
      <c r="B114" s="8"/>
      <c r="F114" s="8"/>
      <c r="G114" s="8"/>
      <c r="H114" s="10"/>
      <c r="L114" s="8"/>
      <c r="M114" s="1"/>
      <c r="N114" s="1"/>
      <c r="O114" s="1"/>
      <c r="P114" s="1"/>
      <c r="Q114" s="1"/>
      <c r="R114" s="1"/>
    </row>
    <row r="115" spans="1:18" s="9" customFormat="1" x14ac:dyDescent="0.15">
      <c r="A115" s="8"/>
      <c r="B115" s="8"/>
      <c r="F115" s="8"/>
      <c r="G115" s="8"/>
      <c r="H115" s="10"/>
      <c r="L115" s="8"/>
      <c r="M115" s="1"/>
      <c r="N115" s="1"/>
      <c r="O115" s="1"/>
      <c r="P115" s="1"/>
      <c r="Q115" s="1"/>
      <c r="R115" s="1"/>
    </row>
    <row r="116" spans="1:18" s="9" customFormat="1" x14ac:dyDescent="0.15">
      <c r="A116" s="8"/>
      <c r="B116" s="8"/>
      <c r="F116" s="8"/>
      <c r="G116" s="8"/>
      <c r="H116" s="10"/>
      <c r="L116" s="8"/>
      <c r="M116" s="1"/>
      <c r="N116" s="1"/>
      <c r="O116" s="1"/>
      <c r="P116" s="1"/>
      <c r="Q116" s="1"/>
      <c r="R116" s="1"/>
    </row>
    <row r="117" spans="1:18" s="9" customFormat="1" x14ac:dyDescent="0.15">
      <c r="A117" s="8"/>
      <c r="B117" s="8"/>
      <c r="F117" s="8"/>
      <c r="G117" s="8"/>
      <c r="H117" s="10"/>
      <c r="L117" s="8"/>
      <c r="M117" s="1"/>
      <c r="N117" s="1"/>
      <c r="O117" s="1"/>
      <c r="P117" s="1"/>
      <c r="Q117" s="1"/>
      <c r="R117" s="1"/>
    </row>
    <row r="118" spans="1:18" s="9" customFormat="1" x14ac:dyDescent="0.15">
      <c r="A118" s="8"/>
      <c r="B118" s="8"/>
      <c r="F118" s="8"/>
      <c r="G118" s="8"/>
      <c r="H118" s="10"/>
      <c r="L118" s="8"/>
      <c r="M118" s="1"/>
      <c r="N118" s="1"/>
      <c r="O118" s="1"/>
      <c r="P118" s="1"/>
      <c r="Q118" s="1"/>
      <c r="R118" s="1"/>
    </row>
    <row r="119" spans="1:18" s="9" customFormat="1" x14ac:dyDescent="0.15">
      <c r="A119" s="8"/>
      <c r="B119" s="8"/>
      <c r="F119" s="8"/>
      <c r="G119" s="8"/>
      <c r="H119" s="10"/>
      <c r="L119" s="8"/>
      <c r="M119" s="1"/>
      <c r="N119" s="1"/>
      <c r="O119" s="1"/>
      <c r="P119" s="1"/>
      <c r="Q119" s="1"/>
      <c r="R119" s="1"/>
    </row>
    <row r="120" spans="1:18" s="9" customFormat="1" x14ac:dyDescent="0.15">
      <c r="A120" s="8"/>
      <c r="B120" s="8"/>
      <c r="F120" s="8"/>
      <c r="G120" s="8"/>
      <c r="H120" s="10"/>
      <c r="L120" s="8"/>
      <c r="M120" s="1"/>
      <c r="N120" s="1"/>
      <c r="O120" s="1"/>
      <c r="P120" s="1"/>
      <c r="Q120" s="1"/>
      <c r="R120" s="1"/>
    </row>
    <row r="121" spans="1:18" s="9" customFormat="1" x14ac:dyDescent="0.15">
      <c r="A121" s="8"/>
      <c r="B121" s="8"/>
      <c r="F121" s="8"/>
      <c r="G121" s="8"/>
      <c r="H121" s="10"/>
      <c r="L121" s="8"/>
      <c r="M121" s="1"/>
      <c r="N121" s="1"/>
      <c r="O121" s="1"/>
      <c r="P121" s="1"/>
      <c r="Q121" s="1"/>
      <c r="R121" s="1"/>
    </row>
    <row r="122" spans="1:18" s="9" customFormat="1" x14ac:dyDescent="0.15">
      <c r="A122" s="8"/>
      <c r="B122" s="8"/>
      <c r="F122" s="8"/>
      <c r="G122" s="8"/>
      <c r="H122" s="10"/>
      <c r="L122" s="8"/>
      <c r="M122" s="1"/>
      <c r="N122" s="1"/>
      <c r="O122" s="1"/>
      <c r="P122" s="1"/>
      <c r="Q122" s="1"/>
      <c r="R122" s="1"/>
    </row>
    <row r="123" spans="1:18" s="9" customFormat="1" x14ac:dyDescent="0.15">
      <c r="A123" s="8"/>
      <c r="B123" s="8"/>
      <c r="F123" s="8"/>
      <c r="G123" s="8"/>
      <c r="H123" s="10"/>
      <c r="L123" s="8"/>
      <c r="M123" s="1"/>
      <c r="N123" s="1"/>
      <c r="O123" s="1"/>
      <c r="P123" s="1"/>
      <c r="Q123" s="1"/>
      <c r="R123" s="1"/>
    </row>
    <row r="124" spans="1:18" s="9" customFormat="1" x14ac:dyDescent="0.15">
      <c r="A124" s="8"/>
      <c r="B124" s="8"/>
      <c r="F124" s="8"/>
      <c r="G124" s="8"/>
      <c r="H124" s="10"/>
      <c r="L124" s="8"/>
      <c r="M124" s="1"/>
      <c r="N124" s="1"/>
      <c r="O124" s="1"/>
      <c r="P124" s="1"/>
      <c r="Q124" s="1"/>
      <c r="R124" s="1"/>
    </row>
    <row r="125" spans="1:18" s="9" customFormat="1" x14ac:dyDescent="0.15">
      <c r="A125" s="8"/>
      <c r="B125" s="8"/>
      <c r="F125" s="8"/>
      <c r="G125" s="8"/>
      <c r="H125" s="10"/>
      <c r="L125" s="8"/>
      <c r="M125" s="1"/>
      <c r="N125" s="1"/>
      <c r="O125" s="1"/>
      <c r="P125" s="1"/>
      <c r="Q125" s="1"/>
      <c r="R125" s="1"/>
    </row>
    <row r="126" spans="1:18" s="9" customFormat="1" x14ac:dyDescent="0.15">
      <c r="A126" s="8"/>
      <c r="B126" s="8"/>
      <c r="F126" s="8"/>
      <c r="G126" s="8"/>
      <c r="H126" s="10"/>
      <c r="L126" s="8"/>
      <c r="M126" s="1"/>
      <c r="N126" s="1"/>
      <c r="O126" s="1"/>
      <c r="P126" s="1"/>
      <c r="Q126" s="1"/>
      <c r="R126" s="1"/>
    </row>
    <row r="127" spans="1:18" s="9" customFormat="1" x14ac:dyDescent="0.15">
      <c r="A127" s="8"/>
      <c r="B127" s="8"/>
      <c r="F127" s="8"/>
      <c r="G127" s="8"/>
      <c r="H127" s="10"/>
      <c r="L127" s="8"/>
      <c r="M127" s="1"/>
      <c r="N127" s="1"/>
      <c r="O127" s="1"/>
      <c r="P127" s="1"/>
      <c r="Q127" s="1"/>
      <c r="R127" s="1"/>
    </row>
    <row r="128" spans="1:18" s="9" customFormat="1" x14ac:dyDescent="0.15">
      <c r="A128" s="8"/>
      <c r="B128" s="8"/>
      <c r="F128" s="8"/>
      <c r="G128" s="8"/>
      <c r="H128" s="10"/>
      <c r="L128" s="8"/>
      <c r="M128" s="1"/>
      <c r="N128" s="1"/>
      <c r="O128" s="1"/>
      <c r="P128" s="1"/>
      <c r="Q128" s="1"/>
      <c r="R128" s="1"/>
    </row>
    <row r="129" spans="1:18" s="9" customFormat="1" x14ac:dyDescent="0.15">
      <c r="A129" s="8"/>
      <c r="B129" s="8"/>
      <c r="F129" s="8"/>
      <c r="G129" s="8"/>
      <c r="H129" s="10"/>
      <c r="L129" s="8"/>
      <c r="M129" s="1"/>
      <c r="N129" s="1"/>
      <c r="O129" s="1"/>
      <c r="P129" s="1"/>
      <c r="Q129" s="1"/>
      <c r="R129" s="1"/>
    </row>
    <row r="130" spans="1:18" s="9" customFormat="1" x14ac:dyDescent="0.15">
      <c r="A130" s="8"/>
      <c r="B130" s="8"/>
      <c r="F130" s="8"/>
      <c r="G130" s="8"/>
      <c r="H130" s="10"/>
      <c r="L130" s="8"/>
      <c r="M130" s="1"/>
      <c r="N130" s="1"/>
      <c r="O130" s="1"/>
      <c r="P130" s="1"/>
      <c r="Q130" s="1"/>
      <c r="R130" s="1"/>
    </row>
    <row r="131" spans="1:18" s="9" customFormat="1" x14ac:dyDescent="0.15">
      <c r="A131" s="8"/>
      <c r="B131" s="8"/>
      <c r="F131" s="8"/>
      <c r="G131" s="8"/>
      <c r="H131" s="10"/>
      <c r="L131" s="8"/>
      <c r="M131" s="1"/>
      <c r="N131" s="1"/>
      <c r="O131" s="1"/>
      <c r="P131" s="1"/>
      <c r="Q131" s="1"/>
      <c r="R131" s="1"/>
    </row>
    <row r="132" spans="1:18" s="9" customFormat="1" x14ac:dyDescent="0.15">
      <c r="A132" s="8"/>
      <c r="B132" s="8"/>
      <c r="F132" s="8"/>
      <c r="G132" s="8"/>
      <c r="H132" s="10"/>
      <c r="L132" s="8"/>
      <c r="M132" s="1"/>
      <c r="N132" s="1"/>
      <c r="O132" s="1"/>
      <c r="P132" s="1"/>
      <c r="Q132" s="1"/>
      <c r="R132" s="1"/>
    </row>
    <row r="133" spans="1:18" s="9" customFormat="1" x14ac:dyDescent="0.15">
      <c r="A133" s="8"/>
      <c r="B133" s="8"/>
      <c r="F133" s="8"/>
      <c r="G133" s="8"/>
      <c r="H133" s="10"/>
      <c r="L133" s="8"/>
      <c r="M133" s="1"/>
      <c r="N133" s="1"/>
      <c r="O133" s="1"/>
      <c r="P133" s="1"/>
      <c r="Q133" s="1"/>
      <c r="R133" s="1"/>
    </row>
    <row r="134" spans="1:18" s="9" customFormat="1" x14ac:dyDescent="0.15">
      <c r="A134" s="8"/>
      <c r="B134" s="8"/>
      <c r="F134" s="8"/>
      <c r="G134" s="8"/>
      <c r="H134" s="10"/>
      <c r="L134" s="8"/>
      <c r="M134" s="1"/>
      <c r="N134" s="1"/>
      <c r="O134" s="1"/>
      <c r="P134" s="1"/>
      <c r="Q134" s="1"/>
      <c r="R134" s="1"/>
    </row>
    <row r="135" spans="1:18" s="9" customFormat="1" x14ac:dyDescent="0.15">
      <c r="A135" s="8"/>
      <c r="B135" s="8"/>
      <c r="F135" s="8"/>
      <c r="G135" s="8"/>
      <c r="H135" s="10"/>
      <c r="L135" s="8"/>
      <c r="M135" s="1"/>
      <c r="N135" s="1"/>
      <c r="O135" s="1"/>
      <c r="P135" s="1"/>
      <c r="Q135" s="1"/>
      <c r="R135" s="1"/>
    </row>
    <row r="136" spans="1:18" s="9" customFormat="1" x14ac:dyDescent="0.15">
      <c r="A136" s="8"/>
      <c r="B136" s="8"/>
      <c r="F136" s="8"/>
      <c r="G136" s="8"/>
      <c r="H136" s="10"/>
      <c r="L136" s="8"/>
      <c r="M136" s="1"/>
      <c r="N136" s="1"/>
      <c r="O136" s="1"/>
      <c r="P136" s="1"/>
      <c r="Q136" s="1"/>
      <c r="R136" s="1"/>
    </row>
    <row r="137" spans="1:18" s="9" customFormat="1" x14ac:dyDescent="0.15">
      <c r="A137" s="8"/>
      <c r="B137" s="8"/>
      <c r="F137" s="8"/>
      <c r="G137" s="8"/>
      <c r="H137" s="10"/>
      <c r="L137" s="8"/>
      <c r="M137" s="1"/>
      <c r="N137" s="1"/>
      <c r="O137" s="1"/>
      <c r="P137" s="1"/>
      <c r="Q137" s="1"/>
      <c r="R137" s="1"/>
    </row>
    <row r="138" spans="1:18" s="9" customFormat="1" x14ac:dyDescent="0.15">
      <c r="A138" s="8"/>
      <c r="B138" s="8"/>
      <c r="F138" s="8"/>
      <c r="G138" s="8"/>
      <c r="H138" s="10"/>
      <c r="L138" s="8"/>
      <c r="M138" s="1"/>
      <c r="N138" s="1"/>
      <c r="O138" s="1"/>
      <c r="P138" s="1"/>
      <c r="Q138" s="1"/>
      <c r="R138" s="1"/>
    </row>
    <row r="139" spans="1:18" s="9" customFormat="1" x14ac:dyDescent="0.15">
      <c r="A139" s="8"/>
      <c r="B139" s="8"/>
      <c r="F139" s="8"/>
      <c r="G139" s="8"/>
      <c r="H139" s="10"/>
      <c r="L139" s="8"/>
      <c r="M139" s="1"/>
      <c r="N139" s="1"/>
      <c r="O139" s="1"/>
      <c r="P139" s="1"/>
      <c r="Q139" s="1"/>
      <c r="R139" s="1"/>
    </row>
    <row r="140" spans="1:18" s="9" customFormat="1" x14ac:dyDescent="0.15">
      <c r="A140" s="8"/>
      <c r="B140" s="8"/>
      <c r="F140" s="8"/>
      <c r="G140" s="8"/>
      <c r="H140" s="10"/>
      <c r="L140" s="8"/>
      <c r="M140" s="1"/>
      <c r="N140" s="1"/>
      <c r="O140" s="1"/>
      <c r="P140" s="1"/>
      <c r="Q140" s="1"/>
      <c r="R140" s="1"/>
    </row>
    <row r="141" spans="1:18" s="9" customFormat="1" x14ac:dyDescent="0.15">
      <c r="A141" s="8"/>
      <c r="B141" s="8"/>
      <c r="F141" s="8"/>
      <c r="G141" s="8"/>
      <c r="H141" s="10"/>
      <c r="L141" s="8"/>
      <c r="M141" s="1"/>
      <c r="N141" s="1"/>
      <c r="O141" s="1"/>
      <c r="P141" s="1"/>
      <c r="Q141" s="1"/>
      <c r="R141" s="1"/>
    </row>
    <row r="142" spans="1:18" s="9" customFormat="1" x14ac:dyDescent="0.15">
      <c r="A142" s="8"/>
      <c r="B142" s="8"/>
      <c r="F142" s="8"/>
      <c r="G142" s="8"/>
      <c r="H142" s="10"/>
      <c r="L142" s="8"/>
      <c r="M142" s="1"/>
      <c r="N142" s="1"/>
      <c r="O142" s="1"/>
      <c r="P142" s="1"/>
      <c r="Q142" s="1"/>
      <c r="R142" s="1"/>
    </row>
    <row r="143" spans="1:18" s="9" customFormat="1" x14ac:dyDescent="0.15">
      <c r="A143" s="8"/>
      <c r="B143" s="8"/>
      <c r="F143" s="8"/>
      <c r="G143" s="8"/>
      <c r="H143" s="10"/>
      <c r="L143" s="8"/>
      <c r="M143" s="1"/>
      <c r="N143" s="1"/>
      <c r="O143" s="1"/>
      <c r="P143" s="1"/>
      <c r="Q143" s="1"/>
      <c r="R143" s="1"/>
    </row>
    <row r="144" spans="1:18" s="9" customFormat="1" x14ac:dyDescent="0.15">
      <c r="A144" s="8"/>
      <c r="B144" s="8"/>
      <c r="F144" s="8"/>
      <c r="G144" s="8"/>
      <c r="H144" s="10"/>
      <c r="L144" s="8"/>
      <c r="M144" s="1"/>
      <c r="N144" s="1"/>
      <c r="O144" s="1"/>
      <c r="P144" s="1"/>
      <c r="Q144" s="1"/>
      <c r="R144" s="1"/>
    </row>
    <row r="145" spans="1:18" s="9" customFormat="1" x14ac:dyDescent="0.15">
      <c r="A145" s="8"/>
      <c r="B145" s="8"/>
      <c r="F145" s="8"/>
      <c r="G145" s="8"/>
      <c r="H145" s="10"/>
      <c r="L145" s="8"/>
      <c r="M145" s="1"/>
      <c r="N145" s="1"/>
      <c r="O145" s="1"/>
      <c r="P145" s="1"/>
      <c r="Q145" s="1"/>
      <c r="R145" s="1"/>
    </row>
    <row r="146" spans="1:18" s="9" customFormat="1" x14ac:dyDescent="0.15">
      <c r="A146" s="8"/>
      <c r="B146" s="8"/>
      <c r="F146" s="8"/>
      <c r="G146" s="8"/>
      <c r="H146" s="10"/>
      <c r="L146" s="8"/>
      <c r="M146" s="1"/>
      <c r="N146" s="1"/>
      <c r="O146" s="1"/>
      <c r="P146" s="1"/>
      <c r="Q146" s="1"/>
      <c r="R146" s="1"/>
    </row>
    <row r="147" spans="1:18" s="9" customFormat="1" x14ac:dyDescent="0.15">
      <c r="A147" s="8"/>
      <c r="B147" s="8"/>
      <c r="F147" s="8"/>
      <c r="G147" s="8"/>
      <c r="H147" s="10"/>
      <c r="L147" s="8"/>
      <c r="M147" s="1"/>
      <c r="N147" s="1"/>
      <c r="O147" s="1"/>
      <c r="P147" s="1"/>
      <c r="Q147" s="1"/>
      <c r="R147" s="1"/>
    </row>
    <row r="148" spans="1:18" s="9" customFormat="1" x14ac:dyDescent="0.15">
      <c r="A148" s="8"/>
      <c r="B148" s="8"/>
      <c r="F148" s="8"/>
      <c r="G148" s="8"/>
      <c r="H148" s="10"/>
      <c r="L148" s="8"/>
      <c r="M148" s="1"/>
      <c r="N148" s="1"/>
      <c r="O148" s="1"/>
      <c r="P148" s="1"/>
      <c r="Q148" s="1"/>
      <c r="R148" s="1"/>
    </row>
    <row r="149" spans="1:18" s="9" customFormat="1" x14ac:dyDescent="0.15">
      <c r="A149" s="8"/>
      <c r="B149" s="8"/>
      <c r="F149" s="8"/>
      <c r="G149" s="8"/>
      <c r="H149" s="10"/>
      <c r="L149" s="8"/>
      <c r="M149" s="1"/>
      <c r="N149" s="1"/>
      <c r="O149" s="1"/>
      <c r="P149" s="1"/>
      <c r="Q149" s="1"/>
      <c r="R149" s="1"/>
    </row>
    <row r="150" spans="1:18" s="9" customFormat="1" x14ac:dyDescent="0.15">
      <c r="A150" s="8"/>
      <c r="B150" s="8"/>
      <c r="F150" s="8"/>
      <c r="G150" s="8"/>
      <c r="H150" s="10"/>
      <c r="L150" s="8"/>
      <c r="M150" s="1"/>
      <c r="N150" s="1"/>
      <c r="O150" s="1"/>
      <c r="P150" s="1"/>
      <c r="Q150" s="1"/>
      <c r="R150" s="1"/>
    </row>
    <row r="151" spans="1:18" s="9" customFormat="1" x14ac:dyDescent="0.15">
      <c r="A151" s="8"/>
      <c r="B151" s="8"/>
      <c r="F151" s="8"/>
      <c r="G151" s="8"/>
      <c r="H151" s="10"/>
      <c r="L151" s="8"/>
      <c r="M151" s="1"/>
      <c r="N151" s="1"/>
      <c r="O151" s="1"/>
      <c r="P151" s="1"/>
      <c r="Q151" s="1"/>
      <c r="R151" s="1"/>
    </row>
    <row r="152" spans="1:18" s="9" customFormat="1" x14ac:dyDescent="0.15">
      <c r="A152" s="8"/>
      <c r="B152" s="8"/>
      <c r="F152" s="8"/>
      <c r="G152" s="8"/>
      <c r="H152" s="10"/>
      <c r="L152" s="8"/>
      <c r="M152" s="1"/>
      <c r="N152" s="1"/>
      <c r="O152" s="1"/>
      <c r="P152" s="1"/>
      <c r="Q152" s="1"/>
      <c r="R152" s="1"/>
    </row>
    <row r="153" spans="1:18" s="9" customFormat="1" x14ac:dyDescent="0.15">
      <c r="A153" s="8"/>
      <c r="B153" s="8"/>
      <c r="F153" s="8"/>
      <c r="G153" s="8"/>
      <c r="H153" s="10"/>
      <c r="L153" s="8"/>
      <c r="M153" s="1"/>
      <c r="N153" s="1"/>
      <c r="O153" s="1"/>
      <c r="P153" s="1"/>
      <c r="Q153" s="1"/>
      <c r="R153" s="1"/>
    </row>
    <row r="154" spans="1:18" s="9" customFormat="1" x14ac:dyDescent="0.15">
      <c r="A154" s="8"/>
      <c r="B154" s="8"/>
      <c r="F154" s="8"/>
      <c r="G154" s="8"/>
      <c r="H154" s="10"/>
      <c r="L154" s="8"/>
      <c r="M154" s="1"/>
      <c r="N154" s="1"/>
      <c r="O154" s="1"/>
      <c r="P154" s="1"/>
      <c r="Q154" s="1"/>
      <c r="R154" s="1"/>
    </row>
    <row r="155" spans="1:18" s="9" customFormat="1" x14ac:dyDescent="0.15">
      <c r="A155" s="8"/>
      <c r="B155" s="8"/>
      <c r="F155" s="8"/>
      <c r="G155" s="8"/>
      <c r="H155" s="10"/>
      <c r="L155" s="8"/>
      <c r="M155" s="1"/>
      <c r="N155" s="1"/>
      <c r="O155" s="1"/>
      <c r="P155" s="1"/>
      <c r="Q155" s="1"/>
      <c r="R155" s="1"/>
    </row>
    <row r="156" spans="1:18" s="9" customFormat="1" x14ac:dyDescent="0.15">
      <c r="A156" s="8"/>
      <c r="B156" s="8"/>
      <c r="F156" s="8"/>
      <c r="G156" s="8"/>
      <c r="H156" s="10"/>
      <c r="L156" s="8"/>
      <c r="M156" s="1"/>
      <c r="N156" s="1"/>
      <c r="O156" s="1"/>
      <c r="P156" s="1"/>
      <c r="Q156" s="1"/>
      <c r="R156" s="1"/>
    </row>
    <row r="157" spans="1:18" s="9" customFormat="1" x14ac:dyDescent="0.15">
      <c r="A157" s="8"/>
      <c r="B157" s="8"/>
      <c r="F157" s="8"/>
      <c r="G157" s="8"/>
      <c r="H157" s="10"/>
      <c r="L157" s="8"/>
      <c r="M157" s="1"/>
      <c r="N157" s="1"/>
      <c r="O157" s="1"/>
      <c r="P157" s="1"/>
      <c r="Q157" s="1"/>
      <c r="R157" s="1"/>
    </row>
    <row r="158" spans="1:18" s="9" customFormat="1" x14ac:dyDescent="0.15">
      <c r="A158" s="8"/>
      <c r="B158" s="8"/>
      <c r="F158" s="8"/>
      <c r="G158" s="8"/>
      <c r="H158" s="10"/>
      <c r="L158" s="8"/>
      <c r="M158" s="1"/>
      <c r="N158" s="1"/>
      <c r="O158" s="1"/>
      <c r="P158" s="1"/>
      <c r="Q158" s="1"/>
      <c r="R158" s="1"/>
    </row>
    <row r="159" spans="1:18" s="9" customFormat="1" x14ac:dyDescent="0.15">
      <c r="A159" s="8"/>
      <c r="B159" s="8"/>
      <c r="F159" s="8"/>
      <c r="G159" s="8"/>
      <c r="H159" s="10"/>
      <c r="L159" s="8"/>
      <c r="M159" s="1"/>
      <c r="N159" s="1"/>
      <c r="O159" s="1"/>
      <c r="P159" s="1"/>
      <c r="Q159" s="1"/>
      <c r="R159" s="1"/>
    </row>
    <row r="160" spans="1:18" s="9" customFormat="1" x14ac:dyDescent="0.15">
      <c r="A160" s="8"/>
      <c r="B160" s="8"/>
      <c r="F160" s="8"/>
      <c r="G160" s="8"/>
      <c r="H160" s="10"/>
      <c r="L160" s="8"/>
      <c r="M160" s="1"/>
      <c r="N160" s="1"/>
      <c r="O160" s="1"/>
      <c r="P160" s="1"/>
      <c r="Q160" s="1"/>
      <c r="R160" s="1"/>
    </row>
    <row r="161" spans="1:18" s="9" customFormat="1" x14ac:dyDescent="0.15">
      <c r="A161" s="8"/>
      <c r="B161" s="8"/>
      <c r="F161" s="8"/>
      <c r="G161" s="8"/>
      <c r="H161" s="10"/>
      <c r="L161" s="8"/>
      <c r="M161" s="1"/>
      <c r="N161" s="1"/>
      <c r="O161" s="1"/>
      <c r="P161" s="1"/>
      <c r="Q161" s="1"/>
      <c r="R161" s="1"/>
    </row>
    <row r="162" spans="1:18" s="9" customFormat="1" x14ac:dyDescent="0.15">
      <c r="A162" s="8"/>
      <c r="B162" s="8"/>
      <c r="F162" s="8"/>
      <c r="G162" s="8"/>
      <c r="H162" s="10"/>
      <c r="L162" s="8"/>
      <c r="M162" s="1"/>
      <c r="N162" s="1"/>
      <c r="O162" s="1"/>
      <c r="P162" s="1"/>
      <c r="Q162" s="1"/>
      <c r="R162" s="1"/>
    </row>
    <row r="163" spans="1:18" s="9" customFormat="1" x14ac:dyDescent="0.15">
      <c r="A163" s="8"/>
      <c r="B163" s="8"/>
      <c r="F163" s="8"/>
      <c r="G163" s="8"/>
      <c r="H163" s="10"/>
      <c r="L163" s="8"/>
      <c r="M163" s="1"/>
      <c r="N163" s="1"/>
      <c r="O163" s="1"/>
      <c r="P163" s="1"/>
      <c r="Q163" s="1"/>
      <c r="R163" s="1"/>
    </row>
    <row r="164" spans="1:18" s="9" customFormat="1" x14ac:dyDescent="0.15">
      <c r="A164" s="8"/>
      <c r="B164" s="8"/>
      <c r="F164" s="8"/>
      <c r="G164" s="8"/>
      <c r="H164" s="10"/>
      <c r="L164" s="8"/>
      <c r="M164" s="1"/>
      <c r="N164" s="1"/>
      <c r="O164" s="1"/>
      <c r="P164" s="1"/>
      <c r="Q164" s="1"/>
      <c r="R164" s="1"/>
    </row>
    <row r="165" spans="1:18" s="9" customFormat="1" x14ac:dyDescent="0.15">
      <c r="A165" s="8"/>
      <c r="B165" s="8"/>
      <c r="F165" s="8"/>
      <c r="G165" s="8"/>
      <c r="H165" s="10"/>
      <c r="L165" s="8"/>
      <c r="M165" s="1"/>
      <c r="N165" s="1"/>
      <c r="O165" s="1"/>
      <c r="P165" s="1"/>
      <c r="Q165" s="1"/>
      <c r="R165" s="1"/>
    </row>
    <row r="166" spans="1:18" s="9" customFormat="1" x14ac:dyDescent="0.15">
      <c r="A166" s="8"/>
      <c r="B166" s="8"/>
      <c r="F166" s="8"/>
      <c r="G166" s="8"/>
      <c r="H166" s="10"/>
      <c r="L166" s="8"/>
      <c r="M166" s="1"/>
      <c r="N166" s="1"/>
      <c r="O166" s="1"/>
      <c r="P166" s="1"/>
      <c r="Q166" s="1"/>
      <c r="R166" s="1"/>
    </row>
    <row r="167" spans="1:18" s="9" customFormat="1" x14ac:dyDescent="0.15">
      <c r="A167" s="8"/>
      <c r="B167" s="8"/>
      <c r="F167" s="8"/>
      <c r="G167" s="8"/>
      <c r="H167" s="10"/>
      <c r="L167" s="8"/>
      <c r="M167" s="1"/>
      <c r="N167" s="1"/>
      <c r="O167" s="1"/>
      <c r="P167" s="1"/>
      <c r="Q167" s="1"/>
      <c r="R167" s="1"/>
    </row>
    <row r="168" spans="1:18" s="9" customFormat="1" x14ac:dyDescent="0.15">
      <c r="A168" s="8"/>
      <c r="B168" s="8"/>
      <c r="F168" s="8"/>
      <c r="G168" s="8"/>
      <c r="H168" s="10"/>
      <c r="L168" s="8"/>
      <c r="M168" s="1"/>
      <c r="N168" s="1"/>
      <c r="O168" s="1"/>
      <c r="P168" s="1"/>
      <c r="Q168" s="1"/>
      <c r="R168" s="1"/>
    </row>
    <row r="169" spans="1:18" s="9" customFormat="1" x14ac:dyDescent="0.15">
      <c r="A169" s="8"/>
      <c r="B169" s="8"/>
      <c r="F169" s="8"/>
      <c r="G169" s="8"/>
      <c r="H169" s="10"/>
      <c r="L169" s="8"/>
      <c r="M169" s="1"/>
      <c r="N169" s="1"/>
      <c r="O169" s="1"/>
      <c r="P169" s="1"/>
      <c r="Q169" s="1"/>
      <c r="R169" s="1"/>
    </row>
    <row r="170" spans="1:18" s="9" customFormat="1" x14ac:dyDescent="0.15">
      <c r="A170" s="8"/>
      <c r="B170" s="8"/>
      <c r="F170" s="8"/>
      <c r="G170" s="8"/>
      <c r="H170" s="10"/>
      <c r="L170" s="8"/>
      <c r="M170" s="1"/>
      <c r="N170" s="1"/>
      <c r="O170" s="1"/>
      <c r="P170" s="1"/>
      <c r="Q170" s="1"/>
      <c r="R170" s="1"/>
    </row>
    <row r="171" spans="1:18" s="9" customFormat="1" x14ac:dyDescent="0.15">
      <c r="A171" s="8"/>
      <c r="B171" s="8"/>
      <c r="F171" s="8"/>
      <c r="G171" s="8"/>
      <c r="H171" s="10"/>
      <c r="L171" s="8"/>
      <c r="M171" s="1"/>
      <c r="N171" s="1"/>
      <c r="O171" s="1"/>
      <c r="P171" s="1"/>
      <c r="Q171" s="1"/>
      <c r="R171" s="1"/>
    </row>
    <row r="172" spans="1:18" s="9" customFormat="1" x14ac:dyDescent="0.15">
      <c r="A172" s="8"/>
      <c r="B172" s="8"/>
      <c r="F172" s="8"/>
      <c r="G172" s="8"/>
      <c r="H172" s="10"/>
      <c r="L172" s="8"/>
      <c r="M172" s="1"/>
      <c r="N172" s="1"/>
      <c r="O172" s="1"/>
      <c r="P172" s="1"/>
      <c r="Q172" s="1"/>
      <c r="R172" s="1"/>
    </row>
    <row r="173" spans="1:18" s="9" customFormat="1" x14ac:dyDescent="0.15">
      <c r="A173" s="8"/>
      <c r="B173" s="8"/>
      <c r="F173" s="8"/>
      <c r="G173" s="8"/>
      <c r="H173" s="10"/>
      <c r="L173" s="8"/>
      <c r="M173" s="1"/>
      <c r="N173" s="1"/>
      <c r="O173" s="1"/>
      <c r="P173" s="1"/>
      <c r="Q173" s="1"/>
      <c r="R173" s="1"/>
    </row>
    <row r="174" spans="1:18" s="9" customFormat="1" x14ac:dyDescent="0.15">
      <c r="A174" s="8"/>
      <c r="B174" s="8"/>
      <c r="F174" s="8"/>
      <c r="G174" s="8"/>
      <c r="H174" s="10"/>
      <c r="L174" s="8"/>
      <c r="M174" s="1"/>
      <c r="N174" s="1"/>
      <c r="O174" s="1"/>
      <c r="P174" s="1"/>
      <c r="Q174" s="1"/>
      <c r="R174" s="1"/>
    </row>
    <row r="175" spans="1:18" s="9" customFormat="1" x14ac:dyDescent="0.15">
      <c r="A175" s="8"/>
      <c r="B175" s="8"/>
      <c r="F175" s="8"/>
      <c r="G175" s="8"/>
      <c r="H175" s="10"/>
      <c r="L175" s="8"/>
      <c r="M175" s="1"/>
      <c r="N175" s="1"/>
      <c r="O175" s="1"/>
      <c r="P175" s="1"/>
      <c r="Q175" s="1"/>
      <c r="R175" s="1"/>
    </row>
    <row r="176" spans="1:18" s="9" customFormat="1" x14ac:dyDescent="0.15">
      <c r="A176" s="8"/>
      <c r="B176" s="8"/>
      <c r="F176" s="8"/>
      <c r="G176" s="8"/>
      <c r="H176" s="10"/>
      <c r="L176" s="8"/>
      <c r="M176" s="1"/>
      <c r="N176" s="1"/>
      <c r="O176" s="1"/>
      <c r="P176" s="1"/>
      <c r="Q176" s="1"/>
      <c r="R176" s="1"/>
    </row>
    <row r="177" spans="1:18" s="9" customFormat="1" x14ac:dyDescent="0.15">
      <c r="A177" s="8"/>
      <c r="B177" s="8"/>
      <c r="F177" s="8"/>
      <c r="G177" s="8"/>
      <c r="H177" s="10"/>
      <c r="L177" s="8"/>
      <c r="M177" s="1"/>
      <c r="N177" s="1"/>
      <c r="O177" s="1"/>
      <c r="P177" s="1"/>
      <c r="Q177" s="1"/>
      <c r="R177" s="1"/>
    </row>
    <row r="178" spans="1:18" s="9" customFormat="1" x14ac:dyDescent="0.15">
      <c r="A178" s="8"/>
      <c r="B178" s="8"/>
      <c r="F178" s="8"/>
      <c r="G178" s="8"/>
      <c r="H178" s="10"/>
      <c r="L178" s="8"/>
      <c r="M178" s="1"/>
      <c r="N178" s="1"/>
      <c r="O178" s="1"/>
      <c r="P178" s="1"/>
      <c r="Q178" s="1"/>
      <c r="R178" s="1"/>
    </row>
    <row r="179" spans="1:18" s="9" customFormat="1" x14ac:dyDescent="0.15">
      <c r="A179" s="8"/>
      <c r="B179" s="8"/>
      <c r="F179" s="8"/>
      <c r="G179" s="8"/>
      <c r="H179" s="10"/>
      <c r="L179" s="8"/>
      <c r="M179" s="1"/>
      <c r="N179" s="1"/>
      <c r="O179" s="1"/>
      <c r="P179" s="1"/>
      <c r="Q179" s="1"/>
      <c r="R179" s="1"/>
    </row>
  </sheetData>
  <mergeCells count="10">
    <mergeCell ref="I3:L3"/>
    <mergeCell ref="A1:H1"/>
    <mergeCell ref="A3:A4"/>
    <mergeCell ref="B3:B4"/>
    <mergeCell ref="C3:C4"/>
    <mergeCell ref="D3:D4"/>
    <mergeCell ref="F3:F4"/>
    <mergeCell ref="G3:G4"/>
    <mergeCell ref="H3:H4"/>
    <mergeCell ref="E3:E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B1:P48"/>
  <sheetViews>
    <sheetView view="pageBreakPreview" zoomScale="85" zoomScaleNormal="85" zoomScaleSheetLayoutView="85" workbookViewId="0">
      <selection activeCell="E9" sqref="E9"/>
    </sheetView>
  </sheetViews>
  <sheetFormatPr defaultRowHeight="13.5" x14ac:dyDescent="0.2"/>
  <cols>
    <col min="1" max="1" width="1.28515625" style="77" customWidth="1"/>
    <col min="2" max="2" width="25.140625" style="77" customWidth="1"/>
    <col min="3" max="3" width="14.85546875" style="77" customWidth="1"/>
    <col min="4" max="4" width="8.7109375" style="77" customWidth="1"/>
    <col min="5" max="5" width="24.28515625" style="77" bestFit="1" customWidth="1"/>
    <col min="6" max="7" width="20.28515625" style="77" customWidth="1"/>
    <col min="8" max="8" width="1.7109375" style="77" customWidth="1"/>
    <col min="9" max="9" width="17.140625" style="77" customWidth="1"/>
    <col min="10" max="11" width="27.28515625" style="77" customWidth="1"/>
    <col min="12" max="12" width="10.7109375" style="77" customWidth="1"/>
    <col min="13" max="13" width="1.28515625" style="77" customWidth="1"/>
    <col min="14" max="16384" width="9.140625" style="77"/>
  </cols>
  <sheetData>
    <row r="1" spans="2:9" ht="31.5" x14ac:dyDescent="0.2">
      <c r="B1" s="131" t="s">
        <v>227</v>
      </c>
      <c r="C1" s="131"/>
      <c r="D1" s="131"/>
      <c r="E1" s="131"/>
      <c r="F1" s="131"/>
    </row>
    <row r="2" spans="2:9" ht="19.5" customHeight="1" x14ac:dyDescent="0.2">
      <c r="B2" s="83"/>
      <c r="C2" s="83"/>
      <c r="D2" s="83"/>
      <c r="E2" s="83"/>
      <c r="F2" s="83"/>
    </row>
    <row r="3" spans="2:9" x14ac:dyDescent="0.2">
      <c r="B3" s="77" t="s">
        <v>243</v>
      </c>
      <c r="F3" s="77" t="s">
        <v>244</v>
      </c>
    </row>
    <row r="4" spans="2:9" ht="28.5" customHeight="1" x14ac:dyDescent="0.2">
      <c r="B4" s="82" t="s">
        <v>245</v>
      </c>
      <c r="C4" s="82" t="s">
        <v>228</v>
      </c>
      <c r="D4" s="82" t="s">
        <v>229</v>
      </c>
      <c r="E4" s="82" t="s">
        <v>230</v>
      </c>
      <c r="F4" s="82" t="s">
        <v>231</v>
      </c>
    </row>
    <row r="5" spans="2:9" ht="28.5" customHeight="1" x14ac:dyDescent="0.2">
      <c r="B5" s="81" t="s">
        <v>247</v>
      </c>
      <c r="C5" s="81"/>
      <c r="D5" s="81"/>
      <c r="E5" s="81">
        <f>E6+E16</f>
        <v>2869402000</v>
      </c>
      <c r="F5" s="81"/>
      <c r="G5" s="78"/>
      <c r="H5" s="78"/>
      <c r="I5" s="78"/>
    </row>
    <row r="6" spans="2:9" ht="28.5" customHeight="1" x14ac:dyDescent="0.2">
      <c r="B6" s="79" t="s">
        <v>240</v>
      </c>
      <c r="C6" s="80"/>
      <c r="D6" s="80"/>
      <c r="E6" s="80">
        <f>SUM(E7:E14)</f>
        <v>2869402000</v>
      </c>
      <c r="F6" s="84" t="s">
        <v>276</v>
      </c>
      <c r="G6" s="78"/>
      <c r="H6" s="78"/>
      <c r="I6" s="78"/>
    </row>
    <row r="7" spans="2:9" ht="28.5" customHeight="1" x14ac:dyDescent="0.2">
      <c r="B7" s="80" t="s">
        <v>232</v>
      </c>
      <c r="C7" s="80"/>
      <c r="D7" s="80" t="s">
        <v>246</v>
      </c>
      <c r="E7" s="80">
        <f>'관급자재(여만처리분구)'!F5</f>
        <v>59445000</v>
      </c>
      <c r="F7" s="84" t="s">
        <v>276</v>
      </c>
      <c r="G7" s="78"/>
      <c r="H7" s="78"/>
      <c r="I7" s="78"/>
    </row>
    <row r="8" spans="2:9" ht="28.5" customHeight="1" x14ac:dyDescent="0.2">
      <c r="B8" s="80" t="s">
        <v>233</v>
      </c>
      <c r="C8" s="80"/>
      <c r="D8" s="80" t="s">
        <v>246</v>
      </c>
      <c r="E8" s="80">
        <f>'관급자재(상리처리분구)'!F5</f>
        <v>256060000</v>
      </c>
      <c r="F8" s="84" t="s">
        <v>276</v>
      </c>
      <c r="G8" s="78"/>
      <c r="H8" s="78"/>
      <c r="I8" s="78"/>
    </row>
    <row r="9" spans="2:9" ht="28.5" customHeight="1" x14ac:dyDescent="0.2">
      <c r="B9" s="80" t="s">
        <v>234</v>
      </c>
      <c r="C9" s="80"/>
      <c r="D9" s="80" t="s">
        <v>246</v>
      </c>
      <c r="E9" s="80">
        <f>'관급자재(후평처리분구)'!F5</f>
        <v>606067000</v>
      </c>
      <c r="F9" s="84" t="s">
        <v>276</v>
      </c>
      <c r="G9" s="78"/>
      <c r="H9" s="78"/>
      <c r="I9" s="78"/>
    </row>
    <row r="10" spans="2:9" ht="28.5" customHeight="1" x14ac:dyDescent="0.2">
      <c r="B10" s="80" t="s">
        <v>235</v>
      </c>
      <c r="C10" s="80"/>
      <c r="D10" s="80" t="s">
        <v>246</v>
      </c>
      <c r="E10" s="80">
        <f>'관급자재(주진처리분구)'!F5</f>
        <v>158973000</v>
      </c>
      <c r="F10" s="84" t="s">
        <v>276</v>
      </c>
      <c r="G10" s="78"/>
      <c r="H10" s="78"/>
      <c r="I10" s="78"/>
    </row>
    <row r="11" spans="2:9" ht="28.5" customHeight="1" x14ac:dyDescent="0.2">
      <c r="B11" s="80" t="s">
        <v>236</v>
      </c>
      <c r="C11" s="80"/>
      <c r="D11" s="80" t="s">
        <v>246</v>
      </c>
      <c r="E11" s="80">
        <f>'관급자재(용항처리분구)'!F5</f>
        <v>184798000</v>
      </c>
      <c r="F11" s="84" t="s">
        <v>276</v>
      </c>
      <c r="G11" s="78"/>
      <c r="H11" s="78"/>
      <c r="I11" s="78"/>
    </row>
    <row r="12" spans="2:9" ht="28.5" customHeight="1" x14ac:dyDescent="0.2">
      <c r="B12" s="80" t="s">
        <v>237</v>
      </c>
      <c r="C12" s="80"/>
      <c r="D12" s="80" t="s">
        <v>246</v>
      </c>
      <c r="E12" s="80">
        <f>'관급자재(임하처리분구)'!F5</f>
        <v>1473550000</v>
      </c>
      <c r="F12" s="84" t="s">
        <v>276</v>
      </c>
      <c r="G12" s="78"/>
      <c r="H12" s="78"/>
      <c r="I12" s="78"/>
    </row>
    <row r="13" spans="2:9" ht="28.5" customHeight="1" x14ac:dyDescent="0.2">
      <c r="B13" s="80" t="s">
        <v>238</v>
      </c>
      <c r="C13" s="80"/>
      <c r="D13" s="80" t="s">
        <v>246</v>
      </c>
      <c r="E13" s="80">
        <f>'관급자재(하일처리분구)'!F5</f>
        <v>72606000</v>
      </c>
      <c r="F13" s="84" t="s">
        <v>276</v>
      </c>
      <c r="G13" s="78"/>
      <c r="H13" s="78"/>
      <c r="I13" s="78"/>
    </row>
    <row r="14" spans="2:9" ht="28.5" customHeight="1" x14ac:dyDescent="0.2">
      <c r="B14" s="80" t="s">
        <v>239</v>
      </c>
      <c r="C14" s="80"/>
      <c r="D14" s="80" t="s">
        <v>246</v>
      </c>
      <c r="E14" s="80">
        <f>'관급자재(종부처리분구)'!F5</f>
        <v>57903000</v>
      </c>
      <c r="F14" s="84" t="s">
        <v>276</v>
      </c>
      <c r="G14" s="78"/>
      <c r="H14" s="78"/>
      <c r="I14" s="78"/>
    </row>
    <row r="15" spans="2:9" ht="28.5" customHeight="1" x14ac:dyDescent="0.2">
      <c r="B15" s="80"/>
      <c r="C15" s="80"/>
      <c r="D15" s="80"/>
      <c r="E15" s="80"/>
      <c r="F15" s="84"/>
      <c r="G15" s="78"/>
      <c r="H15" s="78"/>
      <c r="I15" s="78"/>
    </row>
    <row r="16" spans="2:9" ht="28.5" customHeight="1" x14ac:dyDescent="0.2">
      <c r="B16" s="79" t="s">
        <v>241</v>
      </c>
      <c r="C16" s="80"/>
      <c r="D16" s="80"/>
      <c r="E16" s="80">
        <f>E17</f>
        <v>0</v>
      </c>
      <c r="F16" s="84"/>
      <c r="G16" s="78"/>
      <c r="H16" s="78"/>
      <c r="I16" s="78"/>
    </row>
    <row r="17" spans="2:13" ht="28.5" customHeight="1" x14ac:dyDescent="0.2">
      <c r="B17" s="80" t="s">
        <v>242</v>
      </c>
      <c r="C17" s="80"/>
      <c r="D17" s="80" t="s">
        <v>246</v>
      </c>
      <c r="E17" s="80">
        <f>'관급자재(기계공사)'!F5</f>
        <v>0</v>
      </c>
      <c r="F17" s="84"/>
      <c r="G17" s="78"/>
      <c r="H17" s="78"/>
      <c r="I17" s="78"/>
    </row>
    <row r="18" spans="2:13" ht="28.5" customHeight="1" x14ac:dyDescent="0.2">
      <c r="B18" s="108"/>
      <c r="C18" s="109"/>
      <c r="D18" s="109"/>
      <c r="E18" s="109"/>
      <c r="F18" s="110"/>
      <c r="G18" s="78"/>
      <c r="H18" s="78"/>
      <c r="I18" s="78"/>
    </row>
    <row r="19" spans="2:13" ht="28.5" customHeight="1" x14ac:dyDescent="0.2">
      <c r="B19" s="111"/>
      <c r="C19" s="112"/>
      <c r="D19" s="112"/>
      <c r="E19" s="112"/>
      <c r="F19" s="113"/>
      <c r="G19" s="78"/>
      <c r="H19" s="78"/>
      <c r="I19" s="78"/>
    </row>
    <row r="20" spans="2:13" ht="28.5" customHeight="1" x14ac:dyDescent="0.2">
      <c r="B20" s="111"/>
      <c r="C20" s="112"/>
      <c r="D20" s="112"/>
      <c r="E20" s="112"/>
      <c r="F20" s="113"/>
      <c r="G20" s="78"/>
      <c r="H20" s="78"/>
      <c r="I20" s="78"/>
    </row>
    <row r="21" spans="2:13" ht="28.5" customHeight="1" x14ac:dyDescent="0.2">
      <c r="B21" s="111"/>
      <c r="C21" s="112"/>
      <c r="D21" s="112"/>
      <c r="E21" s="112"/>
      <c r="F21" s="113"/>
      <c r="G21" s="78"/>
      <c r="H21" s="78"/>
      <c r="I21" s="78"/>
    </row>
    <row r="22" spans="2:13" ht="28.5" customHeight="1" x14ac:dyDescent="0.2">
      <c r="B22" s="111"/>
      <c r="C22" s="112"/>
      <c r="D22" s="112"/>
      <c r="E22" s="112"/>
      <c r="F22" s="113"/>
      <c r="G22" s="78"/>
      <c r="H22" s="78"/>
      <c r="I22" s="78"/>
    </row>
    <row r="23" spans="2:13" ht="28.5" customHeight="1" x14ac:dyDescent="0.2">
      <c r="B23" s="111"/>
      <c r="C23" s="112"/>
      <c r="D23" s="112"/>
      <c r="E23" s="112"/>
      <c r="F23" s="113"/>
      <c r="G23" s="78"/>
      <c r="H23" s="78"/>
      <c r="I23" s="78"/>
    </row>
    <row r="24" spans="2:13" ht="28.5" customHeight="1" x14ac:dyDescent="0.2">
      <c r="B24" s="111"/>
      <c r="C24" s="112"/>
      <c r="D24" s="112"/>
      <c r="E24" s="112"/>
      <c r="F24" s="113"/>
      <c r="G24" s="78"/>
      <c r="H24" s="78"/>
      <c r="I24" s="78"/>
    </row>
    <row r="25" spans="2:13" ht="28.5" customHeight="1" x14ac:dyDescent="0.2">
      <c r="B25" s="111"/>
      <c r="C25" s="112"/>
      <c r="D25" s="112"/>
      <c r="E25" s="112"/>
      <c r="F25" s="113"/>
      <c r="G25" s="78"/>
      <c r="H25" s="78"/>
      <c r="I25" s="78"/>
    </row>
    <row r="26" spans="2:13" ht="28.5" customHeight="1" x14ac:dyDescent="0.2">
      <c r="B26" s="111"/>
      <c r="C26" s="112"/>
      <c r="D26" s="112"/>
      <c r="E26" s="112"/>
      <c r="F26" s="113"/>
      <c r="G26" s="78"/>
      <c r="H26" s="78"/>
      <c r="I26" s="78"/>
    </row>
    <row r="27" spans="2:13" ht="28.5" customHeight="1" x14ac:dyDescent="0.2">
      <c r="B27" s="100"/>
      <c r="F27" s="102"/>
    </row>
    <row r="28" spans="2:13" ht="28.5" customHeight="1" x14ac:dyDescent="0.2">
      <c r="B28" s="103"/>
      <c r="C28" s="114"/>
      <c r="D28" s="114"/>
      <c r="E28" s="114"/>
      <c r="F28" s="104"/>
    </row>
    <row r="29" spans="2:13" ht="28.5" customHeight="1" x14ac:dyDescent="0.2"/>
    <row r="32" spans="2:13" ht="20.25" customHeight="1" x14ac:dyDescent="0.2">
      <c r="H32" s="96"/>
      <c r="I32" s="97" t="s">
        <v>270</v>
      </c>
      <c r="J32" s="98"/>
      <c r="K32" s="98"/>
      <c r="L32" s="98"/>
      <c r="M32" s="99"/>
    </row>
    <row r="33" spans="8:16" ht="20.25" customHeight="1" x14ac:dyDescent="0.2">
      <c r="H33" s="100"/>
      <c r="I33" s="94" t="s">
        <v>251</v>
      </c>
      <c r="J33" s="94" t="s">
        <v>257</v>
      </c>
      <c r="K33" s="94" t="s">
        <v>258</v>
      </c>
      <c r="L33" s="94" t="s">
        <v>259</v>
      </c>
      <c r="M33" s="101"/>
      <c r="N33" s="93"/>
      <c r="O33" s="93"/>
      <c r="P33" s="93"/>
    </row>
    <row r="34" spans="8:16" ht="20.25" customHeight="1" x14ac:dyDescent="0.2">
      <c r="H34" s="100"/>
      <c r="I34" s="132" t="s">
        <v>250</v>
      </c>
      <c r="J34" s="105" t="s">
        <v>271</v>
      </c>
      <c r="K34" s="105" t="s">
        <v>32</v>
      </c>
      <c r="L34" s="134"/>
      <c r="M34" s="101"/>
      <c r="N34" s="93"/>
      <c r="O34" s="93"/>
      <c r="P34" s="93"/>
    </row>
    <row r="35" spans="8:16" ht="20.25" customHeight="1" x14ac:dyDescent="0.2">
      <c r="H35" s="100"/>
      <c r="I35" s="132"/>
      <c r="J35" s="107" t="s">
        <v>262</v>
      </c>
      <c r="K35" s="107" t="s">
        <v>262</v>
      </c>
      <c r="L35" s="136"/>
      <c r="M35" s="101"/>
      <c r="N35" s="93"/>
      <c r="O35" s="93"/>
      <c r="P35" s="93"/>
    </row>
    <row r="36" spans="8:16" ht="20.25" customHeight="1" x14ac:dyDescent="0.2">
      <c r="H36" s="100"/>
      <c r="I36" s="132"/>
      <c r="J36" s="107" t="s">
        <v>263</v>
      </c>
      <c r="K36" s="107" t="s">
        <v>263</v>
      </c>
      <c r="L36" s="136"/>
      <c r="M36" s="101"/>
      <c r="N36" s="93"/>
      <c r="O36" s="93"/>
      <c r="P36" s="93"/>
    </row>
    <row r="37" spans="8:16" ht="20.25" customHeight="1" x14ac:dyDescent="0.2">
      <c r="H37" s="100"/>
      <c r="I37" s="132"/>
      <c r="J37" s="106" t="s">
        <v>264</v>
      </c>
      <c r="K37" s="106" t="s">
        <v>264</v>
      </c>
      <c r="L37" s="135"/>
      <c r="M37" s="101"/>
      <c r="N37" s="93"/>
      <c r="O37" s="93"/>
      <c r="P37" s="93"/>
    </row>
    <row r="38" spans="8:16" ht="20.25" customHeight="1" x14ac:dyDescent="0.2">
      <c r="H38" s="100"/>
      <c r="I38" s="134" t="s">
        <v>252</v>
      </c>
      <c r="J38" s="105" t="s">
        <v>260</v>
      </c>
      <c r="K38" s="105" t="s">
        <v>261</v>
      </c>
      <c r="L38" s="134"/>
      <c r="M38" s="101"/>
      <c r="N38" s="93"/>
      <c r="O38" s="93"/>
      <c r="P38" s="93"/>
    </row>
    <row r="39" spans="8:16" ht="20.25" customHeight="1" x14ac:dyDescent="0.2">
      <c r="H39" s="100"/>
      <c r="I39" s="135"/>
      <c r="J39" s="106" t="s">
        <v>265</v>
      </c>
      <c r="K39" s="106" t="s">
        <v>265</v>
      </c>
      <c r="L39" s="135"/>
      <c r="M39" s="101"/>
      <c r="N39" s="93"/>
      <c r="O39" s="93"/>
      <c r="P39" s="93"/>
    </row>
    <row r="40" spans="8:16" ht="20.25" customHeight="1" x14ac:dyDescent="0.2">
      <c r="H40" s="100"/>
      <c r="I40" s="94" t="s">
        <v>253</v>
      </c>
      <c r="J40" s="94" t="s">
        <v>266</v>
      </c>
      <c r="K40" s="94" t="s">
        <v>266</v>
      </c>
      <c r="L40" s="95"/>
      <c r="M40" s="101"/>
      <c r="N40" s="93"/>
      <c r="O40" s="93"/>
      <c r="P40" s="93"/>
    </row>
    <row r="41" spans="8:16" ht="20.25" customHeight="1" x14ac:dyDescent="0.2">
      <c r="H41" s="100"/>
      <c r="I41" s="93" t="s">
        <v>254</v>
      </c>
      <c r="J41" s="93"/>
      <c r="K41" s="93"/>
      <c r="L41" s="93"/>
      <c r="M41" s="101"/>
      <c r="N41" s="93"/>
      <c r="O41" s="93"/>
      <c r="P41" s="93"/>
    </row>
    <row r="42" spans="8:16" ht="20.25" customHeight="1" x14ac:dyDescent="0.2">
      <c r="H42" s="100"/>
      <c r="I42" s="93" t="s">
        <v>256</v>
      </c>
      <c r="M42" s="102"/>
    </row>
    <row r="43" spans="8:16" ht="20.25" customHeight="1" x14ac:dyDescent="0.2">
      <c r="H43" s="100"/>
      <c r="I43" s="93" t="s">
        <v>255</v>
      </c>
      <c r="M43" s="102"/>
    </row>
    <row r="44" spans="8:16" ht="20.25" customHeight="1" x14ac:dyDescent="0.2">
      <c r="H44" s="100"/>
      <c r="I44" s="137" t="s">
        <v>267</v>
      </c>
      <c r="J44" s="138"/>
      <c r="K44" s="138"/>
      <c r="L44" s="139"/>
      <c r="M44" s="102"/>
    </row>
    <row r="45" spans="8:16" ht="20.25" customHeight="1" x14ac:dyDescent="0.2">
      <c r="H45" s="100"/>
      <c r="I45" s="140" t="s">
        <v>268</v>
      </c>
      <c r="J45" s="141"/>
      <c r="K45" s="141"/>
      <c r="L45" s="142"/>
      <c r="M45" s="102"/>
    </row>
    <row r="46" spans="8:16" ht="20.25" customHeight="1" x14ac:dyDescent="0.2">
      <c r="H46" s="100"/>
      <c r="I46" s="140" t="s">
        <v>269</v>
      </c>
      <c r="J46" s="141"/>
      <c r="K46" s="141"/>
      <c r="L46" s="142"/>
      <c r="M46" s="102"/>
    </row>
    <row r="47" spans="8:16" ht="9" customHeight="1" x14ac:dyDescent="0.2">
      <c r="H47" s="103"/>
      <c r="I47" s="133"/>
      <c r="J47" s="133"/>
      <c r="K47" s="133"/>
      <c r="L47" s="133"/>
      <c r="M47" s="104"/>
    </row>
    <row r="48" spans="8:16" ht="24" customHeight="1" x14ac:dyDescent="0.2"/>
  </sheetData>
  <mergeCells count="9">
    <mergeCell ref="B1:F1"/>
    <mergeCell ref="I34:I37"/>
    <mergeCell ref="I47:L47"/>
    <mergeCell ref="I38:I39"/>
    <mergeCell ref="L34:L37"/>
    <mergeCell ref="L38:L39"/>
    <mergeCell ref="I44:L44"/>
    <mergeCell ref="I45:L45"/>
    <mergeCell ref="I46:L46"/>
  </mergeCells>
  <phoneticPr fontId="1" type="noConversion"/>
  <printOptions horizontalCentered="1" verticalCentered="1"/>
  <pageMargins left="0.47244094488188981" right="0.47244094488188981" top="0.78740157480314965" bottom="0.59055118110236227" header="0.51181102362204722" footer="0.51181102362204722"/>
  <pageSetup paperSize="9" scale="9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outlinePr summaryRight="0"/>
  </sheetPr>
  <dimension ref="A1:Q286"/>
  <sheetViews>
    <sheetView showZeros="0" view="pageBreakPreview" topLeftCell="A22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59445000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43</v>
      </c>
      <c r="B6" s="38"/>
      <c r="C6" s="48"/>
      <c r="D6" s="48"/>
      <c r="E6" s="49"/>
      <c r="F6" s="50">
        <f>SUM(F7,F12,F19,F25,F29,F40,F45,F55,F67,F72,F78,F83)</f>
        <v>59445000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SUM(F8:F10)</f>
        <v>0</v>
      </c>
      <c r="G7" s="43"/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>
        <v>0</v>
      </c>
      <c r="E8" s="59">
        <v>105550</v>
      </c>
      <c r="F8" s="60">
        <f>TRUNC(E8*D8,0)</f>
        <v>0</v>
      </c>
      <c r="G8" s="61"/>
      <c r="H8" s="62">
        <v>16</v>
      </c>
      <c r="I8" s="63">
        <v>1</v>
      </c>
      <c r="J8" s="63">
        <v>0</v>
      </c>
      <c r="K8" s="58">
        <f t="shared" ref="K8:K9" si="2">SUM(H8:J8)</f>
        <v>17</v>
      </c>
      <c r="L8" s="64"/>
      <c r="N8" s="32">
        <f t="shared" si="0"/>
        <v>17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0</v>
      </c>
      <c r="E9" s="59">
        <v>108990</v>
      </c>
      <c r="F9" s="60">
        <f>TRUNC(E9*D9,0)</f>
        <v>0</v>
      </c>
      <c r="G9" s="61"/>
      <c r="H9" s="62">
        <v>574</v>
      </c>
      <c r="I9" s="63">
        <v>4</v>
      </c>
      <c r="J9" s="63">
        <v>318</v>
      </c>
      <c r="K9" s="58">
        <f t="shared" si="2"/>
        <v>896</v>
      </c>
      <c r="L9" s="64"/>
      <c r="N9" s="32">
        <f t="shared" si="0"/>
        <v>896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TRUNC(SUM(F8:F9)*D10%)</f>
        <v>0</v>
      </c>
      <c r="G10" s="61"/>
      <c r="H10" s="62"/>
      <c r="I10" s="63"/>
      <c r="J10" s="63"/>
      <c r="K10" s="65">
        <v>0.54</v>
      </c>
      <c r="L10" s="60">
        <f>TRUNC(SUM(F8:F9)*K10%,-1)</f>
        <v>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51</v>
      </c>
      <c r="B12" s="38" t="s">
        <v>1</v>
      </c>
      <c r="C12" s="48" t="s">
        <v>1</v>
      </c>
      <c r="D12" s="46"/>
      <c r="E12" s="55"/>
      <c r="F12" s="50">
        <f>SUM(F13:F17)</f>
        <v>0</v>
      </c>
      <c r="G12" s="43"/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0</v>
      </c>
      <c r="E13" s="59">
        <v>110450</v>
      </c>
      <c r="F13" s="60">
        <f>TRUNC(E13*D13,0)</f>
        <v>0</v>
      </c>
      <c r="G13" s="61"/>
      <c r="H13" s="62">
        <v>1053</v>
      </c>
      <c r="I13" s="63"/>
      <c r="J13" s="63">
        <v>765</v>
      </c>
      <c r="K13" s="58">
        <f t="shared" ref="K13:K14" si="5">SUM(H13:J13)</f>
        <v>1818</v>
      </c>
      <c r="L13" s="64"/>
      <c r="N13" s="32">
        <f t="shared" ref="N13:N14" si="6">SUM(H13:J13)</f>
        <v>1818</v>
      </c>
      <c r="O13" s="32">
        <f t="shared" ref="O13:O14" si="7">K13-N13</f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0</v>
      </c>
      <c r="E14" s="59">
        <v>93700</v>
      </c>
      <c r="F14" s="60">
        <f>TRUNC(E14*D14,0)</f>
        <v>0</v>
      </c>
      <c r="G14" s="61"/>
      <c r="H14" s="62">
        <v>714</v>
      </c>
      <c r="I14" s="63"/>
      <c r="J14" s="63">
        <v>510</v>
      </c>
      <c r="K14" s="58">
        <f t="shared" si="5"/>
        <v>1224</v>
      </c>
      <c r="L14" s="64"/>
      <c r="N14" s="32">
        <f t="shared" si="6"/>
        <v>1224</v>
      </c>
      <c r="O14" s="32">
        <f t="shared" si="7"/>
        <v>0</v>
      </c>
      <c r="P14" s="20">
        <f>TRUNC(P13*0.54%)</f>
        <v>1069019</v>
      </c>
      <c r="Q14" s="20">
        <f>TRUNC(Q13*0.54%)</f>
        <v>9262</v>
      </c>
    </row>
    <row r="15" spans="1:17" ht="30" customHeight="1" x14ac:dyDescent="0.25">
      <c r="A15" s="39" t="s">
        <v>13</v>
      </c>
      <c r="B15" s="39" t="s">
        <v>15</v>
      </c>
      <c r="C15" s="57" t="s">
        <v>4</v>
      </c>
      <c r="D15" s="58">
        <v>0</v>
      </c>
      <c r="E15" s="59">
        <v>91960</v>
      </c>
      <c r="F15" s="60">
        <f>TRUNC(E15*D15,0)</f>
        <v>0</v>
      </c>
      <c r="G15" s="61"/>
      <c r="H15" s="62">
        <v>1576</v>
      </c>
      <c r="I15" s="63"/>
      <c r="J15" s="63">
        <v>247</v>
      </c>
      <c r="K15" s="58">
        <f t="shared" ref="K15:K16" si="8">SUM(H15:J15)</f>
        <v>1823</v>
      </c>
      <c r="L15" s="64"/>
      <c r="N15" s="32">
        <f t="shared" si="3"/>
        <v>1823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customHeight="1" x14ac:dyDescent="0.25">
      <c r="A16" s="39" t="s">
        <v>14</v>
      </c>
      <c r="B16" s="39" t="s">
        <v>16</v>
      </c>
      <c r="C16" s="57" t="s">
        <v>4</v>
      </c>
      <c r="D16" s="58">
        <v>0</v>
      </c>
      <c r="E16" s="59">
        <v>79850</v>
      </c>
      <c r="F16" s="60">
        <f>TRUNC(E16*D16,0)</f>
        <v>0</v>
      </c>
      <c r="G16" s="61"/>
      <c r="H16" s="62">
        <v>1050</v>
      </c>
      <c r="I16" s="63"/>
      <c r="J16" s="63">
        <v>165</v>
      </c>
      <c r="K16" s="58">
        <f t="shared" si="8"/>
        <v>1215</v>
      </c>
      <c r="L16" s="64"/>
      <c r="N16" s="32">
        <f t="shared" si="3"/>
        <v>1215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TRUNC(SUM(F13:F16)*D17%)</f>
        <v>0</v>
      </c>
      <c r="G17" s="61"/>
      <c r="H17" s="62"/>
      <c r="I17" s="63"/>
      <c r="J17" s="63"/>
      <c r="K17" s="65">
        <v>0.54</v>
      </c>
      <c r="L17" s="60">
        <f>TRUNC(SUM(F15:F16)*K17%,-1)</f>
        <v>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SUM(F20:F23)</f>
        <v>0</v>
      </c>
      <c r="G19" s="43"/>
      <c r="H19" s="62"/>
      <c r="I19" s="63"/>
      <c r="J19" s="63"/>
      <c r="K19" s="46"/>
      <c r="L19" s="56"/>
      <c r="N19" s="32">
        <f t="shared" ref="N19:N29" si="9">SUM(H19:J19)</f>
        <v>0</v>
      </c>
      <c r="O19" s="32">
        <f t="shared" ref="O19:O29" si="10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0</v>
      </c>
      <c r="E20" s="59">
        <v>20680</v>
      </c>
      <c r="F20" s="60">
        <f>TRUNC(E20*D20,0)</f>
        <v>0</v>
      </c>
      <c r="G20" s="61"/>
      <c r="H20" s="62">
        <v>1760</v>
      </c>
      <c r="I20" s="63"/>
      <c r="J20" s="63">
        <v>611</v>
      </c>
      <c r="K20" s="58">
        <f t="shared" ref="K20:K22" si="11">SUM(H20:J20)</f>
        <v>2371</v>
      </c>
      <c r="L20" s="64"/>
      <c r="N20" s="32">
        <f t="shared" si="9"/>
        <v>2371</v>
      </c>
      <c r="O20" s="32">
        <f t="shared" si="10"/>
        <v>0</v>
      </c>
    </row>
    <row r="21" spans="1:16" ht="30" customHeight="1" x14ac:dyDescent="0.25">
      <c r="A21" s="39" t="s">
        <v>18</v>
      </c>
      <c r="B21" s="39" t="s">
        <v>29</v>
      </c>
      <c r="C21" s="57" t="s">
        <v>2</v>
      </c>
      <c r="D21" s="58">
        <v>0</v>
      </c>
      <c r="E21" s="59">
        <v>22000</v>
      </c>
      <c r="F21" s="60">
        <f>TRUNC(E21*D21,0)</f>
        <v>0</v>
      </c>
      <c r="G21" s="61"/>
      <c r="H21" s="62">
        <v>32</v>
      </c>
      <c r="I21" s="63"/>
      <c r="J21" s="63">
        <v>398</v>
      </c>
      <c r="K21" s="58">
        <f t="shared" si="11"/>
        <v>430</v>
      </c>
      <c r="L21" s="64"/>
      <c r="N21" s="32">
        <f t="shared" si="9"/>
        <v>430</v>
      </c>
      <c r="O21" s="32">
        <f t="shared" si="10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0</v>
      </c>
      <c r="E22" s="59">
        <v>23320</v>
      </c>
      <c r="F22" s="60">
        <f>TRUNC(E22*D22,0)</f>
        <v>0</v>
      </c>
      <c r="G22" s="61"/>
      <c r="H22" s="62">
        <v>3097</v>
      </c>
      <c r="I22" s="63"/>
      <c r="J22" s="63">
        <v>626</v>
      </c>
      <c r="K22" s="58">
        <f t="shared" si="11"/>
        <v>3723</v>
      </c>
      <c r="L22" s="64"/>
      <c r="N22" s="32">
        <f t="shared" si="9"/>
        <v>3723</v>
      </c>
      <c r="O22" s="32">
        <f t="shared" si="10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TRUNC(SUM(F20:F22)*D23%)</f>
        <v>0</v>
      </c>
      <c r="G23" s="61"/>
      <c r="H23" s="62"/>
      <c r="I23" s="63"/>
      <c r="J23" s="63"/>
      <c r="K23" s="65">
        <v>0.54</v>
      </c>
      <c r="L23" s="60">
        <f>TRUNC(SUM(F20:F22)*K23%,-1)</f>
        <v>0</v>
      </c>
      <c r="M23" s="31"/>
      <c r="N23" s="32">
        <f t="shared" si="9"/>
        <v>0</v>
      </c>
      <c r="O23" s="32">
        <f t="shared" si="10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9"/>
        <v>0</v>
      </c>
      <c r="O24" s="32">
        <f t="shared" si="10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0</v>
      </c>
      <c r="G25" s="43"/>
      <c r="H25" s="62"/>
      <c r="I25" s="63"/>
      <c r="J25" s="63"/>
      <c r="K25" s="46"/>
      <c r="L25" s="56"/>
      <c r="N25" s="32">
        <f t="shared" si="9"/>
        <v>0</v>
      </c>
      <c r="O25" s="32">
        <f t="shared" si="10"/>
        <v>0</v>
      </c>
    </row>
    <row r="26" spans="1:16" ht="30" customHeight="1" x14ac:dyDescent="0.25">
      <c r="A26" s="39" t="s">
        <v>20</v>
      </c>
      <c r="B26" s="39" t="s">
        <v>31</v>
      </c>
      <c r="C26" s="57" t="s">
        <v>2</v>
      </c>
      <c r="D26" s="58">
        <v>0</v>
      </c>
      <c r="E26" s="59">
        <v>8800</v>
      </c>
      <c r="F26" s="60"/>
      <c r="G26" s="61"/>
      <c r="H26" s="62">
        <v>1173</v>
      </c>
      <c r="I26" s="63"/>
      <c r="J26" s="63">
        <v>407</v>
      </c>
      <c r="K26" s="58">
        <f t="shared" ref="K26:K27" si="12">SUM(H26:J26)</f>
        <v>1580</v>
      </c>
      <c r="L26" s="64"/>
      <c r="N26" s="32">
        <f t="shared" si="9"/>
        <v>1580</v>
      </c>
      <c r="O26" s="32">
        <f t="shared" si="10"/>
        <v>0</v>
      </c>
    </row>
    <row r="27" spans="1:16" ht="30" customHeight="1" x14ac:dyDescent="0.25">
      <c r="A27" s="39" t="s">
        <v>21</v>
      </c>
      <c r="B27" s="39" t="s">
        <v>30</v>
      </c>
      <c r="C27" s="57" t="s">
        <v>2</v>
      </c>
      <c r="D27" s="58">
        <v>0</v>
      </c>
      <c r="E27" s="59">
        <v>8800</v>
      </c>
      <c r="F27" s="60">
        <f>TRUNC(E27*D27,0)</f>
        <v>0</v>
      </c>
      <c r="G27" s="61"/>
      <c r="H27" s="62">
        <v>488</v>
      </c>
      <c r="I27" s="63"/>
      <c r="J27" s="63">
        <v>265</v>
      </c>
      <c r="K27" s="58">
        <f t="shared" si="12"/>
        <v>753</v>
      </c>
      <c r="L27" s="64"/>
      <c r="N27" s="32">
        <f t="shared" si="9"/>
        <v>753</v>
      </c>
      <c r="O27" s="32">
        <f t="shared" si="10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9"/>
        <v>0</v>
      </c>
      <c r="O28" s="32">
        <f t="shared" si="10"/>
        <v>0</v>
      </c>
    </row>
    <row r="29" spans="1:16" s="11" customFormat="1" ht="30" customHeight="1" x14ac:dyDescent="0.25">
      <c r="A29" s="38" t="s">
        <v>56</v>
      </c>
      <c r="B29" s="38" t="s">
        <v>1</v>
      </c>
      <c r="C29" s="48" t="s">
        <v>1</v>
      </c>
      <c r="D29" s="46"/>
      <c r="E29" s="55"/>
      <c r="F29" s="50">
        <f>SUM(F30:F38)</f>
        <v>5746000</v>
      </c>
      <c r="G29" s="43" t="s">
        <v>276</v>
      </c>
      <c r="H29" s="62"/>
      <c r="I29" s="63"/>
      <c r="J29" s="63"/>
      <c r="K29" s="46"/>
      <c r="L29" s="56"/>
      <c r="N29" s="32">
        <f t="shared" si="9"/>
        <v>0</v>
      </c>
      <c r="O29" s="32">
        <f t="shared" si="10"/>
        <v>0</v>
      </c>
    </row>
    <row r="30" spans="1:16" ht="30" customHeight="1" x14ac:dyDescent="0.25">
      <c r="A30" s="39" t="s">
        <v>23</v>
      </c>
      <c r="B30" s="39" t="s">
        <v>32</v>
      </c>
      <c r="C30" s="57" t="s">
        <v>5</v>
      </c>
      <c r="D30" s="58"/>
      <c r="E30" s="59">
        <v>107320</v>
      </c>
      <c r="F30" s="60">
        <f t="shared" ref="F30:F37" si="13">TRUNC(E30*D30,0)</f>
        <v>0</v>
      </c>
      <c r="G30" s="61"/>
      <c r="H30" s="62">
        <v>597</v>
      </c>
      <c r="I30" s="63"/>
      <c r="J30" s="63"/>
      <c r="K30" s="58">
        <f>SUM(H30:J30)</f>
        <v>597</v>
      </c>
      <c r="L30" s="64"/>
      <c r="N30" s="32">
        <f t="shared" ref="N30:N86" si="14">SUM(H30:J30)</f>
        <v>597</v>
      </c>
      <c r="O30" s="32">
        <f t="shared" ref="O30:O86" si="15">K30-N30</f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82</v>
      </c>
      <c r="E31" s="59">
        <v>69700</v>
      </c>
      <c r="F31" s="60">
        <f t="shared" si="13"/>
        <v>5715400</v>
      </c>
      <c r="G31" s="61"/>
      <c r="H31" s="62">
        <v>2</v>
      </c>
      <c r="I31" s="63"/>
      <c r="J31" s="63">
        <v>480</v>
      </c>
      <c r="K31" s="58">
        <f>SUM(H31:J31)</f>
        <v>482</v>
      </c>
      <c r="L31" s="64"/>
      <c r="N31" s="32">
        <f t="shared" ref="N31" si="16">SUM(H31:J31)</f>
        <v>482</v>
      </c>
      <c r="O31" s="32">
        <f t="shared" ref="O31" si="17">K31-N31</f>
        <v>0</v>
      </c>
    </row>
    <row r="32" spans="1:16" ht="30" customHeight="1" x14ac:dyDescent="0.25">
      <c r="A32" s="39" t="s">
        <v>24</v>
      </c>
      <c r="B32" s="39" t="s">
        <v>33</v>
      </c>
      <c r="C32" s="57" t="s">
        <v>3</v>
      </c>
      <c r="D32" s="58"/>
      <c r="E32" s="59">
        <v>13180</v>
      </c>
      <c r="F32" s="60">
        <f t="shared" si="13"/>
        <v>0</v>
      </c>
      <c r="G32" s="61"/>
      <c r="H32" s="62">
        <v>709</v>
      </c>
      <c r="I32" s="63"/>
      <c r="J32" s="63"/>
      <c r="K32" s="58">
        <f t="shared" ref="K32:K34" si="18">SUM(H32:J32)</f>
        <v>709</v>
      </c>
      <c r="L32" s="64"/>
      <c r="N32" s="32">
        <f t="shared" si="14"/>
        <v>709</v>
      </c>
      <c r="O32" s="32">
        <f t="shared" si="15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/>
      <c r="E33" s="59">
        <v>7560</v>
      </c>
      <c r="F33" s="60">
        <f t="shared" si="13"/>
        <v>0</v>
      </c>
      <c r="G33" s="61"/>
      <c r="H33" s="62">
        <v>14</v>
      </c>
      <c r="I33" s="63"/>
      <c r="J33" s="63">
        <v>480</v>
      </c>
      <c r="K33" s="58">
        <f t="shared" ref="K33" si="19">SUM(H33:J33)</f>
        <v>494</v>
      </c>
      <c r="L33" s="64"/>
      <c r="N33" s="32">
        <f t="shared" ref="N33" si="20">SUM(H33:J33)</f>
        <v>494</v>
      </c>
      <c r="O33" s="32">
        <f t="shared" ref="O33" si="21">K33-N33</f>
        <v>0</v>
      </c>
    </row>
    <row r="34" spans="1:17" ht="30" customHeight="1" x14ac:dyDescent="0.25">
      <c r="A34" s="39" t="s">
        <v>25</v>
      </c>
      <c r="B34" s="39" t="s">
        <v>33</v>
      </c>
      <c r="C34" s="57" t="s">
        <v>3</v>
      </c>
      <c r="D34" s="58"/>
      <c r="E34" s="59">
        <v>760</v>
      </c>
      <c r="F34" s="60">
        <f t="shared" si="13"/>
        <v>0</v>
      </c>
      <c r="G34" s="61"/>
      <c r="H34" s="62">
        <v>1418</v>
      </c>
      <c r="I34" s="63"/>
      <c r="J34" s="63"/>
      <c r="K34" s="58">
        <f t="shared" si="18"/>
        <v>1418</v>
      </c>
      <c r="L34" s="64"/>
      <c r="N34" s="32">
        <f t="shared" si="14"/>
        <v>1418</v>
      </c>
      <c r="O34" s="32">
        <f t="shared" si="15"/>
        <v>0</v>
      </c>
    </row>
    <row r="35" spans="1:17" ht="30" customHeight="1" x14ac:dyDescent="0.25">
      <c r="A35" s="39" t="s">
        <v>25</v>
      </c>
      <c r="B35" s="39" t="s">
        <v>57</v>
      </c>
      <c r="C35" s="57" t="s">
        <v>3</v>
      </c>
      <c r="D35" s="58"/>
      <c r="E35" s="59">
        <v>450</v>
      </c>
      <c r="F35" s="60">
        <f t="shared" si="13"/>
        <v>0</v>
      </c>
      <c r="G35" s="61"/>
      <c r="H35" s="62">
        <v>28</v>
      </c>
      <c r="I35" s="63"/>
      <c r="J35" s="63">
        <v>960</v>
      </c>
      <c r="K35" s="58">
        <f t="shared" ref="K35" si="22">SUM(H35:J35)</f>
        <v>988</v>
      </c>
      <c r="L35" s="64"/>
      <c r="N35" s="32">
        <f t="shared" ref="N35" si="23">SUM(H35:J35)</f>
        <v>988</v>
      </c>
      <c r="O35" s="32">
        <f t="shared" ref="O35" si="24">K35-N35</f>
        <v>0</v>
      </c>
    </row>
    <row r="36" spans="1:17" ht="30" customHeight="1" x14ac:dyDescent="0.25">
      <c r="A36" s="39" t="s">
        <v>58</v>
      </c>
      <c r="B36" s="39" t="s">
        <v>59</v>
      </c>
      <c r="C36" s="57" t="s">
        <v>62</v>
      </c>
      <c r="D36" s="58"/>
      <c r="E36" s="59">
        <v>36660</v>
      </c>
      <c r="F36" s="60">
        <f t="shared" si="13"/>
        <v>0</v>
      </c>
      <c r="G36" s="61"/>
      <c r="H36" s="62"/>
      <c r="I36" s="63"/>
      <c r="J36" s="63">
        <v>269</v>
      </c>
      <c r="K36" s="58">
        <f t="shared" ref="K36:K37" si="25">SUM(H36:J36)</f>
        <v>269</v>
      </c>
      <c r="L36" s="64"/>
      <c r="N36" s="32">
        <f t="shared" ref="N36:N37" si="26">SUM(H36:J36)</f>
        <v>269</v>
      </c>
      <c r="O36" s="32">
        <f t="shared" ref="O36:O37" si="27">K36-N36</f>
        <v>0</v>
      </c>
    </row>
    <row r="37" spans="1:17" ht="30" customHeight="1" x14ac:dyDescent="0.25">
      <c r="A37" s="39" t="s">
        <v>60</v>
      </c>
      <c r="B37" s="39" t="s">
        <v>61</v>
      </c>
      <c r="C37" s="57" t="s">
        <v>3</v>
      </c>
      <c r="D37" s="58"/>
      <c r="E37" s="59">
        <v>12400</v>
      </c>
      <c r="F37" s="60">
        <f t="shared" si="13"/>
        <v>0</v>
      </c>
      <c r="G37" s="61"/>
      <c r="H37" s="62"/>
      <c r="I37" s="63"/>
      <c r="J37" s="63">
        <v>269</v>
      </c>
      <c r="K37" s="58">
        <f t="shared" si="25"/>
        <v>269</v>
      </c>
      <c r="L37" s="64"/>
      <c r="N37" s="32">
        <f t="shared" si="26"/>
        <v>269</v>
      </c>
      <c r="O37" s="32">
        <f t="shared" si="27"/>
        <v>0</v>
      </c>
    </row>
    <row r="38" spans="1:17" s="7" customFormat="1" ht="30" customHeight="1" x14ac:dyDescent="0.15">
      <c r="A38" s="39" t="s">
        <v>12</v>
      </c>
      <c r="B38" s="39" t="s">
        <v>7</v>
      </c>
      <c r="C38" s="57" t="s">
        <v>8</v>
      </c>
      <c r="D38" s="65">
        <v>0.54</v>
      </c>
      <c r="E38" s="66"/>
      <c r="F38" s="60">
        <f>TRUNC(SUM(F30:F37)*D38%)-263</f>
        <v>30600</v>
      </c>
      <c r="G38" s="43"/>
      <c r="H38" s="62"/>
      <c r="I38" s="63"/>
      <c r="J38" s="63"/>
      <c r="K38" s="65">
        <v>0.54</v>
      </c>
      <c r="L38" s="60">
        <f>TRUNC(SUM(F30:F34)*K38%,-1)</f>
        <v>30860</v>
      </c>
      <c r="M38" s="31"/>
      <c r="N38" s="32">
        <f t="shared" si="14"/>
        <v>0</v>
      </c>
      <c r="O38" s="32">
        <f t="shared" si="15"/>
        <v>0.54</v>
      </c>
    </row>
    <row r="39" spans="1:17" s="7" customFormat="1" ht="30" customHeight="1" x14ac:dyDescent="0.15">
      <c r="A39" s="39"/>
      <c r="B39" s="39"/>
      <c r="C39" s="57"/>
      <c r="D39" s="65"/>
      <c r="E39" s="66"/>
      <c r="F39" s="60"/>
      <c r="G39" s="43"/>
      <c r="H39" s="62"/>
      <c r="I39" s="63"/>
      <c r="J39" s="63"/>
      <c r="K39" s="65"/>
      <c r="L39" s="69"/>
      <c r="M39" s="31"/>
      <c r="N39" s="32"/>
      <c r="O39" s="32"/>
    </row>
    <row r="40" spans="1:17" s="11" customFormat="1" ht="30" customHeight="1" x14ac:dyDescent="0.25">
      <c r="A40" s="38" t="s">
        <v>63</v>
      </c>
      <c r="B40" s="38" t="s">
        <v>1</v>
      </c>
      <c r="C40" s="48" t="s">
        <v>1</v>
      </c>
      <c r="D40" s="46"/>
      <c r="E40" s="55"/>
      <c r="F40" s="50">
        <f>SUM(F41:F43)</f>
        <v>0</v>
      </c>
      <c r="G40" s="43"/>
      <c r="H40" s="62"/>
      <c r="I40" s="63"/>
      <c r="J40" s="63"/>
      <c r="K40" s="46"/>
      <c r="L40" s="56"/>
      <c r="N40" s="32">
        <f t="shared" ref="N40:N43" si="28">SUM(H40:J40)</f>
        <v>0</v>
      </c>
      <c r="O40" s="32">
        <f t="shared" ref="O40:O43" si="29">K40-N40</f>
        <v>0</v>
      </c>
    </row>
    <row r="41" spans="1:17" ht="30" customHeight="1" x14ac:dyDescent="0.25">
      <c r="A41" s="39" t="s">
        <v>65</v>
      </c>
      <c r="B41" s="39" t="s">
        <v>66</v>
      </c>
      <c r="C41" s="57" t="s">
        <v>68</v>
      </c>
      <c r="D41" s="58">
        <v>0</v>
      </c>
      <c r="E41" s="59">
        <v>90300</v>
      </c>
      <c r="F41" s="60">
        <f>TRUNC(E41*D41,0)</f>
        <v>0</v>
      </c>
      <c r="G41" s="61"/>
      <c r="H41" s="62">
        <v>281</v>
      </c>
      <c r="I41" s="63"/>
      <c r="J41" s="63"/>
      <c r="K41" s="58">
        <f t="shared" ref="K41:K42" si="30">SUM(H41:J41)</f>
        <v>281</v>
      </c>
      <c r="L41" s="64"/>
      <c r="N41" s="32">
        <f t="shared" si="28"/>
        <v>281</v>
      </c>
      <c r="O41" s="32">
        <f t="shared" si="29"/>
        <v>0</v>
      </c>
      <c r="P41" s="20">
        <f>'[79]관급자재(토목,기계)_전체분'!$L$619+'[79]관급자재(토목,기계)_전체분'!$L$620+'[79]관급자재(토목,기계)_전체분'!$L$542+'[79]관급자재(토목,기계)_전체분'!$L$543</f>
        <v>197966660</v>
      </c>
      <c r="Q41" s="20">
        <f>'[79]관급자재(토목,기계)_전체분'!$L$605+'[79]관급자재(토목,기계)_전체분'!$L$606</f>
        <v>1715200</v>
      </c>
    </row>
    <row r="42" spans="1:17" ht="30" customHeight="1" x14ac:dyDescent="0.25">
      <c r="A42" s="39" t="s">
        <v>64</v>
      </c>
      <c r="B42" s="39" t="s">
        <v>67</v>
      </c>
      <c r="C42" s="57" t="s">
        <v>68</v>
      </c>
      <c r="D42" s="58">
        <v>0</v>
      </c>
      <c r="E42" s="59">
        <v>191220</v>
      </c>
      <c r="F42" s="60">
        <f>TRUNC(E42*D42,0)</f>
        <v>0</v>
      </c>
      <c r="G42" s="61"/>
      <c r="H42" s="62">
        <v>135</v>
      </c>
      <c r="I42" s="63"/>
      <c r="J42" s="63"/>
      <c r="K42" s="58">
        <f t="shared" si="30"/>
        <v>135</v>
      </c>
      <c r="L42" s="64"/>
      <c r="N42" s="32">
        <f t="shared" si="28"/>
        <v>135</v>
      </c>
      <c r="O42" s="32">
        <f t="shared" si="29"/>
        <v>0</v>
      </c>
      <c r="P42" s="20">
        <f>TRUNC(P41*0.54%)</f>
        <v>1069019</v>
      </c>
      <c r="Q42" s="20">
        <f>TRUNC(Q41*0.54%)</f>
        <v>9262</v>
      </c>
    </row>
    <row r="43" spans="1:17" ht="30" customHeight="1" x14ac:dyDescent="0.15">
      <c r="A43" s="39" t="s">
        <v>12</v>
      </c>
      <c r="B43" s="39" t="s">
        <v>7</v>
      </c>
      <c r="C43" s="57" t="s">
        <v>8</v>
      </c>
      <c r="D43" s="65">
        <v>0.54</v>
      </c>
      <c r="E43" s="66"/>
      <c r="F43" s="60">
        <f>TRUNC(SUM(F41:F42)*D43%)</f>
        <v>0</v>
      </c>
      <c r="G43" s="61"/>
      <c r="H43" s="62"/>
      <c r="I43" s="63"/>
      <c r="J43" s="63"/>
      <c r="K43" s="65">
        <v>0.54</v>
      </c>
      <c r="L43" s="60">
        <f>TRUNC(SUM(F41:F42)*K43%,-1)</f>
        <v>0</v>
      </c>
      <c r="M43" s="31"/>
      <c r="N43" s="32">
        <f t="shared" si="28"/>
        <v>0</v>
      </c>
      <c r="O43" s="32">
        <f t="shared" si="29"/>
        <v>0.54</v>
      </c>
    </row>
    <row r="44" spans="1:17" s="7" customFormat="1" ht="30" customHeight="1" x14ac:dyDescent="0.15">
      <c r="A44" s="39"/>
      <c r="B44" s="39"/>
      <c r="C44" s="57"/>
      <c r="D44" s="65"/>
      <c r="E44" s="66"/>
      <c r="F44" s="60"/>
      <c r="G44" s="43"/>
      <c r="H44" s="62"/>
      <c r="I44" s="63"/>
      <c r="J44" s="63"/>
      <c r="K44" s="65"/>
      <c r="L44" s="69"/>
      <c r="M44" s="31"/>
      <c r="N44" s="32"/>
      <c r="O44" s="32"/>
    </row>
    <row r="45" spans="1:17" s="11" customFormat="1" ht="30" customHeight="1" x14ac:dyDescent="0.25">
      <c r="A45" s="38" t="s">
        <v>69</v>
      </c>
      <c r="B45" s="38" t="s">
        <v>1</v>
      </c>
      <c r="C45" s="48" t="s">
        <v>1</v>
      </c>
      <c r="D45" s="46"/>
      <c r="E45" s="55"/>
      <c r="F45" s="50">
        <f>SUM(F46:F53)</f>
        <v>0</v>
      </c>
      <c r="G45" s="43"/>
      <c r="H45" s="62"/>
      <c r="I45" s="63"/>
      <c r="J45" s="63"/>
      <c r="K45" s="46"/>
      <c r="L45" s="56"/>
      <c r="N45" s="32">
        <f t="shared" ref="N45:N47" si="31">SUM(H45:J45)</f>
        <v>0</v>
      </c>
      <c r="O45" s="32">
        <f t="shared" ref="O45:O47" si="32">K45-N45</f>
        <v>0</v>
      </c>
    </row>
    <row r="46" spans="1:17" ht="30" customHeight="1" x14ac:dyDescent="0.25">
      <c r="A46" s="39" t="s">
        <v>70</v>
      </c>
      <c r="B46" s="39" t="s">
        <v>73</v>
      </c>
      <c r="C46" s="57" t="s">
        <v>79</v>
      </c>
      <c r="D46" s="58">
        <v>0</v>
      </c>
      <c r="E46" s="59">
        <v>269500</v>
      </c>
      <c r="F46" s="60">
        <f>TRUNC(E46*D46,0)</f>
        <v>0</v>
      </c>
      <c r="G46" s="61"/>
      <c r="H46" s="62">
        <v>21</v>
      </c>
      <c r="I46" s="63"/>
      <c r="J46" s="63"/>
      <c r="K46" s="58">
        <f t="shared" ref="K46:K53" si="33">SUM(H46:J46)</f>
        <v>21</v>
      </c>
      <c r="L46" s="64"/>
      <c r="N46" s="32">
        <f t="shared" si="31"/>
        <v>21</v>
      </c>
      <c r="O46" s="32">
        <f t="shared" si="32"/>
        <v>0</v>
      </c>
    </row>
    <row r="47" spans="1:17" ht="30" hidden="1" customHeight="1" x14ac:dyDescent="0.25">
      <c r="A47" s="39" t="s">
        <v>70</v>
      </c>
      <c r="B47" s="39" t="s">
        <v>74</v>
      </c>
      <c r="C47" s="57" t="s">
        <v>80</v>
      </c>
      <c r="D47" s="58"/>
      <c r="E47" s="59">
        <v>1051000</v>
      </c>
      <c r="F47" s="60">
        <f>TRUNC(E47*K47,0)</f>
        <v>0</v>
      </c>
      <c r="G47" s="61"/>
      <c r="H47" s="62">
        <v>0</v>
      </c>
      <c r="I47" s="63"/>
      <c r="J47" s="63"/>
      <c r="K47" s="58">
        <f t="shared" si="33"/>
        <v>0</v>
      </c>
      <c r="L47" s="64"/>
      <c r="N47" s="32">
        <f t="shared" si="31"/>
        <v>0</v>
      </c>
      <c r="O47" s="32">
        <f t="shared" si="32"/>
        <v>0</v>
      </c>
    </row>
    <row r="48" spans="1:17" s="7" customFormat="1" ht="30" customHeight="1" x14ac:dyDescent="0.15">
      <c r="A48" s="39" t="s">
        <v>70</v>
      </c>
      <c r="B48" s="39" t="s">
        <v>75</v>
      </c>
      <c r="C48" s="57" t="s">
        <v>81</v>
      </c>
      <c r="D48" s="58">
        <v>0</v>
      </c>
      <c r="E48" s="59">
        <v>200800</v>
      </c>
      <c r="F48" s="60">
        <f t="shared" ref="F48:F53" si="34">TRUNC(E48*D48,0)</f>
        <v>0</v>
      </c>
      <c r="G48" s="43"/>
      <c r="H48" s="62">
        <v>137</v>
      </c>
      <c r="I48" s="63"/>
      <c r="J48" s="63"/>
      <c r="K48" s="58">
        <f t="shared" si="33"/>
        <v>137</v>
      </c>
      <c r="L48" s="69"/>
      <c r="M48" s="31"/>
      <c r="N48" s="32"/>
      <c r="O48" s="32"/>
    </row>
    <row r="49" spans="1:17" s="7" customFormat="1" ht="30" customHeight="1" x14ac:dyDescent="0.15">
      <c r="A49" s="39" t="s">
        <v>70</v>
      </c>
      <c r="B49" s="39" t="s">
        <v>76</v>
      </c>
      <c r="C49" s="57" t="s">
        <v>80</v>
      </c>
      <c r="D49" s="58">
        <v>0</v>
      </c>
      <c r="E49" s="59">
        <v>783100</v>
      </c>
      <c r="F49" s="60">
        <f t="shared" si="34"/>
        <v>0</v>
      </c>
      <c r="G49" s="43"/>
      <c r="H49" s="62">
        <v>4</v>
      </c>
      <c r="I49" s="63"/>
      <c r="J49" s="63"/>
      <c r="K49" s="58">
        <f t="shared" si="33"/>
        <v>4</v>
      </c>
      <c r="L49" s="69"/>
      <c r="M49" s="31"/>
      <c r="N49" s="32"/>
      <c r="O49" s="32"/>
    </row>
    <row r="50" spans="1:17" s="7" customFormat="1" ht="30" customHeight="1" x14ac:dyDescent="0.15">
      <c r="A50" s="39" t="s">
        <v>71</v>
      </c>
      <c r="B50" s="39" t="s">
        <v>77</v>
      </c>
      <c r="C50" s="57" t="s">
        <v>82</v>
      </c>
      <c r="D50" s="58">
        <v>0</v>
      </c>
      <c r="E50" s="59">
        <v>189640</v>
      </c>
      <c r="F50" s="60">
        <f t="shared" si="34"/>
        <v>0</v>
      </c>
      <c r="G50" s="43"/>
      <c r="H50" s="62">
        <v>4</v>
      </c>
      <c r="I50" s="63"/>
      <c r="J50" s="63"/>
      <c r="K50" s="58">
        <f t="shared" si="33"/>
        <v>4</v>
      </c>
      <c r="L50" s="69"/>
      <c r="M50" s="31"/>
      <c r="N50" s="32"/>
      <c r="O50" s="32"/>
    </row>
    <row r="51" spans="1:17" s="7" customFormat="1" ht="30" customHeight="1" x14ac:dyDescent="0.15">
      <c r="A51" s="39" t="s">
        <v>71</v>
      </c>
      <c r="B51" s="39" t="s">
        <v>78</v>
      </c>
      <c r="C51" s="57" t="s">
        <v>80</v>
      </c>
      <c r="D51" s="58">
        <v>0</v>
      </c>
      <c r="E51" s="59">
        <v>51260</v>
      </c>
      <c r="F51" s="60">
        <f t="shared" si="34"/>
        <v>0</v>
      </c>
      <c r="G51" s="43"/>
      <c r="H51" s="62">
        <v>27</v>
      </c>
      <c r="I51" s="63"/>
      <c r="J51" s="63"/>
      <c r="K51" s="58">
        <f t="shared" si="33"/>
        <v>27</v>
      </c>
      <c r="L51" s="69"/>
      <c r="M51" s="31"/>
      <c r="N51" s="32"/>
      <c r="O51" s="32"/>
    </row>
    <row r="52" spans="1:17" s="7" customFormat="1" ht="30" customHeight="1" x14ac:dyDescent="0.15">
      <c r="A52" s="39" t="s">
        <v>72</v>
      </c>
      <c r="B52" s="39" t="s">
        <v>77</v>
      </c>
      <c r="C52" s="57" t="s">
        <v>83</v>
      </c>
      <c r="D52" s="58">
        <v>0</v>
      </c>
      <c r="E52" s="59">
        <v>94080</v>
      </c>
      <c r="F52" s="60">
        <f t="shared" si="34"/>
        <v>0</v>
      </c>
      <c r="G52" s="43"/>
      <c r="H52" s="62">
        <v>4</v>
      </c>
      <c r="I52" s="63"/>
      <c r="J52" s="63"/>
      <c r="K52" s="58">
        <f t="shared" si="33"/>
        <v>4</v>
      </c>
      <c r="L52" s="69"/>
      <c r="M52" s="31"/>
      <c r="N52" s="32"/>
      <c r="O52" s="32"/>
    </row>
    <row r="53" spans="1:17" s="7" customFormat="1" ht="30" customHeight="1" x14ac:dyDescent="0.15">
      <c r="A53" s="39" t="s">
        <v>72</v>
      </c>
      <c r="B53" s="39" t="s">
        <v>78</v>
      </c>
      <c r="C53" s="57" t="s">
        <v>80</v>
      </c>
      <c r="D53" s="58">
        <v>0</v>
      </c>
      <c r="E53" s="59">
        <v>89180</v>
      </c>
      <c r="F53" s="60">
        <f t="shared" si="34"/>
        <v>0</v>
      </c>
      <c r="G53" s="43"/>
      <c r="H53" s="62">
        <v>27</v>
      </c>
      <c r="I53" s="63"/>
      <c r="J53" s="63"/>
      <c r="K53" s="58">
        <f t="shared" si="33"/>
        <v>27</v>
      </c>
      <c r="L53" s="69"/>
      <c r="M53" s="31"/>
      <c r="N53" s="32"/>
      <c r="O53" s="32"/>
    </row>
    <row r="54" spans="1:17" s="7" customFormat="1" ht="30" customHeight="1" x14ac:dyDescent="0.15">
      <c r="A54" s="39"/>
      <c r="B54" s="39"/>
      <c r="C54" s="57"/>
      <c r="D54" s="58"/>
      <c r="E54" s="59"/>
      <c r="F54" s="60"/>
      <c r="G54" s="43"/>
      <c r="H54" s="62"/>
      <c r="I54" s="63"/>
      <c r="J54" s="63"/>
      <c r="K54" s="58"/>
      <c r="L54" s="69"/>
      <c r="M54" s="31"/>
      <c r="N54" s="32"/>
      <c r="O54" s="32"/>
    </row>
    <row r="55" spans="1:17" s="11" customFormat="1" ht="30" customHeight="1" x14ac:dyDescent="0.25">
      <c r="A55" s="38" t="s">
        <v>84</v>
      </c>
      <c r="B55" s="38" t="s">
        <v>1</v>
      </c>
      <c r="C55" s="48" t="s">
        <v>1</v>
      </c>
      <c r="D55" s="46"/>
      <c r="E55" s="55"/>
      <c r="F55" s="50">
        <f>SUM(F56:F65)</f>
        <v>53699000</v>
      </c>
      <c r="G55" s="43" t="s">
        <v>276</v>
      </c>
      <c r="H55" s="62"/>
      <c r="I55" s="63"/>
      <c r="J55" s="63"/>
      <c r="K55" s="46"/>
      <c r="L55" s="56"/>
      <c r="N55" s="32">
        <f t="shared" ref="N55:N65" si="35">SUM(H55:J55)</f>
        <v>0</v>
      </c>
      <c r="O55" s="32">
        <f t="shared" ref="O55:O65" si="36">K55-N55</f>
        <v>0</v>
      </c>
    </row>
    <row r="56" spans="1:17" ht="30" customHeight="1" x14ac:dyDescent="0.25">
      <c r="A56" s="39" t="s">
        <v>85</v>
      </c>
      <c r="B56" s="39" t="s">
        <v>93</v>
      </c>
      <c r="C56" s="57" t="s">
        <v>80</v>
      </c>
      <c r="D56" s="58">
        <v>39</v>
      </c>
      <c r="E56" s="59">
        <v>897000</v>
      </c>
      <c r="F56" s="60">
        <f>TRUNC(E56*D56,0)</f>
        <v>34983000</v>
      </c>
      <c r="G56" s="61"/>
      <c r="H56" s="62">
        <v>92</v>
      </c>
      <c r="I56" s="63"/>
      <c r="J56" s="63">
        <v>23</v>
      </c>
      <c r="K56" s="58">
        <f t="shared" ref="K56:K64" si="37">SUM(H56:J56)</f>
        <v>115</v>
      </c>
      <c r="L56" s="64"/>
      <c r="N56" s="32">
        <f t="shared" si="35"/>
        <v>115</v>
      </c>
      <c r="O56" s="32">
        <f t="shared" si="36"/>
        <v>0</v>
      </c>
      <c r="P56" s="20">
        <f>'[79]관급자재(토목,기계)_전체분'!$L$619+'[79]관급자재(토목,기계)_전체분'!$L$620+'[79]관급자재(토목,기계)_전체분'!$L$542+'[79]관급자재(토목,기계)_전체분'!$L$543</f>
        <v>197966660</v>
      </c>
      <c r="Q56" s="20">
        <f>'[79]관급자재(토목,기계)_전체분'!$L$605+'[79]관급자재(토목,기계)_전체분'!$L$606</f>
        <v>1715200</v>
      </c>
    </row>
    <row r="57" spans="1:17" ht="30" customHeight="1" x14ac:dyDescent="0.25">
      <c r="A57" s="39" t="s">
        <v>86</v>
      </c>
      <c r="B57" s="39" t="s">
        <v>94</v>
      </c>
      <c r="C57" s="57" t="s">
        <v>80</v>
      </c>
      <c r="D57" s="58">
        <v>14</v>
      </c>
      <c r="E57" s="59">
        <v>52800</v>
      </c>
      <c r="F57" s="60">
        <f t="shared" ref="F57:F64" si="38">TRUNC(E57*D57,0)</f>
        <v>739200</v>
      </c>
      <c r="G57" s="61"/>
      <c r="H57" s="62"/>
      <c r="I57" s="63"/>
      <c r="J57" s="63">
        <v>51</v>
      </c>
      <c r="K57" s="58">
        <f t="shared" si="37"/>
        <v>51</v>
      </c>
      <c r="L57" s="64"/>
      <c r="N57" s="32"/>
      <c r="O57" s="32"/>
      <c r="P57" s="20"/>
      <c r="Q57" s="20"/>
    </row>
    <row r="58" spans="1:17" ht="30" customHeight="1" x14ac:dyDescent="0.25">
      <c r="A58" s="39" t="s">
        <v>87</v>
      </c>
      <c r="B58" s="39" t="s">
        <v>95</v>
      </c>
      <c r="C58" s="57" t="s">
        <v>80</v>
      </c>
      <c r="D58" s="58">
        <v>74</v>
      </c>
      <c r="E58" s="59">
        <v>57700</v>
      </c>
      <c r="F58" s="60">
        <f t="shared" si="38"/>
        <v>4269800</v>
      </c>
      <c r="G58" s="61"/>
      <c r="H58" s="62">
        <v>105</v>
      </c>
      <c r="I58" s="63"/>
      <c r="J58" s="63"/>
      <c r="K58" s="58">
        <f t="shared" si="37"/>
        <v>105</v>
      </c>
      <c r="L58" s="64"/>
      <c r="N58" s="32"/>
      <c r="O58" s="32"/>
      <c r="P58" s="20"/>
      <c r="Q58" s="20"/>
    </row>
    <row r="59" spans="1:17" ht="30" customHeight="1" x14ac:dyDescent="0.25">
      <c r="A59" s="39" t="s">
        <v>88</v>
      </c>
      <c r="B59" s="39" t="s">
        <v>96</v>
      </c>
      <c r="C59" s="57" t="s">
        <v>80</v>
      </c>
      <c r="D59" s="58">
        <v>1949</v>
      </c>
      <c r="E59" s="59">
        <v>3110</v>
      </c>
      <c r="F59" s="60">
        <f t="shared" si="38"/>
        <v>6061390</v>
      </c>
      <c r="G59" s="61"/>
      <c r="H59" s="62">
        <v>6077</v>
      </c>
      <c r="I59" s="63"/>
      <c r="J59" s="63"/>
      <c r="K59" s="58">
        <f t="shared" si="37"/>
        <v>6077</v>
      </c>
      <c r="L59" s="64"/>
      <c r="N59" s="32"/>
      <c r="O59" s="32"/>
      <c r="P59" s="20"/>
      <c r="Q59" s="20"/>
    </row>
    <row r="60" spans="1:17" ht="30" customHeight="1" x14ac:dyDescent="0.25">
      <c r="A60" s="39" t="s">
        <v>85</v>
      </c>
      <c r="B60" s="39" t="s">
        <v>97</v>
      </c>
      <c r="C60" s="57" t="s">
        <v>80</v>
      </c>
      <c r="D60" s="58">
        <v>2</v>
      </c>
      <c r="E60" s="59">
        <v>1479200</v>
      </c>
      <c r="F60" s="60">
        <f t="shared" si="38"/>
        <v>2958400</v>
      </c>
      <c r="G60" s="61"/>
      <c r="H60" s="62">
        <v>7</v>
      </c>
      <c r="I60" s="63"/>
      <c r="J60" s="63"/>
      <c r="K60" s="58">
        <f t="shared" si="37"/>
        <v>7</v>
      </c>
      <c r="L60" s="64"/>
      <c r="N60" s="32"/>
      <c r="O60" s="32"/>
      <c r="P60" s="20"/>
      <c r="Q60" s="20"/>
    </row>
    <row r="61" spans="1:17" ht="30" customHeight="1" x14ac:dyDescent="0.25">
      <c r="A61" s="39" t="s">
        <v>89</v>
      </c>
      <c r="B61" s="39" t="s">
        <v>98</v>
      </c>
      <c r="C61" s="57" t="s">
        <v>80</v>
      </c>
      <c r="D61" s="58">
        <v>942</v>
      </c>
      <c r="E61" s="59">
        <v>4670</v>
      </c>
      <c r="F61" s="60">
        <f t="shared" si="38"/>
        <v>4399140</v>
      </c>
      <c r="G61" s="61"/>
      <c r="H61" s="62">
        <v>1867</v>
      </c>
      <c r="I61" s="63"/>
      <c r="J61" s="63"/>
      <c r="K61" s="58">
        <f t="shared" si="37"/>
        <v>1867</v>
      </c>
      <c r="L61" s="64"/>
      <c r="N61" s="32"/>
      <c r="O61" s="32"/>
      <c r="P61" s="20"/>
      <c r="Q61" s="20"/>
    </row>
    <row r="62" spans="1:17" ht="30" customHeight="1" x14ac:dyDescent="0.25">
      <c r="A62" s="39" t="s">
        <v>90</v>
      </c>
      <c r="B62" s="39" t="s">
        <v>99</v>
      </c>
      <c r="C62" s="57" t="s">
        <v>80</v>
      </c>
      <c r="D62" s="58"/>
      <c r="E62" s="59">
        <v>13240000</v>
      </c>
      <c r="F62" s="60">
        <f t="shared" si="38"/>
        <v>0</v>
      </c>
      <c r="G62" s="61"/>
      <c r="H62" s="62">
        <v>1</v>
      </c>
      <c r="I62" s="63"/>
      <c r="J62" s="63"/>
      <c r="K62" s="58">
        <f t="shared" si="37"/>
        <v>1</v>
      </c>
      <c r="L62" s="64"/>
      <c r="N62" s="32"/>
      <c r="O62" s="32"/>
      <c r="P62" s="20"/>
      <c r="Q62" s="20"/>
    </row>
    <row r="63" spans="1:17" ht="30" customHeight="1" x14ac:dyDescent="0.25">
      <c r="A63" s="39" t="s">
        <v>91</v>
      </c>
      <c r="B63" s="39" t="s">
        <v>100</v>
      </c>
      <c r="C63" s="57" t="s">
        <v>80</v>
      </c>
      <c r="D63" s="58"/>
      <c r="E63" s="59">
        <v>16060000</v>
      </c>
      <c r="F63" s="60">
        <f t="shared" si="38"/>
        <v>0</v>
      </c>
      <c r="G63" s="61"/>
      <c r="H63" s="62">
        <v>1</v>
      </c>
      <c r="I63" s="63"/>
      <c r="J63" s="63"/>
      <c r="K63" s="58">
        <f t="shared" si="37"/>
        <v>1</v>
      </c>
      <c r="L63" s="64"/>
      <c r="N63" s="32"/>
      <c r="O63" s="32"/>
      <c r="P63" s="20"/>
      <c r="Q63" s="20"/>
    </row>
    <row r="64" spans="1:17" ht="30" customHeight="1" x14ac:dyDescent="0.25">
      <c r="A64" s="39" t="s">
        <v>92</v>
      </c>
      <c r="B64" s="39" t="s">
        <v>101</v>
      </c>
      <c r="C64" s="57" t="s">
        <v>80</v>
      </c>
      <c r="D64" s="58"/>
      <c r="E64" s="59">
        <v>12760000</v>
      </c>
      <c r="F64" s="60">
        <f t="shared" si="38"/>
        <v>0</v>
      </c>
      <c r="G64" s="61"/>
      <c r="H64" s="62">
        <v>1</v>
      </c>
      <c r="I64" s="63"/>
      <c r="J64" s="63"/>
      <c r="K64" s="58">
        <f t="shared" si="37"/>
        <v>1</v>
      </c>
      <c r="L64" s="64"/>
      <c r="N64" s="32">
        <f t="shared" si="35"/>
        <v>1</v>
      </c>
      <c r="O64" s="32">
        <f t="shared" si="36"/>
        <v>0</v>
      </c>
      <c r="P64" s="20">
        <f>TRUNC(P56*0.54%)</f>
        <v>1069019</v>
      </c>
      <c r="Q64" s="20">
        <f>TRUNC(Q56*0.54%)</f>
        <v>9262</v>
      </c>
    </row>
    <row r="65" spans="1:17" ht="30" customHeight="1" x14ac:dyDescent="0.15">
      <c r="A65" s="39" t="s">
        <v>12</v>
      </c>
      <c r="B65" s="39" t="s">
        <v>7</v>
      </c>
      <c r="C65" s="57" t="s">
        <v>8</v>
      </c>
      <c r="D65" s="65">
        <v>0.54</v>
      </c>
      <c r="E65" s="66"/>
      <c r="F65" s="60">
        <f>TRUNC(SUM(F56:F64)*D65%)-349</f>
        <v>288070</v>
      </c>
      <c r="G65" s="61"/>
      <c r="H65" s="62"/>
      <c r="I65" s="63"/>
      <c r="J65" s="63"/>
      <c r="K65" s="65">
        <v>0.54</v>
      </c>
      <c r="L65" s="60">
        <f>TRUNC(SUM(F56:F64)*K65%,-1)</f>
        <v>288410</v>
      </c>
      <c r="M65" s="31"/>
      <c r="N65" s="32">
        <f t="shared" si="35"/>
        <v>0</v>
      </c>
      <c r="O65" s="32">
        <f t="shared" si="36"/>
        <v>0.54</v>
      </c>
    </row>
    <row r="66" spans="1:17" s="7" customFormat="1" ht="30" customHeight="1" x14ac:dyDescent="0.15">
      <c r="A66" s="39"/>
      <c r="B66" s="39"/>
      <c r="C66" s="57"/>
      <c r="D66" s="58"/>
      <c r="E66" s="59"/>
      <c r="F66" s="60"/>
      <c r="G66" s="43"/>
      <c r="H66" s="62"/>
      <c r="I66" s="63"/>
      <c r="J66" s="63"/>
      <c r="K66" s="58"/>
      <c r="L66" s="69"/>
      <c r="M66" s="31"/>
      <c r="N66" s="32"/>
      <c r="O66" s="32"/>
    </row>
    <row r="67" spans="1:17" s="11" customFormat="1" ht="30" customHeight="1" x14ac:dyDescent="0.25">
      <c r="A67" s="38" t="s">
        <v>102</v>
      </c>
      <c r="B67" s="38" t="s">
        <v>1</v>
      </c>
      <c r="C67" s="48" t="s">
        <v>1</v>
      </c>
      <c r="D67" s="46"/>
      <c r="E67" s="55"/>
      <c r="F67" s="50">
        <f>SUM(F68:F70)</f>
        <v>0</v>
      </c>
      <c r="G67" s="43"/>
      <c r="H67" s="62"/>
      <c r="I67" s="63"/>
      <c r="J67" s="63"/>
      <c r="K67" s="46"/>
      <c r="L67" s="56"/>
      <c r="N67" s="32">
        <f t="shared" ref="N67:N70" si="39">SUM(H67:J67)</f>
        <v>0</v>
      </c>
      <c r="O67" s="32">
        <f t="shared" ref="O67:O70" si="40">K67-N67</f>
        <v>0</v>
      </c>
    </row>
    <row r="68" spans="1:17" ht="30" customHeight="1" x14ac:dyDescent="0.25">
      <c r="A68" s="39" t="s">
        <v>103</v>
      </c>
      <c r="B68" s="39" t="s">
        <v>105</v>
      </c>
      <c r="C68" s="57" t="s">
        <v>80</v>
      </c>
      <c r="D68" s="58">
        <v>0</v>
      </c>
      <c r="E68" s="59">
        <v>209230</v>
      </c>
      <c r="F68" s="60">
        <f>TRUNC(E68*D68,0)</f>
        <v>0</v>
      </c>
      <c r="G68" s="61"/>
      <c r="H68" s="62"/>
      <c r="I68" s="63"/>
      <c r="J68" s="63">
        <v>102</v>
      </c>
      <c r="K68" s="58">
        <f t="shared" ref="K68:K69" si="41">SUM(H68:J68)</f>
        <v>102</v>
      </c>
      <c r="L68" s="64"/>
      <c r="N68" s="32">
        <f t="shared" si="39"/>
        <v>102</v>
      </c>
      <c r="O68" s="32">
        <f t="shared" si="40"/>
        <v>0</v>
      </c>
      <c r="P68" s="20">
        <f>'[79]관급자재(토목,기계)_전체분'!$L$619+'[79]관급자재(토목,기계)_전체분'!$L$620+'[79]관급자재(토목,기계)_전체분'!$L$542+'[79]관급자재(토목,기계)_전체분'!$L$543</f>
        <v>197966660</v>
      </c>
      <c r="Q68" s="20">
        <f>'[79]관급자재(토목,기계)_전체분'!$L$605+'[79]관급자재(토목,기계)_전체분'!$L$606</f>
        <v>1715200</v>
      </c>
    </row>
    <row r="69" spans="1:17" ht="30" customHeight="1" x14ac:dyDescent="0.25">
      <c r="A69" s="39" t="s">
        <v>104</v>
      </c>
      <c r="B69" s="39" t="s">
        <v>106</v>
      </c>
      <c r="C69" s="57" t="s">
        <v>80</v>
      </c>
      <c r="D69" s="58">
        <v>0</v>
      </c>
      <c r="E69" s="59">
        <v>214700</v>
      </c>
      <c r="F69" s="60">
        <f>TRUNC(E69*D69,0)</f>
        <v>0</v>
      </c>
      <c r="G69" s="61"/>
      <c r="H69" s="62"/>
      <c r="I69" s="63"/>
      <c r="J69" s="63">
        <v>65</v>
      </c>
      <c r="K69" s="58">
        <f t="shared" si="41"/>
        <v>65</v>
      </c>
      <c r="L69" s="64"/>
      <c r="N69" s="32">
        <f t="shared" si="39"/>
        <v>65</v>
      </c>
      <c r="O69" s="32">
        <f t="shared" si="40"/>
        <v>0</v>
      </c>
      <c r="P69" s="20">
        <f>TRUNC(P68*0.54%)</f>
        <v>1069019</v>
      </c>
      <c r="Q69" s="20">
        <f>TRUNC(Q68*0.54%)</f>
        <v>9262</v>
      </c>
    </row>
    <row r="70" spans="1:17" ht="30" customHeight="1" x14ac:dyDescent="0.15">
      <c r="A70" s="39" t="s">
        <v>12</v>
      </c>
      <c r="B70" s="39" t="s">
        <v>7</v>
      </c>
      <c r="C70" s="57" t="s">
        <v>8</v>
      </c>
      <c r="D70" s="65">
        <v>0.54</v>
      </c>
      <c r="E70" s="66"/>
      <c r="F70" s="60">
        <f>TRUNC(SUM(F68:F69)*D70%)</f>
        <v>0</v>
      </c>
      <c r="G70" s="61"/>
      <c r="H70" s="62"/>
      <c r="I70" s="63"/>
      <c r="J70" s="63"/>
      <c r="K70" s="65">
        <v>0.54</v>
      </c>
      <c r="L70" s="60">
        <f>TRUNC(SUM(F68:F69)*K70%,-1)</f>
        <v>0</v>
      </c>
      <c r="M70" s="31"/>
      <c r="N70" s="32">
        <f t="shared" si="39"/>
        <v>0</v>
      </c>
      <c r="O70" s="32">
        <f t="shared" si="40"/>
        <v>0.54</v>
      </c>
    </row>
    <row r="71" spans="1:17" ht="30" customHeight="1" x14ac:dyDescent="0.15">
      <c r="A71" s="39"/>
      <c r="B71" s="39"/>
      <c r="C71" s="57"/>
      <c r="D71" s="65"/>
      <c r="E71" s="66"/>
      <c r="F71" s="60"/>
      <c r="G71" s="61"/>
      <c r="H71" s="62"/>
      <c r="I71" s="63"/>
      <c r="J71" s="63"/>
      <c r="K71" s="65"/>
      <c r="L71" s="69"/>
      <c r="M71" s="31"/>
      <c r="N71" s="32"/>
      <c r="O71" s="32"/>
    </row>
    <row r="72" spans="1:17" s="11" customFormat="1" ht="30" customHeight="1" x14ac:dyDescent="0.25">
      <c r="A72" s="38" t="s">
        <v>107</v>
      </c>
      <c r="B72" s="38" t="s">
        <v>1</v>
      </c>
      <c r="C72" s="48" t="s">
        <v>1</v>
      </c>
      <c r="D72" s="46"/>
      <c r="E72" s="55"/>
      <c r="F72" s="50">
        <f>SUM(F73:F76)</f>
        <v>0</v>
      </c>
      <c r="G72" s="43"/>
      <c r="H72" s="62"/>
      <c r="I72" s="63"/>
      <c r="J72" s="63"/>
      <c r="K72" s="46"/>
      <c r="L72" s="56"/>
      <c r="N72" s="32">
        <f t="shared" ref="N72:N76" si="42">SUM(H72:J72)</f>
        <v>0</v>
      </c>
      <c r="O72" s="32">
        <f t="shared" ref="O72:O76" si="43">K72-N72</f>
        <v>0</v>
      </c>
    </row>
    <row r="73" spans="1:17" ht="30" customHeight="1" x14ac:dyDescent="0.25">
      <c r="A73" s="39" t="s">
        <v>22</v>
      </c>
      <c r="B73" s="39" t="s">
        <v>108</v>
      </c>
      <c r="C73" s="57" t="s">
        <v>111</v>
      </c>
      <c r="D73" s="58"/>
      <c r="E73" s="59">
        <v>67600</v>
      </c>
      <c r="F73" s="60">
        <f>TRUNC(E73*D73,0)</f>
        <v>0</v>
      </c>
      <c r="G73" s="61"/>
      <c r="H73" s="62"/>
      <c r="I73" s="63"/>
      <c r="J73" s="63">
        <v>167</v>
      </c>
      <c r="K73" s="58">
        <f t="shared" ref="K73:K75" si="44">SUM(H73:J73)</f>
        <v>167</v>
      </c>
      <c r="L73" s="64"/>
      <c r="N73" s="32">
        <f t="shared" si="42"/>
        <v>167</v>
      </c>
      <c r="O73" s="32">
        <f t="shared" si="43"/>
        <v>0</v>
      </c>
      <c r="P73" s="20">
        <f>'[79]관급자재(토목,기계)_전체분'!$L$619+'[79]관급자재(토목,기계)_전체분'!$L$620+'[79]관급자재(토목,기계)_전체분'!$L$542+'[79]관급자재(토목,기계)_전체분'!$L$543</f>
        <v>197966660</v>
      </c>
      <c r="Q73" s="20">
        <f>'[79]관급자재(토목,기계)_전체분'!$L$605+'[79]관급자재(토목,기계)_전체분'!$L$606</f>
        <v>1715200</v>
      </c>
    </row>
    <row r="74" spans="1:17" ht="30" customHeight="1" x14ac:dyDescent="0.25">
      <c r="A74" s="39" t="s">
        <v>22</v>
      </c>
      <c r="B74" s="39" t="s">
        <v>109</v>
      </c>
      <c r="C74" s="57" t="s">
        <v>111</v>
      </c>
      <c r="D74" s="58"/>
      <c r="E74" s="59">
        <v>417800</v>
      </c>
      <c r="F74" s="60">
        <f>TRUNC(E74*D74,0)</f>
        <v>0</v>
      </c>
      <c r="G74" s="61"/>
      <c r="H74" s="62">
        <v>102</v>
      </c>
      <c r="I74" s="63"/>
      <c r="J74" s="63">
        <v>23</v>
      </c>
      <c r="K74" s="58">
        <f t="shared" ref="K74" si="45">SUM(H74:J74)</f>
        <v>125</v>
      </c>
      <c r="L74" s="64"/>
      <c r="N74" s="32">
        <f t="shared" ref="N74" si="46">SUM(H74:J74)</f>
        <v>125</v>
      </c>
      <c r="O74" s="32">
        <f t="shared" ref="O74" si="47">K74-N74</f>
        <v>0</v>
      </c>
      <c r="P74" s="20">
        <f>'[79]관급자재(토목,기계)_전체분'!$L$619+'[79]관급자재(토목,기계)_전체분'!$L$620+'[79]관급자재(토목,기계)_전체분'!$L$542+'[79]관급자재(토목,기계)_전체분'!$L$543</f>
        <v>197966660</v>
      </c>
      <c r="Q74" s="20">
        <f>'[79]관급자재(토목,기계)_전체분'!$L$605+'[79]관급자재(토목,기계)_전체분'!$L$606</f>
        <v>1715200</v>
      </c>
    </row>
    <row r="75" spans="1:17" ht="30" customHeight="1" x14ac:dyDescent="0.25">
      <c r="A75" s="39" t="s">
        <v>22</v>
      </c>
      <c r="B75" s="39" t="s">
        <v>110</v>
      </c>
      <c r="C75" s="57" t="s">
        <v>111</v>
      </c>
      <c r="D75" s="58"/>
      <c r="E75" s="59">
        <v>681700</v>
      </c>
      <c r="F75" s="60">
        <f>TRUNC(E75*D75,0)</f>
        <v>0</v>
      </c>
      <c r="G75" s="61"/>
      <c r="H75" s="62">
        <v>6</v>
      </c>
      <c r="I75" s="63"/>
      <c r="J75" s="63"/>
      <c r="K75" s="58">
        <f t="shared" si="44"/>
        <v>6</v>
      </c>
      <c r="L75" s="64"/>
      <c r="N75" s="32">
        <f t="shared" si="42"/>
        <v>6</v>
      </c>
      <c r="O75" s="32">
        <f t="shared" si="43"/>
        <v>0</v>
      </c>
      <c r="P75" s="20">
        <f>TRUNC(P73*0.54%)</f>
        <v>1069019</v>
      </c>
      <c r="Q75" s="20">
        <f>TRUNC(Q73*0.54%)</f>
        <v>9262</v>
      </c>
    </row>
    <row r="76" spans="1:17" ht="30" customHeight="1" x14ac:dyDescent="0.15">
      <c r="A76" s="39" t="s">
        <v>12</v>
      </c>
      <c r="B76" s="39" t="s">
        <v>7</v>
      </c>
      <c r="C76" s="57" t="s">
        <v>8</v>
      </c>
      <c r="D76" s="65">
        <v>0.54</v>
      </c>
      <c r="E76" s="66"/>
      <c r="F76" s="60">
        <f>TRUNC(SUM(F73:F75)*D76%)</f>
        <v>0</v>
      </c>
      <c r="G76" s="61"/>
      <c r="H76" s="62"/>
      <c r="I76" s="63"/>
      <c r="J76" s="63"/>
      <c r="K76" s="65">
        <v>0.54</v>
      </c>
      <c r="L76" s="60">
        <f>TRUNC(SUM(F73:F75)*K76%,-1)</f>
        <v>0</v>
      </c>
      <c r="M76" s="31"/>
      <c r="N76" s="32">
        <f t="shared" si="42"/>
        <v>0</v>
      </c>
      <c r="O76" s="32">
        <f t="shared" si="43"/>
        <v>0.54</v>
      </c>
    </row>
    <row r="77" spans="1:17" ht="30" customHeight="1" x14ac:dyDescent="0.15">
      <c r="A77" s="39"/>
      <c r="B77" s="39"/>
      <c r="C77" s="57"/>
      <c r="D77" s="65"/>
      <c r="E77" s="66"/>
      <c r="F77" s="60"/>
      <c r="G77" s="61"/>
      <c r="H77" s="62"/>
      <c r="I77" s="63"/>
      <c r="J77" s="63"/>
      <c r="K77" s="65"/>
      <c r="L77" s="69"/>
      <c r="M77" s="31"/>
      <c r="N77" s="32"/>
      <c r="O77" s="32"/>
    </row>
    <row r="78" spans="1:17" s="11" customFormat="1" ht="30" customHeight="1" x14ac:dyDescent="0.25">
      <c r="A78" s="38" t="s">
        <v>112</v>
      </c>
      <c r="B78" s="38" t="s">
        <v>1</v>
      </c>
      <c r="C78" s="48" t="s">
        <v>1</v>
      </c>
      <c r="D78" s="46"/>
      <c r="E78" s="55"/>
      <c r="F78" s="50">
        <f>SUM(F79:F81)</f>
        <v>0</v>
      </c>
      <c r="G78" s="43"/>
      <c r="H78" s="62"/>
      <c r="I78" s="63"/>
      <c r="J78" s="63"/>
      <c r="K78" s="46"/>
      <c r="L78" s="56"/>
      <c r="N78" s="32">
        <f t="shared" ref="N78:N81" si="48">SUM(H78:J78)</f>
        <v>0</v>
      </c>
      <c r="O78" s="32">
        <f t="shared" ref="O78:O81" si="49">K78-N78</f>
        <v>0</v>
      </c>
    </row>
    <row r="79" spans="1:17" ht="30" customHeight="1" x14ac:dyDescent="0.25">
      <c r="A79" s="39" t="s">
        <v>113</v>
      </c>
      <c r="B79" s="39" t="s">
        <v>115</v>
      </c>
      <c r="C79" s="57" t="s">
        <v>117</v>
      </c>
      <c r="D79" s="58"/>
      <c r="E79" s="59">
        <v>91400</v>
      </c>
      <c r="F79" s="60">
        <f>TRUNC(E79*D79,0)</f>
        <v>0</v>
      </c>
      <c r="G79" s="61"/>
      <c r="H79" s="62">
        <v>26</v>
      </c>
      <c r="I79" s="63"/>
      <c r="J79" s="63"/>
      <c r="K79" s="58">
        <f t="shared" ref="K79:K80" si="50">SUM(H79:J79)</f>
        <v>26</v>
      </c>
      <c r="L79" s="64"/>
      <c r="N79" s="32">
        <f t="shared" si="48"/>
        <v>26</v>
      </c>
      <c r="O79" s="32">
        <f t="shared" si="49"/>
        <v>0</v>
      </c>
      <c r="P79" s="20">
        <f>'[79]관급자재(토목,기계)_전체분'!$L$619+'[79]관급자재(토목,기계)_전체분'!$L$620+'[79]관급자재(토목,기계)_전체분'!$L$542+'[79]관급자재(토목,기계)_전체분'!$L$543</f>
        <v>197966660</v>
      </c>
      <c r="Q79" s="20">
        <f>'[79]관급자재(토목,기계)_전체분'!$L$605+'[79]관급자재(토목,기계)_전체분'!$L$606</f>
        <v>1715200</v>
      </c>
    </row>
    <row r="80" spans="1:17" ht="30" customHeight="1" x14ac:dyDescent="0.25">
      <c r="A80" s="39" t="s">
        <v>114</v>
      </c>
      <c r="B80" s="39" t="s">
        <v>116</v>
      </c>
      <c r="C80" s="57" t="s">
        <v>118</v>
      </c>
      <c r="D80" s="58"/>
      <c r="E80" s="59">
        <v>328000</v>
      </c>
      <c r="F80" s="60">
        <f>TRUNC(E80*D80,0)</f>
        <v>0</v>
      </c>
      <c r="G80" s="61"/>
      <c r="H80" s="62">
        <v>10</v>
      </c>
      <c r="I80" s="63"/>
      <c r="J80" s="63"/>
      <c r="K80" s="58">
        <f t="shared" si="50"/>
        <v>10</v>
      </c>
      <c r="L80" s="64"/>
      <c r="N80" s="32">
        <f t="shared" si="48"/>
        <v>10</v>
      </c>
      <c r="O80" s="32">
        <f t="shared" si="49"/>
        <v>0</v>
      </c>
      <c r="P80" s="20">
        <f>TRUNC(P79*0.54%)</f>
        <v>1069019</v>
      </c>
      <c r="Q80" s="20">
        <f>TRUNC(Q79*0.54%)</f>
        <v>9262</v>
      </c>
    </row>
    <row r="81" spans="1:15" ht="30" customHeight="1" x14ac:dyDescent="0.15">
      <c r="A81" s="39" t="s">
        <v>12</v>
      </c>
      <c r="B81" s="39" t="s">
        <v>7</v>
      </c>
      <c r="C81" s="57" t="s">
        <v>8</v>
      </c>
      <c r="D81" s="65">
        <v>0.54</v>
      </c>
      <c r="E81" s="66"/>
      <c r="F81" s="60">
        <f>TRUNC(SUM(F79:F80)*D81%)</f>
        <v>0</v>
      </c>
      <c r="G81" s="61"/>
      <c r="H81" s="62"/>
      <c r="I81" s="63"/>
      <c r="J81" s="63"/>
      <c r="K81" s="65">
        <v>0.54</v>
      </c>
      <c r="L81" s="60">
        <f>TRUNC(SUM(F79:F80)*K81%,-1)</f>
        <v>0</v>
      </c>
      <c r="M81" s="31"/>
      <c r="N81" s="32">
        <f t="shared" si="48"/>
        <v>0</v>
      </c>
      <c r="O81" s="32">
        <f t="shared" si="49"/>
        <v>0.54</v>
      </c>
    </row>
    <row r="82" spans="1:15" s="7" customFormat="1" ht="30" customHeight="1" x14ac:dyDescent="0.25">
      <c r="A82" s="39"/>
      <c r="B82" s="39"/>
      <c r="C82" s="57"/>
      <c r="D82" s="58"/>
      <c r="E82" s="66"/>
      <c r="F82" s="60"/>
      <c r="G82" s="43"/>
      <c r="H82" s="62"/>
      <c r="I82" s="63"/>
      <c r="J82" s="63"/>
      <c r="K82" s="58"/>
      <c r="L82" s="67"/>
      <c r="N82" s="32">
        <f t="shared" si="14"/>
        <v>0</v>
      </c>
      <c r="O82" s="32">
        <f t="shared" si="15"/>
        <v>0</v>
      </c>
    </row>
    <row r="83" spans="1:15" s="11" customFormat="1" ht="30" customHeight="1" x14ac:dyDescent="0.25">
      <c r="A83" s="38" t="s">
        <v>119</v>
      </c>
      <c r="B83" s="38" t="s">
        <v>1</v>
      </c>
      <c r="C83" s="48" t="s">
        <v>1</v>
      </c>
      <c r="D83" s="46"/>
      <c r="E83" s="55"/>
      <c r="F83" s="50">
        <f>SUM(F84:F85)</f>
        <v>0</v>
      </c>
      <c r="G83" s="43"/>
      <c r="H83" s="62"/>
      <c r="I83" s="63"/>
      <c r="J83" s="63"/>
      <c r="K83" s="46"/>
      <c r="L83" s="56"/>
      <c r="N83" s="32">
        <f t="shared" si="14"/>
        <v>0</v>
      </c>
      <c r="O83" s="32">
        <f t="shared" si="15"/>
        <v>0</v>
      </c>
    </row>
    <row r="84" spans="1:15" ht="30" customHeight="1" x14ac:dyDescent="0.25">
      <c r="A84" s="39" t="s">
        <v>120</v>
      </c>
      <c r="B84" s="39" t="s">
        <v>121</v>
      </c>
      <c r="C84" s="57" t="s">
        <v>122</v>
      </c>
      <c r="D84" s="58"/>
      <c r="E84" s="59">
        <v>4040</v>
      </c>
      <c r="F84" s="60">
        <f>TRUNC(E84*D84,0)</f>
        <v>0</v>
      </c>
      <c r="G84" s="61"/>
      <c r="H84" s="62">
        <v>2760</v>
      </c>
      <c r="I84" s="63"/>
      <c r="J84" s="63">
        <v>1736</v>
      </c>
      <c r="K84" s="58">
        <f t="shared" ref="K84" si="51">SUM(H84:J84)</f>
        <v>4496</v>
      </c>
      <c r="L84" s="64"/>
      <c r="N84" s="32">
        <f t="shared" si="14"/>
        <v>4496</v>
      </c>
      <c r="O84" s="32">
        <f t="shared" si="15"/>
        <v>0</v>
      </c>
    </row>
    <row r="85" spans="1:15" ht="30" customHeight="1" x14ac:dyDescent="0.15">
      <c r="A85" s="39" t="s">
        <v>12</v>
      </c>
      <c r="B85" s="39" t="s">
        <v>7</v>
      </c>
      <c r="C85" s="57" t="s">
        <v>8</v>
      </c>
      <c r="D85" s="65">
        <v>0.54</v>
      </c>
      <c r="E85" s="66"/>
      <c r="F85" s="60">
        <f>TRUNC(SUM(F84)*D85%)</f>
        <v>0</v>
      </c>
      <c r="G85" s="61"/>
      <c r="H85" s="62"/>
      <c r="I85" s="63"/>
      <c r="J85" s="63"/>
      <c r="K85" s="65">
        <v>0.54</v>
      </c>
      <c r="L85" s="60">
        <f>TRUNC(SUM(F84:F84)*K85%,-1)</f>
        <v>0</v>
      </c>
      <c r="M85" s="31"/>
      <c r="N85" s="32">
        <f t="shared" si="14"/>
        <v>0</v>
      </c>
      <c r="O85" s="32">
        <f t="shared" si="15"/>
        <v>0.54</v>
      </c>
    </row>
    <row r="86" spans="1:15" ht="30" customHeight="1" x14ac:dyDescent="0.25">
      <c r="A86" s="39" t="s">
        <v>6</v>
      </c>
      <c r="B86" s="39" t="s">
        <v>1</v>
      </c>
      <c r="C86" s="57" t="s">
        <v>1</v>
      </c>
      <c r="D86" s="58"/>
      <c r="E86" s="66"/>
      <c r="F86" s="60"/>
      <c r="G86" s="61"/>
      <c r="H86" s="62"/>
      <c r="I86" s="63"/>
      <c r="J86" s="63"/>
      <c r="K86" s="58"/>
      <c r="L86" s="64"/>
      <c r="N86" s="32">
        <f t="shared" si="14"/>
        <v>0</v>
      </c>
      <c r="O86" s="32">
        <f t="shared" si="15"/>
        <v>0</v>
      </c>
    </row>
    <row r="87" spans="1:15" ht="30" customHeight="1" x14ac:dyDescent="0.15">
      <c r="A87" s="24"/>
      <c r="B87" s="24"/>
      <c r="C87" s="18">
        <v>0</v>
      </c>
      <c r="D87" s="18"/>
      <c r="E87" s="23"/>
      <c r="F87" s="23"/>
      <c r="G87" s="21"/>
      <c r="H87" s="18"/>
      <c r="I87" s="18"/>
      <c r="J87" s="18"/>
      <c r="K87" s="19"/>
    </row>
    <row r="88" spans="1:15" s="6" customFormat="1" ht="30" customHeight="1" x14ac:dyDescent="0.15">
      <c r="A88" s="13"/>
      <c r="B88" s="13"/>
      <c r="C88" s="16"/>
      <c r="D88" s="18"/>
      <c r="E88" s="71" t="s">
        <v>123</v>
      </c>
      <c r="F88" s="20">
        <f>110600+400</f>
        <v>111000</v>
      </c>
      <c r="G88" s="17"/>
      <c r="H88" s="16"/>
      <c r="I88" s="16"/>
      <c r="J88" s="16"/>
      <c r="K88" s="15"/>
    </row>
    <row r="89" spans="1:15" ht="30" customHeight="1" x14ac:dyDescent="0.15">
      <c r="A89" s="14"/>
      <c r="B89" s="14"/>
      <c r="C89" s="18"/>
      <c r="D89" s="18"/>
      <c r="E89" s="23" t="s">
        <v>124</v>
      </c>
      <c r="F89" s="20">
        <f>221740+260</f>
        <v>222000</v>
      </c>
      <c r="G89" s="21"/>
      <c r="H89" s="18"/>
      <c r="I89" s="18"/>
      <c r="J89" s="18"/>
      <c r="K89" s="19"/>
    </row>
    <row r="90" spans="1:15" ht="30" customHeight="1" x14ac:dyDescent="0.15">
      <c r="A90" s="14"/>
      <c r="B90" s="14"/>
      <c r="C90" s="18"/>
      <c r="D90" s="18"/>
      <c r="E90" s="23"/>
      <c r="F90" s="20"/>
      <c r="G90" s="21"/>
      <c r="H90" s="18"/>
      <c r="I90" s="18"/>
      <c r="J90" s="18"/>
      <c r="K90" s="22"/>
    </row>
    <row r="91" spans="1:15" ht="30" customHeight="1" x14ac:dyDescent="0.15">
      <c r="A91" s="14"/>
      <c r="B91" s="14"/>
      <c r="C91" s="18"/>
      <c r="D91" s="18"/>
      <c r="E91" s="23" t="s">
        <v>125</v>
      </c>
      <c r="F91" s="20">
        <f>SUM(F88:F90)</f>
        <v>333000</v>
      </c>
      <c r="G91" s="21"/>
      <c r="H91" s="18"/>
      <c r="I91" s="18"/>
      <c r="J91" s="18"/>
      <c r="K91" s="19"/>
    </row>
    <row r="92" spans="1:15" ht="30" customHeight="1" x14ac:dyDescent="0.15">
      <c r="A92" s="25"/>
      <c r="B92" s="25"/>
      <c r="C92" s="26"/>
      <c r="D92" s="26"/>
      <c r="E92" s="70"/>
      <c r="F92" s="19"/>
      <c r="G92" s="21"/>
      <c r="H92" s="26"/>
      <c r="I92" s="26"/>
      <c r="J92" s="26"/>
      <c r="K92" s="19"/>
    </row>
    <row r="93" spans="1:15" ht="30" customHeight="1" x14ac:dyDescent="0.15">
      <c r="A93" s="25"/>
      <c r="B93" s="25"/>
      <c r="C93" s="26"/>
      <c r="D93" s="26"/>
      <c r="E93" s="19"/>
      <c r="F93" s="19">
        <f>F5+F91</f>
        <v>59778000</v>
      </c>
      <c r="G93" s="21"/>
      <c r="H93" s="26"/>
      <c r="I93" s="26"/>
      <c r="J93" s="26"/>
      <c r="K93" s="19"/>
    </row>
    <row r="94" spans="1:15" ht="30" customHeight="1" x14ac:dyDescent="0.15">
      <c r="A94" s="25"/>
      <c r="B94" s="25"/>
      <c r="C94" s="26"/>
      <c r="D94" s="26"/>
      <c r="E94" s="19"/>
      <c r="F94" s="19"/>
      <c r="G94" s="21"/>
      <c r="H94" s="26"/>
      <c r="I94" s="26"/>
      <c r="J94" s="26"/>
      <c r="K94" s="19"/>
    </row>
    <row r="95" spans="1:15" ht="30" customHeight="1" x14ac:dyDescent="0.15">
      <c r="A95" s="25"/>
      <c r="B95" s="25"/>
      <c r="C95" s="26"/>
      <c r="D95" s="26"/>
      <c r="E95" s="19"/>
      <c r="F95" s="19"/>
      <c r="G95" s="21"/>
      <c r="H95" s="26"/>
      <c r="I95" s="26"/>
      <c r="J95" s="26"/>
      <c r="K95" s="19"/>
    </row>
    <row r="96" spans="1:15" ht="30" customHeight="1" x14ac:dyDescent="0.15">
      <c r="A96" s="25"/>
      <c r="B96" s="25"/>
      <c r="C96" s="26"/>
      <c r="D96" s="26"/>
      <c r="E96" s="19"/>
      <c r="F96" s="19"/>
      <c r="G96" s="21"/>
      <c r="H96" s="26"/>
      <c r="I96" s="26"/>
      <c r="J96" s="26"/>
      <c r="K96" s="19"/>
    </row>
    <row r="97" spans="1:11" ht="30" customHeight="1" x14ac:dyDescent="0.15">
      <c r="A97" s="25"/>
      <c r="B97" s="25"/>
      <c r="C97" s="26"/>
      <c r="D97" s="26"/>
      <c r="E97" s="19"/>
      <c r="F97" s="19"/>
      <c r="G97" s="21"/>
      <c r="H97" s="26"/>
      <c r="I97" s="26"/>
      <c r="J97" s="26"/>
      <c r="K97" s="19"/>
    </row>
    <row r="98" spans="1:11" ht="30" customHeight="1" x14ac:dyDescent="0.15">
      <c r="A98" s="25"/>
      <c r="B98" s="25"/>
      <c r="C98" s="26"/>
      <c r="D98" s="26"/>
      <c r="E98" s="19"/>
      <c r="F98" s="19"/>
      <c r="G98" s="21"/>
      <c r="H98" s="26"/>
      <c r="I98" s="26"/>
      <c r="J98" s="26"/>
      <c r="K98" s="19"/>
    </row>
    <row r="99" spans="1:11" ht="30" customHeight="1" x14ac:dyDescent="0.15">
      <c r="A99" s="25"/>
      <c r="B99" s="25"/>
      <c r="C99" s="26"/>
      <c r="D99" s="26"/>
      <c r="E99" s="19"/>
      <c r="F99" s="19"/>
      <c r="G99" s="21"/>
      <c r="H99" s="26"/>
      <c r="I99" s="26"/>
      <c r="J99" s="26"/>
      <c r="K99" s="19"/>
    </row>
    <row r="100" spans="1:11" ht="30" customHeight="1" x14ac:dyDescent="0.15">
      <c r="A100" s="27"/>
      <c r="B100" s="27"/>
      <c r="C100" s="28"/>
      <c r="D100" s="28"/>
      <c r="E100" s="29"/>
      <c r="F100" s="29"/>
      <c r="G100" s="21"/>
      <c r="H100" s="28"/>
      <c r="I100" s="28"/>
      <c r="J100" s="28"/>
      <c r="K100" s="19"/>
    </row>
    <row r="101" spans="1:11" ht="30" customHeight="1" x14ac:dyDescent="0.15">
      <c r="A101" s="27"/>
      <c r="B101" s="27"/>
      <c r="C101" s="28"/>
      <c r="D101" s="28"/>
      <c r="E101" s="29"/>
      <c r="F101" s="29"/>
      <c r="G101" s="21"/>
      <c r="H101" s="28"/>
      <c r="I101" s="28"/>
      <c r="J101" s="28"/>
      <c r="K101" s="19"/>
    </row>
    <row r="102" spans="1:11" ht="30" customHeight="1" x14ac:dyDescent="0.15">
      <c r="A102" s="27"/>
      <c r="B102" s="27"/>
      <c r="C102" s="28"/>
      <c r="D102" s="28"/>
      <c r="E102" s="29"/>
      <c r="F102" s="29"/>
      <c r="G102" s="21"/>
      <c r="H102" s="28"/>
      <c r="I102" s="28"/>
      <c r="J102" s="28"/>
      <c r="K102" s="19"/>
    </row>
    <row r="103" spans="1:11" ht="30" customHeight="1" x14ac:dyDescent="0.15">
      <c r="A103" s="27"/>
      <c r="B103" s="27"/>
      <c r="C103" s="28"/>
      <c r="D103" s="28"/>
      <c r="E103" s="29"/>
      <c r="F103" s="29"/>
      <c r="G103" s="21"/>
      <c r="H103" s="28"/>
      <c r="I103" s="28"/>
      <c r="J103" s="28"/>
      <c r="K103" s="19"/>
    </row>
    <row r="104" spans="1:11" ht="30" customHeight="1" x14ac:dyDescent="0.15">
      <c r="A104" s="27"/>
      <c r="B104" s="27"/>
      <c r="C104" s="28"/>
      <c r="D104" s="28"/>
      <c r="E104" s="29"/>
      <c r="F104" s="29"/>
      <c r="G104" s="21"/>
      <c r="H104" s="28"/>
      <c r="I104" s="28"/>
      <c r="J104" s="28"/>
      <c r="K104" s="19"/>
    </row>
    <row r="105" spans="1:11" ht="30" customHeight="1" x14ac:dyDescent="0.15">
      <c r="A105" s="27"/>
      <c r="B105" s="27"/>
      <c r="C105" s="28"/>
      <c r="D105" s="28"/>
      <c r="E105" s="29"/>
      <c r="F105" s="29"/>
      <c r="G105" s="21"/>
      <c r="H105" s="28"/>
      <c r="I105" s="28"/>
      <c r="J105" s="28"/>
      <c r="K105" s="19"/>
    </row>
    <row r="106" spans="1:11" ht="30" customHeight="1" x14ac:dyDescent="0.15">
      <c r="A106" s="25"/>
      <c r="B106" s="25"/>
      <c r="C106" s="26"/>
      <c r="D106" s="26"/>
      <c r="E106" s="19"/>
      <c r="F106" s="19"/>
      <c r="G106" s="21"/>
      <c r="H106" s="26"/>
      <c r="I106" s="26"/>
      <c r="J106" s="26"/>
      <c r="K106" s="19"/>
    </row>
    <row r="107" spans="1:11" x14ac:dyDescent="0.15">
      <c r="G107" s="10"/>
    </row>
    <row r="108" spans="1:11" x14ac:dyDescent="0.15">
      <c r="G108" s="10"/>
    </row>
    <row r="109" spans="1:11" x14ac:dyDescent="0.15">
      <c r="G109" s="10"/>
    </row>
    <row r="110" spans="1:11" x14ac:dyDescent="0.15">
      <c r="G110" s="10"/>
    </row>
    <row r="111" spans="1:11" x14ac:dyDescent="0.15">
      <c r="G111" s="10"/>
    </row>
    <row r="112" spans="1:11" x14ac:dyDescent="0.15">
      <c r="G112" s="10"/>
    </row>
    <row r="113" spans="7:7" x14ac:dyDescent="0.15">
      <c r="G113" s="10"/>
    </row>
    <row r="114" spans="7:7" x14ac:dyDescent="0.15">
      <c r="G114" s="10"/>
    </row>
    <row r="115" spans="7:7" x14ac:dyDescent="0.15">
      <c r="G115" s="10"/>
    </row>
    <row r="116" spans="7:7" x14ac:dyDescent="0.15">
      <c r="G116" s="10"/>
    </row>
    <row r="117" spans="7:7" x14ac:dyDescent="0.15">
      <c r="G117" s="10"/>
    </row>
    <row r="118" spans="7:7" x14ac:dyDescent="0.15">
      <c r="G118" s="10"/>
    </row>
    <row r="119" spans="7:7" x14ac:dyDescent="0.15">
      <c r="G119" s="10"/>
    </row>
    <row r="120" spans="7:7" x14ac:dyDescent="0.15">
      <c r="G120" s="10"/>
    </row>
    <row r="121" spans="7:7" x14ac:dyDescent="0.15">
      <c r="G121" s="10"/>
    </row>
    <row r="122" spans="7:7" x14ac:dyDescent="0.15">
      <c r="G122" s="10"/>
    </row>
    <row r="123" spans="7:7" x14ac:dyDescent="0.15">
      <c r="G123" s="10"/>
    </row>
    <row r="124" spans="7:7" x14ac:dyDescent="0.15">
      <c r="G124" s="10"/>
    </row>
    <row r="125" spans="7:7" x14ac:dyDescent="0.15">
      <c r="G125" s="10"/>
    </row>
    <row r="126" spans="7:7" x14ac:dyDescent="0.15">
      <c r="G126" s="10"/>
    </row>
    <row r="127" spans="7:7" x14ac:dyDescent="0.15">
      <c r="G127" s="10"/>
    </row>
    <row r="128" spans="7:7" x14ac:dyDescent="0.15">
      <c r="G128" s="10"/>
    </row>
    <row r="129" spans="7:7" x14ac:dyDescent="0.15">
      <c r="G129" s="10"/>
    </row>
    <row r="130" spans="7:7" x14ac:dyDescent="0.15">
      <c r="G130" s="10"/>
    </row>
    <row r="131" spans="7:7" x14ac:dyDescent="0.15">
      <c r="G131" s="10"/>
    </row>
    <row r="132" spans="7:7" x14ac:dyDescent="0.15">
      <c r="G132" s="10"/>
    </row>
    <row r="133" spans="7:7" x14ac:dyDescent="0.15">
      <c r="G133" s="10"/>
    </row>
    <row r="134" spans="7:7" x14ac:dyDescent="0.15">
      <c r="G134" s="10"/>
    </row>
    <row r="135" spans="7:7" x14ac:dyDescent="0.15">
      <c r="G135" s="10"/>
    </row>
    <row r="136" spans="7:7" x14ac:dyDescent="0.15">
      <c r="G136" s="10"/>
    </row>
    <row r="137" spans="7:7" x14ac:dyDescent="0.15">
      <c r="G137" s="10"/>
    </row>
    <row r="138" spans="7:7" x14ac:dyDescent="0.15">
      <c r="G138" s="10"/>
    </row>
    <row r="139" spans="7:7" x14ac:dyDescent="0.15">
      <c r="G139" s="10"/>
    </row>
    <row r="140" spans="7:7" x14ac:dyDescent="0.15">
      <c r="G140" s="10"/>
    </row>
    <row r="141" spans="7:7" x14ac:dyDescent="0.15">
      <c r="G141" s="10"/>
    </row>
    <row r="142" spans="7:7" x14ac:dyDescent="0.15">
      <c r="G142" s="10"/>
    </row>
    <row r="143" spans="7:7" x14ac:dyDescent="0.15">
      <c r="G143" s="10"/>
    </row>
    <row r="144" spans="7:7" x14ac:dyDescent="0.15">
      <c r="G144" s="10"/>
    </row>
    <row r="145" spans="7:7" x14ac:dyDescent="0.15">
      <c r="G145" s="10"/>
    </row>
    <row r="146" spans="7:7" x14ac:dyDescent="0.15">
      <c r="G146" s="10"/>
    </row>
    <row r="147" spans="7:7" x14ac:dyDescent="0.15">
      <c r="G147" s="10"/>
    </row>
    <row r="148" spans="7:7" x14ac:dyDescent="0.15">
      <c r="G148" s="10"/>
    </row>
    <row r="149" spans="7:7" x14ac:dyDescent="0.15">
      <c r="G149" s="10"/>
    </row>
    <row r="150" spans="7:7" x14ac:dyDescent="0.15">
      <c r="G150" s="10"/>
    </row>
    <row r="151" spans="7:7" x14ac:dyDescent="0.15">
      <c r="G151" s="10"/>
    </row>
    <row r="152" spans="7:7" x14ac:dyDescent="0.15">
      <c r="G152" s="10"/>
    </row>
    <row r="153" spans="7:7" x14ac:dyDescent="0.15">
      <c r="G153" s="10"/>
    </row>
    <row r="154" spans="7:7" x14ac:dyDescent="0.15">
      <c r="G154" s="10"/>
    </row>
    <row r="155" spans="7:7" x14ac:dyDescent="0.15">
      <c r="G155" s="10"/>
    </row>
    <row r="156" spans="7:7" x14ac:dyDescent="0.15">
      <c r="G156" s="10"/>
    </row>
    <row r="157" spans="7:7" x14ac:dyDescent="0.15">
      <c r="G157" s="10"/>
    </row>
    <row r="158" spans="7:7" x14ac:dyDescent="0.15">
      <c r="G158" s="10"/>
    </row>
    <row r="159" spans="7:7" x14ac:dyDescent="0.15">
      <c r="G159" s="10"/>
    </row>
    <row r="160" spans="7:7" x14ac:dyDescent="0.15">
      <c r="G160" s="10"/>
    </row>
    <row r="161" spans="7:7" x14ac:dyDescent="0.15">
      <c r="G161" s="10"/>
    </row>
    <row r="162" spans="7:7" x14ac:dyDescent="0.15">
      <c r="G162" s="10"/>
    </row>
    <row r="163" spans="7:7" x14ac:dyDescent="0.15">
      <c r="G163" s="10"/>
    </row>
    <row r="164" spans="7:7" x14ac:dyDescent="0.15">
      <c r="G164" s="10"/>
    </row>
    <row r="165" spans="7:7" x14ac:dyDescent="0.15">
      <c r="G165" s="10"/>
    </row>
    <row r="166" spans="7:7" x14ac:dyDescent="0.15">
      <c r="G166" s="10"/>
    </row>
    <row r="167" spans="7:7" x14ac:dyDescent="0.15">
      <c r="G167" s="10"/>
    </row>
    <row r="168" spans="7:7" x14ac:dyDescent="0.15">
      <c r="G168" s="10"/>
    </row>
    <row r="169" spans="7:7" x14ac:dyDescent="0.15">
      <c r="G169" s="10"/>
    </row>
    <row r="170" spans="7:7" x14ac:dyDescent="0.15">
      <c r="G170" s="10"/>
    </row>
    <row r="171" spans="7:7" x14ac:dyDescent="0.15">
      <c r="G171" s="10"/>
    </row>
    <row r="172" spans="7:7" x14ac:dyDescent="0.15">
      <c r="G172" s="10"/>
    </row>
    <row r="173" spans="7:7" x14ac:dyDescent="0.15">
      <c r="G173" s="10"/>
    </row>
    <row r="174" spans="7:7" x14ac:dyDescent="0.15">
      <c r="G174" s="10"/>
    </row>
    <row r="175" spans="7:7" x14ac:dyDescent="0.15">
      <c r="G175" s="10"/>
    </row>
    <row r="176" spans="7:7" x14ac:dyDescent="0.15">
      <c r="G176" s="10"/>
    </row>
    <row r="177" spans="7:7" x14ac:dyDescent="0.15">
      <c r="G177" s="10"/>
    </row>
    <row r="178" spans="7:7" x14ac:dyDescent="0.15">
      <c r="G178" s="10"/>
    </row>
    <row r="179" spans="7:7" x14ac:dyDescent="0.15">
      <c r="G179" s="10"/>
    </row>
    <row r="180" spans="7:7" x14ac:dyDescent="0.15">
      <c r="G180" s="10"/>
    </row>
    <row r="181" spans="7:7" x14ac:dyDescent="0.15">
      <c r="G181" s="10"/>
    </row>
    <row r="182" spans="7:7" x14ac:dyDescent="0.15">
      <c r="G182" s="10"/>
    </row>
    <row r="183" spans="7:7" x14ac:dyDescent="0.15">
      <c r="G183" s="10"/>
    </row>
    <row r="184" spans="7:7" x14ac:dyDescent="0.15">
      <c r="G184" s="10"/>
    </row>
    <row r="185" spans="7:7" x14ac:dyDescent="0.15">
      <c r="G185" s="10"/>
    </row>
    <row r="186" spans="7:7" x14ac:dyDescent="0.15">
      <c r="G186" s="10"/>
    </row>
    <row r="187" spans="7:7" x14ac:dyDescent="0.15">
      <c r="G187" s="10"/>
    </row>
    <row r="188" spans="7:7" x14ac:dyDescent="0.15">
      <c r="G188" s="10"/>
    </row>
    <row r="189" spans="7:7" x14ac:dyDescent="0.15">
      <c r="G189" s="10"/>
    </row>
    <row r="190" spans="7:7" x14ac:dyDescent="0.15">
      <c r="G190" s="10"/>
    </row>
    <row r="191" spans="7:7" x14ac:dyDescent="0.15">
      <c r="G191" s="10"/>
    </row>
    <row r="192" spans="7:7" x14ac:dyDescent="0.15">
      <c r="G192" s="10"/>
    </row>
    <row r="193" spans="7:7" x14ac:dyDescent="0.15">
      <c r="G193" s="10"/>
    </row>
    <row r="194" spans="7:7" x14ac:dyDescent="0.15">
      <c r="G194" s="10"/>
    </row>
    <row r="195" spans="7:7" x14ac:dyDescent="0.15">
      <c r="G195" s="10"/>
    </row>
    <row r="196" spans="7:7" x14ac:dyDescent="0.15">
      <c r="G196" s="10"/>
    </row>
    <row r="197" spans="7:7" x14ac:dyDescent="0.15">
      <c r="G197" s="10"/>
    </row>
    <row r="198" spans="7:7" x14ac:dyDescent="0.15">
      <c r="G198" s="10"/>
    </row>
    <row r="199" spans="7:7" x14ac:dyDescent="0.15">
      <c r="G199" s="10"/>
    </row>
    <row r="200" spans="7:7" x14ac:dyDescent="0.15">
      <c r="G200" s="10"/>
    </row>
    <row r="201" spans="7:7" x14ac:dyDescent="0.15">
      <c r="G201" s="10"/>
    </row>
    <row r="202" spans="7:7" x14ac:dyDescent="0.15">
      <c r="G202" s="10"/>
    </row>
    <row r="203" spans="7:7" x14ac:dyDescent="0.15">
      <c r="G203" s="10"/>
    </row>
    <row r="204" spans="7:7" x14ac:dyDescent="0.15">
      <c r="G204" s="10"/>
    </row>
    <row r="205" spans="7:7" x14ac:dyDescent="0.15">
      <c r="G205" s="10"/>
    </row>
    <row r="206" spans="7:7" x14ac:dyDescent="0.15">
      <c r="G206" s="10"/>
    </row>
    <row r="207" spans="7:7" x14ac:dyDescent="0.15">
      <c r="G207" s="10"/>
    </row>
    <row r="208" spans="7:7" x14ac:dyDescent="0.15">
      <c r="G208" s="10"/>
    </row>
    <row r="209" spans="7:7" x14ac:dyDescent="0.15">
      <c r="G209" s="10"/>
    </row>
    <row r="210" spans="7:7" x14ac:dyDescent="0.15">
      <c r="G210" s="10"/>
    </row>
    <row r="211" spans="7:7" x14ac:dyDescent="0.15">
      <c r="G211" s="10"/>
    </row>
    <row r="212" spans="7:7" x14ac:dyDescent="0.15">
      <c r="G212" s="10"/>
    </row>
    <row r="213" spans="7:7" x14ac:dyDescent="0.15">
      <c r="G213" s="10"/>
    </row>
    <row r="214" spans="7:7" x14ac:dyDescent="0.15">
      <c r="G214" s="10"/>
    </row>
    <row r="215" spans="7:7" x14ac:dyDescent="0.15">
      <c r="G215" s="10"/>
    </row>
    <row r="216" spans="7:7" x14ac:dyDescent="0.15">
      <c r="G216" s="10"/>
    </row>
    <row r="217" spans="7:7" x14ac:dyDescent="0.15">
      <c r="G217" s="10"/>
    </row>
    <row r="218" spans="7:7" x14ac:dyDescent="0.15">
      <c r="G218" s="10"/>
    </row>
    <row r="219" spans="7:7" x14ac:dyDescent="0.15">
      <c r="G219" s="10"/>
    </row>
    <row r="220" spans="7:7" x14ac:dyDescent="0.15">
      <c r="G220" s="10"/>
    </row>
    <row r="221" spans="7:7" x14ac:dyDescent="0.15">
      <c r="G221" s="10"/>
    </row>
    <row r="222" spans="7:7" x14ac:dyDescent="0.15">
      <c r="G222" s="10"/>
    </row>
    <row r="223" spans="7:7" x14ac:dyDescent="0.15">
      <c r="G223" s="10"/>
    </row>
    <row r="224" spans="7:7" x14ac:dyDescent="0.15">
      <c r="G224" s="10"/>
    </row>
    <row r="225" spans="7:7" x14ac:dyDescent="0.15">
      <c r="G225" s="10"/>
    </row>
    <row r="226" spans="7:7" x14ac:dyDescent="0.15">
      <c r="G226" s="10"/>
    </row>
    <row r="227" spans="7:7" x14ac:dyDescent="0.15">
      <c r="G227" s="10"/>
    </row>
    <row r="228" spans="7:7" x14ac:dyDescent="0.15">
      <c r="G228" s="10"/>
    </row>
    <row r="229" spans="7:7" x14ac:dyDescent="0.15">
      <c r="G229" s="10"/>
    </row>
    <row r="230" spans="7:7" x14ac:dyDescent="0.15">
      <c r="G230" s="10"/>
    </row>
    <row r="231" spans="7:7" x14ac:dyDescent="0.15">
      <c r="G231" s="10"/>
    </row>
    <row r="232" spans="7:7" x14ac:dyDescent="0.15">
      <c r="G232" s="10"/>
    </row>
    <row r="233" spans="7:7" x14ac:dyDescent="0.15">
      <c r="G233" s="10"/>
    </row>
    <row r="234" spans="7:7" x14ac:dyDescent="0.15">
      <c r="G234" s="10"/>
    </row>
    <row r="235" spans="7:7" x14ac:dyDescent="0.15">
      <c r="G235" s="10"/>
    </row>
    <row r="236" spans="7:7" x14ac:dyDescent="0.15">
      <c r="G236" s="10"/>
    </row>
    <row r="237" spans="7:7" x14ac:dyDescent="0.15">
      <c r="G237" s="10"/>
    </row>
    <row r="238" spans="7:7" x14ac:dyDescent="0.15">
      <c r="G238" s="10"/>
    </row>
    <row r="239" spans="7:7" x14ac:dyDescent="0.15">
      <c r="G239" s="10"/>
    </row>
    <row r="240" spans="7:7" x14ac:dyDescent="0.15">
      <c r="G240" s="10"/>
    </row>
    <row r="241" spans="7:7" x14ac:dyDescent="0.15">
      <c r="G241" s="10"/>
    </row>
    <row r="242" spans="7:7" x14ac:dyDescent="0.15">
      <c r="G242" s="10"/>
    </row>
    <row r="243" spans="7:7" x14ac:dyDescent="0.15">
      <c r="G243" s="10"/>
    </row>
    <row r="244" spans="7:7" x14ac:dyDescent="0.15">
      <c r="G244" s="10"/>
    </row>
    <row r="245" spans="7:7" x14ac:dyDescent="0.15">
      <c r="G245" s="10"/>
    </row>
    <row r="246" spans="7:7" x14ac:dyDescent="0.15">
      <c r="G246" s="10"/>
    </row>
    <row r="247" spans="7:7" x14ac:dyDescent="0.15">
      <c r="G247" s="10"/>
    </row>
    <row r="248" spans="7:7" x14ac:dyDescent="0.15">
      <c r="G248" s="10"/>
    </row>
    <row r="249" spans="7:7" x14ac:dyDescent="0.15">
      <c r="G249" s="10"/>
    </row>
    <row r="250" spans="7:7" x14ac:dyDescent="0.15">
      <c r="G250" s="10"/>
    </row>
    <row r="251" spans="7:7" x14ac:dyDescent="0.15">
      <c r="G251" s="10"/>
    </row>
    <row r="252" spans="7:7" x14ac:dyDescent="0.15">
      <c r="G252" s="10"/>
    </row>
    <row r="253" spans="7:7" x14ac:dyDescent="0.15">
      <c r="G253" s="10"/>
    </row>
    <row r="254" spans="7:7" x14ac:dyDescent="0.15">
      <c r="G254" s="10"/>
    </row>
    <row r="255" spans="7:7" x14ac:dyDescent="0.15">
      <c r="G255" s="10"/>
    </row>
    <row r="256" spans="7:7" x14ac:dyDescent="0.15">
      <c r="G256" s="10"/>
    </row>
    <row r="257" spans="7:7" x14ac:dyDescent="0.15">
      <c r="G257" s="10"/>
    </row>
    <row r="258" spans="7:7" x14ac:dyDescent="0.15">
      <c r="G258" s="10"/>
    </row>
    <row r="259" spans="7:7" x14ac:dyDescent="0.15">
      <c r="G259" s="10"/>
    </row>
    <row r="260" spans="7:7" x14ac:dyDescent="0.15">
      <c r="G260" s="10"/>
    </row>
    <row r="261" spans="7:7" x14ac:dyDescent="0.15">
      <c r="G261" s="10"/>
    </row>
    <row r="262" spans="7:7" x14ac:dyDescent="0.15">
      <c r="G262" s="10"/>
    </row>
    <row r="263" spans="7:7" x14ac:dyDescent="0.15">
      <c r="G263" s="10"/>
    </row>
    <row r="264" spans="7:7" x14ac:dyDescent="0.15">
      <c r="G264" s="10"/>
    </row>
    <row r="265" spans="7:7" x14ac:dyDescent="0.15">
      <c r="G265" s="10"/>
    </row>
    <row r="266" spans="7:7" x14ac:dyDescent="0.15">
      <c r="G266" s="10"/>
    </row>
    <row r="267" spans="7:7" x14ac:dyDescent="0.15">
      <c r="G267" s="10"/>
    </row>
    <row r="268" spans="7:7" x14ac:dyDescent="0.15">
      <c r="G268" s="10"/>
    </row>
    <row r="269" spans="7:7" x14ac:dyDescent="0.15">
      <c r="G269" s="10"/>
    </row>
    <row r="270" spans="7:7" x14ac:dyDescent="0.15">
      <c r="G270" s="10"/>
    </row>
    <row r="271" spans="7:7" x14ac:dyDescent="0.15">
      <c r="G271" s="10"/>
    </row>
    <row r="272" spans="7:7" x14ac:dyDescent="0.15">
      <c r="G272" s="10"/>
    </row>
    <row r="273" spans="7:7" x14ac:dyDescent="0.15">
      <c r="G273" s="10"/>
    </row>
    <row r="274" spans="7:7" x14ac:dyDescent="0.15">
      <c r="G274" s="10"/>
    </row>
    <row r="275" spans="7:7" x14ac:dyDescent="0.15">
      <c r="G275" s="10"/>
    </row>
    <row r="276" spans="7:7" x14ac:dyDescent="0.15">
      <c r="G276" s="10"/>
    </row>
    <row r="277" spans="7:7" x14ac:dyDescent="0.15">
      <c r="G277" s="10"/>
    </row>
    <row r="278" spans="7:7" x14ac:dyDescent="0.15">
      <c r="G278" s="10"/>
    </row>
    <row r="279" spans="7:7" x14ac:dyDescent="0.15">
      <c r="G279" s="10"/>
    </row>
    <row r="280" spans="7:7" x14ac:dyDescent="0.15">
      <c r="G280" s="10"/>
    </row>
    <row r="281" spans="7:7" x14ac:dyDescent="0.15">
      <c r="G281" s="10"/>
    </row>
    <row r="282" spans="7:7" x14ac:dyDescent="0.15">
      <c r="G282" s="10"/>
    </row>
    <row r="283" spans="7:7" x14ac:dyDescent="0.15">
      <c r="G283" s="10"/>
    </row>
    <row r="284" spans="7:7" x14ac:dyDescent="0.15">
      <c r="G284" s="10"/>
    </row>
    <row r="285" spans="7:7" x14ac:dyDescent="0.15">
      <c r="G285" s="10"/>
    </row>
    <row r="286" spans="7:7" x14ac:dyDescent="0.15">
      <c r="G286" s="10"/>
    </row>
  </sheetData>
  <mergeCells count="9">
    <mergeCell ref="A1:G1"/>
    <mergeCell ref="A3:A4"/>
    <mergeCell ref="B3:B4"/>
    <mergeCell ref="C3:C4"/>
    <mergeCell ref="H3:K3"/>
    <mergeCell ref="E3:E4"/>
    <mergeCell ref="F3:F4"/>
    <mergeCell ref="G3:G4"/>
    <mergeCell ref="D3:D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outlinePr summaryRight="0"/>
  </sheetPr>
  <dimension ref="A1:Q290"/>
  <sheetViews>
    <sheetView showZeros="0" view="pageBreakPreview" topLeftCell="A50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256060000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248</v>
      </c>
      <c r="B6" s="38"/>
      <c r="C6" s="48"/>
      <c r="D6" s="48"/>
      <c r="E6" s="49"/>
      <c r="F6" s="50">
        <f>SUM(F7,F12,F19,F25,F29,F42,F47,F57,F71,F76,F82,F87)</f>
        <v>256060000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SUM(F8:F10)</f>
        <v>0</v>
      </c>
      <c r="G7" s="43"/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/>
      <c r="E8" s="59">
        <v>105550</v>
      </c>
      <c r="F8" s="60">
        <f>TRUNC(E8*D8,0)</f>
        <v>0</v>
      </c>
      <c r="G8" s="61"/>
      <c r="H8" s="62">
        <v>6</v>
      </c>
      <c r="I8" s="63">
        <v>1</v>
      </c>
      <c r="J8" s="63">
        <v>0</v>
      </c>
      <c r="K8" s="58">
        <f t="shared" ref="K8:K9" si="2">SUM(H8:J8)</f>
        <v>7</v>
      </c>
      <c r="L8" s="64"/>
      <c r="N8" s="32">
        <f t="shared" si="0"/>
        <v>7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/>
      <c r="E9" s="59">
        <v>108990</v>
      </c>
      <c r="F9" s="60">
        <f>TRUNC(E9*D9,0)</f>
        <v>0</v>
      </c>
      <c r="G9" s="61"/>
      <c r="H9" s="62">
        <v>442</v>
      </c>
      <c r="I9" s="63">
        <v>6</v>
      </c>
      <c r="J9" s="63">
        <v>453</v>
      </c>
      <c r="K9" s="58">
        <f t="shared" si="2"/>
        <v>901</v>
      </c>
      <c r="L9" s="64"/>
      <c r="N9" s="32">
        <f t="shared" si="0"/>
        <v>901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TRUNC(SUM(F8:F9)*D10%)</f>
        <v>0</v>
      </c>
      <c r="G10" s="61"/>
      <c r="H10" s="62"/>
      <c r="I10" s="63"/>
      <c r="J10" s="63"/>
      <c r="K10" s="65">
        <v>0.54</v>
      </c>
      <c r="L10" s="60">
        <f>TRUNC(SUM(F8:F9)*K10%,-1)</f>
        <v>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51</v>
      </c>
      <c r="B12" s="38" t="s">
        <v>1</v>
      </c>
      <c r="C12" s="48" t="s">
        <v>1</v>
      </c>
      <c r="D12" s="46"/>
      <c r="E12" s="55"/>
      <c r="F12" s="50">
        <f>SUM(F13:F17)</f>
        <v>12354000</v>
      </c>
      <c r="G12" s="43" t="s">
        <v>276</v>
      </c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0</v>
      </c>
      <c r="E13" s="59">
        <v>110450</v>
      </c>
      <c r="F13" s="60">
        <f>TRUNC(E13*D13,0)</f>
        <v>0</v>
      </c>
      <c r="G13" s="61"/>
      <c r="H13" s="62">
        <v>569</v>
      </c>
      <c r="I13" s="63"/>
      <c r="J13" s="63">
        <v>721</v>
      </c>
      <c r="K13" s="58">
        <f t="shared" ref="K13:K16" si="5">SUM(H13:J13)</f>
        <v>1290</v>
      </c>
      <c r="L13" s="64"/>
      <c r="N13" s="32">
        <f t="shared" si="3"/>
        <v>1290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0</v>
      </c>
      <c r="E14" s="59">
        <v>93700</v>
      </c>
      <c r="F14" s="60">
        <f>TRUNC(E14*D14,0)</f>
        <v>0</v>
      </c>
      <c r="G14" s="61"/>
      <c r="H14" s="62">
        <v>379</v>
      </c>
      <c r="I14" s="63"/>
      <c r="J14" s="63">
        <v>480</v>
      </c>
      <c r="K14" s="58">
        <f t="shared" si="5"/>
        <v>859</v>
      </c>
      <c r="L14" s="64"/>
      <c r="N14" s="32">
        <f t="shared" si="3"/>
        <v>859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customHeight="1" x14ac:dyDescent="0.25">
      <c r="A15" s="39" t="s">
        <v>13</v>
      </c>
      <c r="B15" s="39" t="s">
        <v>15</v>
      </c>
      <c r="C15" s="57" t="s">
        <v>4</v>
      </c>
      <c r="D15" s="58">
        <v>85</v>
      </c>
      <c r="E15" s="59">
        <v>91960</v>
      </c>
      <c r="F15" s="60">
        <f>TRUNC(E15*D15,0)</f>
        <v>7816600</v>
      </c>
      <c r="G15" s="61"/>
      <c r="H15" s="62">
        <v>104</v>
      </c>
      <c r="I15" s="63"/>
      <c r="J15" s="63">
        <v>47</v>
      </c>
      <c r="K15" s="58">
        <f t="shared" si="5"/>
        <v>151</v>
      </c>
      <c r="L15" s="64"/>
      <c r="N15" s="32">
        <f t="shared" si="3"/>
        <v>151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customHeight="1" x14ac:dyDescent="0.25">
      <c r="A16" s="39" t="s">
        <v>14</v>
      </c>
      <c r="B16" s="39" t="s">
        <v>16</v>
      </c>
      <c r="C16" s="57" t="s">
        <v>4</v>
      </c>
      <c r="D16" s="58">
        <v>56</v>
      </c>
      <c r="E16" s="59">
        <v>79850</v>
      </c>
      <c r="F16" s="60">
        <f>TRUNC(E16*D16,0)</f>
        <v>4471600</v>
      </c>
      <c r="G16" s="61"/>
      <c r="H16" s="62">
        <v>69</v>
      </c>
      <c r="I16" s="63"/>
      <c r="J16" s="63">
        <v>31</v>
      </c>
      <c r="K16" s="58">
        <f t="shared" si="5"/>
        <v>100</v>
      </c>
      <c r="L16" s="64"/>
      <c r="N16" s="32">
        <f t="shared" si="3"/>
        <v>100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TRUNC(SUM(F13:F16)*D17%)-556</f>
        <v>65800</v>
      </c>
      <c r="G17" s="61"/>
      <c r="H17" s="62"/>
      <c r="I17" s="63"/>
      <c r="J17" s="63"/>
      <c r="K17" s="65">
        <v>0.54</v>
      </c>
      <c r="L17" s="60">
        <f>TRUNC(SUM(F15:F16)*K17%,-1)</f>
        <v>66350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SUM(F20:F23)</f>
        <v>0</v>
      </c>
      <c r="G19" s="43"/>
      <c r="H19" s="62"/>
      <c r="I19" s="63"/>
      <c r="J19" s="63"/>
      <c r="K19" s="46"/>
      <c r="L19" s="56"/>
      <c r="N19" s="32">
        <f t="shared" ref="N19:N29" si="6">SUM(H19:J19)</f>
        <v>0</v>
      </c>
      <c r="O19" s="32">
        <f t="shared" ref="O19:O86" si="7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0</v>
      </c>
      <c r="E20" s="59">
        <v>20680</v>
      </c>
      <c r="F20" s="60">
        <f>TRUNC(E20*D20,0)</f>
        <v>0</v>
      </c>
      <c r="G20" s="61"/>
      <c r="H20" s="62">
        <v>785</v>
      </c>
      <c r="I20" s="63"/>
      <c r="J20" s="63">
        <v>389</v>
      </c>
      <c r="K20" s="58">
        <f t="shared" ref="K20:K22" si="8">SUM(H20:J20)</f>
        <v>1174</v>
      </c>
      <c r="L20" s="64"/>
      <c r="N20" s="32">
        <f t="shared" si="6"/>
        <v>1174</v>
      </c>
      <c r="O20" s="32">
        <f t="shared" si="7"/>
        <v>0</v>
      </c>
    </row>
    <row r="21" spans="1:16" ht="30" customHeight="1" x14ac:dyDescent="0.25">
      <c r="A21" s="39" t="s">
        <v>18</v>
      </c>
      <c r="B21" s="39" t="s">
        <v>29</v>
      </c>
      <c r="C21" s="57" t="s">
        <v>2</v>
      </c>
      <c r="D21" s="58">
        <v>0</v>
      </c>
      <c r="E21" s="59">
        <v>22000</v>
      </c>
      <c r="F21" s="60">
        <f>TRUNC(E21*D21,0)</f>
        <v>0</v>
      </c>
      <c r="G21" s="61"/>
      <c r="H21" s="62">
        <v>104</v>
      </c>
      <c r="I21" s="63"/>
      <c r="J21" s="63">
        <v>77</v>
      </c>
      <c r="K21" s="58">
        <f t="shared" si="8"/>
        <v>181</v>
      </c>
      <c r="L21" s="64"/>
      <c r="N21" s="32">
        <f t="shared" si="6"/>
        <v>181</v>
      </c>
      <c r="O21" s="32">
        <f t="shared" si="7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0</v>
      </c>
      <c r="E22" s="59">
        <v>23320</v>
      </c>
      <c r="F22" s="60">
        <f>TRUNC(E22*D22,0)</f>
        <v>0</v>
      </c>
      <c r="G22" s="61"/>
      <c r="H22" s="62">
        <v>1932</v>
      </c>
      <c r="I22" s="63"/>
      <c r="J22" s="63">
        <v>910</v>
      </c>
      <c r="K22" s="58">
        <f t="shared" si="8"/>
        <v>2842</v>
      </c>
      <c r="L22" s="64"/>
      <c r="N22" s="32">
        <f t="shared" si="6"/>
        <v>2842</v>
      </c>
      <c r="O22" s="32">
        <f t="shared" si="7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TRUNC(SUM(F20:F22)*D23%)</f>
        <v>0</v>
      </c>
      <c r="G23" s="61"/>
      <c r="H23" s="62"/>
      <c r="I23" s="63"/>
      <c r="J23" s="63"/>
      <c r="K23" s="65">
        <v>0.54</v>
      </c>
      <c r="L23" s="60">
        <f>TRUNC(SUM(F20:F22)*K23%,-1)</f>
        <v>0</v>
      </c>
      <c r="M23" s="31"/>
      <c r="N23" s="32">
        <f t="shared" si="6"/>
        <v>0</v>
      </c>
      <c r="O23" s="32">
        <f t="shared" si="7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6"/>
        <v>0</v>
      </c>
      <c r="O24" s="32">
        <f t="shared" si="7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431000</v>
      </c>
      <c r="G25" s="43" t="s">
        <v>276</v>
      </c>
      <c r="H25" s="62"/>
      <c r="I25" s="63"/>
      <c r="J25" s="63"/>
      <c r="K25" s="46"/>
      <c r="L25" s="56"/>
      <c r="N25" s="32">
        <f t="shared" si="6"/>
        <v>0</v>
      </c>
      <c r="O25" s="32">
        <f t="shared" si="7"/>
        <v>0</v>
      </c>
    </row>
    <row r="26" spans="1:16" ht="30" customHeight="1" x14ac:dyDescent="0.25">
      <c r="A26" s="39" t="s">
        <v>20</v>
      </c>
      <c r="B26" s="39" t="s">
        <v>30</v>
      </c>
      <c r="C26" s="57" t="s">
        <v>2</v>
      </c>
      <c r="D26" s="58">
        <v>0</v>
      </c>
      <c r="E26" s="59">
        <v>8800</v>
      </c>
      <c r="F26" s="60">
        <f>TRUNC(E26*D26,0)</f>
        <v>0</v>
      </c>
      <c r="G26" s="61"/>
      <c r="H26" s="62">
        <v>523</v>
      </c>
      <c r="I26" s="63"/>
      <c r="J26" s="63">
        <v>259</v>
      </c>
      <c r="K26" s="58">
        <f t="shared" ref="K26:K27" si="9">SUM(H26:J26)</f>
        <v>782</v>
      </c>
      <c r="L26" s="64"/>
      <c r="N26" s="32">
        <f t="shared" si="6"/>
        <v>782</v>
      </c>
      <c r="O26" s="32">
        <f t="shared" si="7"/>
        <v>0</v>
      </c>
    </row>
    <row r="27" spans="1:16" ht="30" customHeight="1" x14ac:dyDescent="0.25">
      <c r="A27" s="39" t="s">
        <v>21</v>
      </c>
      <c r="B27" s="39" t="s">
        <v>30</v>
      </c>
      <c r="C27" s="57" t="s">
        <v>2</v>
      </c>
      <c r="D27" s="58">
        <v>49</v>
      </c>
      <c r="E27" s="59">
        <v>8800</v>
      </c>
      <c r="F27" s="60">
        <f>TRUNC(E27*D27,0)-200</f>
        <v>431000</v>
      </c>
      <c r="G27" s="61"/>
      <c r="H27" s="62">
        <v>69</v>
      </c>
      <c r="I27" s="63"/>
      <c r="J27" s="63">
        <v>51</v>
      </c>
      <c r="K27" s="58">
        <f t="shared" si="9"/>
        <v>120</v>
      </c>
      <c r="L27" s="64"/>
      <c r="N27" s="32">
        <f t="shared" si="6"/>
        <v>120</v>
      </c>
      <c r="O27" s="32">
        <f t="shared" si="7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6"/>
        <v>0</v>
      </c>
      <c r="O28" s="32">
        <f t="shared" si="7"/>
        <v>0</v>
      </c>
    </row>
    <row r="29" spans="1:16" s="11" customFormat="1" ht="30" customHeight="1" x14ac:dyDescent="0.25">
      <c r="A29" s="38" t="s">
        <v>56</v>
      </c>
      <c r="B29" s="38" t="s">
        <v>1</v>
      </c>
      <c r="C29" s="48" t="s">
        <v>1</v>
      </c>
      <c r="D29" s="46"/>
      <c r="E29" s="55"/>
      <c r="F29" s="50">
        <f>SUM(F30:F40)</f>
        <v>82709000</v>
      </c>
      <c r="G29" s="43" t="s">
        <v>276</v>
      </c>
      <c r="H29" s="62"/>
      <c r="I29" s="63"/>
      <c r="J29" s="63"/>
      <c r="K29" s="46"/>
      <c r="L29" s="56"/>
      <c r="N29" s="32">
        <f t="shared" si="6"/>
        <v>0</v>
      </c>
      <c r="O29" s="32">
        <f t="shared" si="7"/>
        <v>0</v>
      </c>
    </row>
    <row r="30" spans="1:16" ht="30" customHeight="1" x14ac:dyDescent="0.25">
      <c r="A30" s="39" t="s">
        <v>23</v>
      </c>
      <c r="B30" s="39" t="s">
        <v>32</v>
      </c>
      <c r="C30" s="57" t="s">
        <v>5</v>
      </c>
      <c r="D30" s="58">
        <v>412</v>
      </c>
      <c r="E30" s="59">
        <v>107320</v>
      </c>
      <c r="F30" s="60">
        <f t="shared" ref="F30:F39" si="10">TRUNC(E30*D30,0)</f>
        <v>44215840</v>
      </c>
      <c r="G30" s="61"/>
      <c r="H30" s="62">
        <v>515</v>
      </c>
      <c r="I30" s="63"/>
      <c r="J30" s="63"/>
      <c r="K30" s="58">
        <f>SUM(H30:J30)</f>
        <v>515</v>
      </c>
      <c r="L30" s="64"/>
      <c r="N30" s="32">
        <f t="shared" ref="N30:N90" si="11">SUM(H30:J30)</f>
        <v>515</v>
      </c>
      <c r="O30" s="32">
        <f t="shared" si="7"/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387</v>
      </c>
      <c r="E31" s="59">
        <v>69700</v>
      </c>
      <c r="F31" s="60">
        <f t="shared" si="10"/>
        <v>26973900</v>
      </c>
      <c r="G31" s="61"/>
      <c r="H31" s="62">
        <v>2</v>
      </c>
      <c r="I31" s="63"/>
      <c r="J31" s="63">
        <v>385</v>
      </c>
      <c r="K31" s="58">
        <f>SUM(H31:J31)</f>
        <v>387</v>
      </c>
      <c r="L31" s="64"/>
      <c r="N31" s="32">
        <f t="shared" si="11"/>
        <v>387</v>
      </c>
      <c r="O31" s="32">
        <f t="shared" si="7"/>
        <v>0</v>
      </c>
    </row>
    <row r="32" spans="1:16" ht="30" customHeight="1" x14ac:dyDescent="0.25">
      <c r="A32" s="39" t="s">
        <v>24</v>
      </c>
      <c r="B32" s="39" t="s">
        <v>32</v>
      </c>
      <c r="C32" s="57" t="s">
        <v>3</v>
      </c>
      <c r="D32" s="58">
        <v>66</v>
      </c>
      <c r="E32" s="59">
        <v>13180</v>
      </c>
      <c r="F32" s="60">
        <f t="shared" si="10"/>
        <v>869880</v>
      </c>
      <c r="G32" s="61"/>
      <c r="H32" s="62">
        <v>602</v>
      </c>
      <c r="I32" s="63"/>
      <c r="J32" s="63"/>
      <c r="K32" s="58">
        <f t="shared" ref="K32:K39" si="12">SUM(H32:J32)</f>
        <v>602</v>
      </c>
      <c r="L32" s="64"/>
      <c r="N32" s="32">
        <f t="shared" si="11"/>
        <v>602</v>
      </c>
      <c r="O32" s="32">
        <f t="shared" si="7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>
        <v>95</v>
      </c>
      <c r="E33" s="59">
        <v>7560</v>
      </c>
      <c r="F33" s="60">
        <f t="shared" si="10"/>
        <v>718200</v>
      </c>
      <c r="G33" s="61"/>
      <c r="H33" s="62">
        <v>16</v>
      </c>
      <c r="I33" s="63"/>
      <c r="J33" s="63">
        <v>385</v>
      </c>
      <c r="K33" s="58">
        <f t="shared" si="12"/>
        <v>401</v>
      </c>
      <c r="L33" s="64"/>
      <c r="N33" s="32">
        <f t="shared" si="11"/>
        <v>401</v>
      </c>
      <c r="O33" s="32">
        <f t="shared" si="7"/>
        <v>0</v>
      </c>
    </row>
    <row r="34" spans="1:17" ht="30" customHeight="1" x14ac:dyDescent="0.25">
      <c r="A34" s="39" t="s">
        <v>24</v>
      </c>
      <c r="B34" s="39" t="s">
        <v>61</v>
      </c>
      <c r="C34" s="57" t="s">
        <v>3</v>
      </c>
      <c r="D34" s="58">
        <v>3</v>
      </c>
      <c r="E34" s="59">
        <v>2800</v>
      </c>
      <c r="F34" s="60">
        <f t="shared" si="10"/>
        <v>8400</v>
      </c>
      <c r="G34" s="61"/>
      <c r="H34" s="62">
        <v>3</v>
      </c>
      <c r="I34" s="63"/>
      <c r="J34" s="63"/>
      <c r="K34" s="58">
        <f t="shared" ref="K34" si="13">SUM(H34:J34)</f>
        <v>3</v>
      </c>
      <c r="L34" s="64"/>
      <c r="N34" s="32">
        <f t="shared" ref="N34" si="14">SUM(H34:J34)</f>
        <v>3</v>
      </c>
      <c r="O34" s="32">
        <f t="shared" ref="O34" si="15">K34-N34</f>
        <v>0</v>
      </c>
    </row>
    <row r="35" spans="1:17" ht="30" customHeight="1" x14ac:dyDescent="0.25">
      <c r="A35" s="39" t="s">
        <v>25</v>
      </c>
      <c r="B35" s="39" t="s">
        <v>32</v>
      </c>
      <c r="C35" s="57" t="s">
        <v>3</v>
      </c>
      <c r="D35" s="58">
        <v>132</v>
      </c>
      <c r="E35" s="59">
        <v>760</v>
      </c>
      <c r="F35" s="60">
        <f t="shared" si="10"/>
        <v>100320</v>
      </c>
      <c r="G35" s="61"/>
      <c r="H35" s="62">
        <v>1204</v>
      </c>
      <c r="I35" s="63"/>
      <c r="J35" s="63"/>
      <c r="K35" s="58">
        <f t="shared" si="12"/>
        <v>1204</v>
      </c>
      <c r="L35" s="64"/>
      <c r="N35" s="32">
        <f t="shared" si="11"/>
        <v>1204</v>
      </c>
      <c r="O35" s="32">
        <f t="shared" si="7"/>
        <v>0</v>
      </c>
    </row>
    <row r="36" spans="1:17" ht="30" customHeight="1" x14ac:dyDescent="0.25">
      <c r="A36" s="39" t="s">
        <v>25</v>
      </c>
      <c r="B36" s="39" t="s">
        <v>57</v>
      </c>
      <c r="C36" s="57" t="s">
        <v>3</v>
      </c>
      <c r="D36" s="58">
        <v>590</v>
      </c>
      <c r="E36" s="59">
        <v>450</v>
      </c>
      <c r="F36" s="60">
        <f t="shared" si="10"/>
        <v>265500</v>
      </c>
      <c r="G36" s="61"/>
      <c r="H36" s="62">
        <v>32</v>
      </c>
      <c r="I36" s="63"/>
      <c r="J36" s="63">
        <v>770</v>
      </c>
      <c r="K36" s="58">
        <f t="shared" si="12"/>
        <v>802</v>
      </c>
      <c r="L36" s="64"/>
      <c r="N36" s="32">
        <f t="shared" si="11"/>
        <v>802</v>
      </c>
      <c r="O36" s="32">
        <f t="shared" si="7"/>
        <v>0</v>
      </c>
    </row>
    <row r="37" spans="1:17" ht="30" customHeight="1" x14ac:dyDescent="0.25">
      <c r="A37" s="39" t="s">
        <v>25</v>
      </c>
      <c r="B37" s="39" t="s">
        <v>127</v>
      </c>
      <c r="C37" s="57" t="s">
        <v>3</v>
      </c>
      <c r="D37" s="58">
        <v>6</v>
      </c>
      <c r="E37" s="59">
        <v>220</v>
      </c>
      <c r="F37" s="60">
        <f t="shared" si="10"/>
        <v>1320</v>
      </c>
      <c r="G37" s="61"/>
      <c r="H37" s="62">
        <v>6</v>
      </c>
      <c r="I37" s="63"/>
      <c r="J37" s="63"/>
      <c r="K37" s="58">
        <f t="shared" ref="K37" si="16">SUM(H37:J37)</f>
        <v>6</v>
      </c>
      <c r="L37" s="64"/>
      <c r="N37" s="32">
        <f t="shared" ref="N37" si="17">SUM(H37:J37)</f>
        <v>6</v>
      </c>
      <c r="O37" s="32">
        <f t="shared" ref="O37" si="18">K37-N37</f>
        <v>0</v>
      </c>
    </row>
    <row r="38" spans="1:17" ht="30" customHeight="1" x14ac:dyDescent="0.25">
      <c r="A38" s="39" t="s">
        <v>58</v>
      </c>
      <c r="B38" s="39" t="s">
        <v>59</v>
      </c>
      <c r="C38" s="57" t="s">
        <v>62</v>
      </c>
      <c r="D38" s="58">
        <v>211</v>
      </c>
      <c r="E38" s="59">
        <v>36660</v>
      </c>
      <c r="F38" s="60">
        <f t="shared" si="10"/>
        <v>7735260</v>
      </c>
      <c r="G38" s="61"/>
      <c r="H38" s="62"/>
      <c r="I38" s="63"/>
      <c r="J38" s="63">
        <v>242</v>
      </c>
      <c r="K38" s="58">
        <f t="shared" si="12"/>
        <v>242</v>
      </c>
      <c r="L38" s="64"/>
      <c r="N38" s="32">
        <f t="shared" si="11"/>
        <v>242</v>
      </c>
      <c r="O38" s="32">
        <f t="shared" si="7"/>
        <v>0</v>
      </c>
    </row>
    <row r="39" spans="1:17" ht="30" customHeight="1" x14ac:dyDescent="0.25">
      <c r="A39" s="39" t="s">
        <v>60</v>
      </c>
      <c r="B39" s="39" t="s">
        <v>61</v>
      </c>
      <c r="C39" s="57" t="s">
        <v>3</v>
      </c>
      <c r="D39" s="58">
        <v>111</v>
      </c>
      <c r="E39" s="59">
        <v>12400</v>
      </c>
      <c r="F39" s="60">
        <f t="shared" si="10"/>
        <v>1376400</v>
      </c>
      <c r="G39" s="61"/>
      <c r="H39" s="62"/>
      <c r="I39" s="63"/>
      <c r="J39" s="63">
        <v>242</v>
      </c>
      <c r="K39" s="58">
        <f t="shared" si="12"/>
        <v>242</v>
      </c>
      <c r="L39" s="64"/>
      <c r="N39" s="32">
        <f t="shared" si="11"/>
        <v>242</v>
      </c>
      <c r="O39" s="32">
        <f t="shared" si="7"/>
        <v>0</v>
      </c>
    </row>
    <row r="40" spans="1:17" s="7" customFormat="1" ht="30" customHeight="1" x14ac:dyDescent="0.15">
      <c r="A40" s="39" t="s">
        <v>12</v>
      </c>
      <c r="B40" s="39" t="s">
        <v>7</v>
      </c>
      <c r="C40" s="57" t="s">
        <v>8</v>
      </c>
      <c r="D40" s="65">
        <v>0.54</v>
      </c>
      <c r="E40" s="66"/>
      <c r="F40" s="60">
        <f>TRUNC(SUM(F30:F39)*D40%)-251</f>
        <v>443980</v>
      </c>
      <c r="G40" s="43"/>
      <c r="H40" s="62"/>
      <c r="I40" s="63"/>
      <c r="J40" s="63"/>
      <c r="K40" s="65">
        <v>0.54</v>
      </c>
      <c r="L40" s="60">
        <f>TRUNC(SUM(F30:F35)*K40%,-1)</f>
        <v>393580</v>
      </c>
      <c r="M40" s="31"/>
      <c r="N40" s="32">
        <f t="shared" si="11"/>
        <v>0</v>
      </c>
      <c r="O40" s="32">
        <f t="shared" si="7"/>
        <v>0.54</v>
      </c>
    </row>
    <row r="41" spans="1:17" s="7" customFormat="1" ht="30" customHeight="1" x14ac:dyDescent="0.15">
      <c r="A41" s="39"/>
      <c r="B41" s="39"/>
      <c r="C41" s="57"/>
      <c r="D41" s="65"/>
      <c r="E41" s="66"/>
      <c r="F41" s="60"/>
      <c r="G41" s="43"/>
      <c r="H41" s="62"/>
      <c r="I41" s="63"/>
      <c r="J41" s="63"/>
      <c r="K41" s="65"/>
      <c r="L41" s="69"/>
      <c r="M41" s="31"/>
      <c r="N41" s="32"/>
      <c r="O41" s="32"/>
    </row>
    <row r="42" spans="1:17" s="11" customFormat="1" ht="30" customHeight="1" x14ac:dyDescent="0.25">
      <c r="A42" s="38" t="s">
        <v>63</v>
      </c>
      <c r="B42" s="38" t="s">
        <v>1</v>
      </c>
      <c r="C42" s="48" t="s">
        <v>1</v>
      </c>
      <c r="D42" s="46"/>
      <c r="E42" s="55"/>
      <c r="F42" s="50">
        <f>SUM(F43:F45)</f>
        <v>9532000</v>
      </c>
      <c r="G42" s="43" t="s">
        <v>276</v>
      </c>
      <c r="H42" s="62"/>
      <c r="I42" s="63"/>
      <c r="J42" s="63"/>
      <c r="K42" s="46"/>
      <c r="L42" s="56"/>
      <c r="N42" s="32">
        <f t="shared" ref="N42:N45" si="19">SUM(H42:J42)</f>
        <v>0</v>
      </c>
      <c r="O42" s="32">
        <f t="shared" ref="O42:O45" si="20">K42-N42</f>
        <v>0</v>
      </c>
    </row>
    <row r="43" spans="1:17" ht="30" customHeight="1" x14ac:dyDescent="0.25">
      <c r="A43" s="39" t="s">
        <v>65</v>
      </c>
      <c r="B43" s="39" t="s">
        <v>66</v>
      </c>
      <c r="C43" s="57" t="s">
        <v>68</v>
      </c>
      <c r="D43" s="58">
        <v>105</v>
      </c>
      <c r="E43" s="59">
        <v>90300</v>
      </c>
      <c r="F43" s="60">
        <f>TRUNC(E43*D43,0)</f>
        <v>9481500</v>
      </c>
      <c r="G43" s="61"/>
      <c r="H43" s="62">
        <v>124</v>
      </c>
      <c r="I43" s="63"/>
      <c r="J43" s="63"/>
      <c r="K43" s="58">
        <f t="shared" ref="K43:K44" si="21">SUM(H43:J43)</f>
        <v>124</v>
      </c>
      <c r="L43" s="64"/>
      <c r="N43" s="32">
        <f t="shared" si="19"/>
        <v>124</v>
      </c>
      <c r="O43" s="32">
        <f t="shared" si="20"/>
        <v>0</v>
      </c>
      <c r="P43" s="20">
        <f>'[79]관급자재(토목,기계)_전체분'!$L$619+'[79]관급자재(토목,기계)_전체분'!$L$620+'[79]관급자재(토목,기계)_전체분'!$L$542+'[79]관급자재(토목,기계)_전체분'!$L$543</f>
        <v>197966660</v>
      </c>
      <c r="Q43" s="20">
        <f>'[79]관급자재(토목,기계)_전체분'!$L$605+'[79]관급자재(토목,기계)_전체분'!$L$606</f>
        <v>1715200</v>
      </c>
    </row>
    <row r="44" spans="1:17" ht="30" hidden="1" customHeight="1" x14ac:dyDescent="0.25">
      <c r="A44" s="39" t="s">
        <v>64</v>
      </c>
      <c r="B44" s="39" t="s">
        <v>67</v>
      </c>
      <c r="C44" s="57" t="s">
        <v>68</v>
      </c>
      <c r="D44" s="58">
        <v>0</v>
      </c>
      <c r="E44" s="59">
        <v>191220</v>
      </c>
      <c r="F44" s="60">
        <f>TRUNC(E44*D44,0)</f>
        <v>0</v>
      </c>
      <c r="G44" s="61"/>
      <c r="H44" s="62">
        <v>0</v>
      </c>
      <c r="I44" s="63"/>
      <c r="J44" s="63"/>
      <c r="K44" s="58">
        <f t="shared" si="21"/>
        <v>0</v>
      </c>
      <c r="L44" s="64"/>
      <c r="N44" s="32">
        <f t="shared" si="19"/>
        <v>0</v>
      </c>
      <c r="O44" s="32">
        <f t="shared" si="20"/>
        <v>0</v>
      </c>
      <c r="P44" s="20">
        <f>TRUNC(P43*0.54%)</f>
        <v>1069019</v>
      </c>
      <c r="Q44" s="20">
        <f>TRUNC(Q43*0.54%)</f>
        <v>9262</v>
      </c>
    </row>
    <row r="45" spans="1:17" ht="30" customHeight="1" x14ac:dyDescent="0.15">
      <c r="A45" s="39" t="s">
        <v>12</v>
      </c>
      <c r="B45" s="39" t="s">
        <v>7</v>
      </c>
      <c r="C45" s="57" t="s">
        <v>8</v>
      </c>
      <c r="D45" s="65">
        <v>0.54</v>
      </c>
      <c r="E45" s="66"/>
      <c r="F45" s="60">
        <f>TRUNC(SUM(F43:F43)*D45%)-700</f>
        <v>50500</v>
      </c>
      <c r="G45" s="61"/>
      <c r="H45" s="62"/>
      <c r="I45" s="63"/>
      <c r="J45" s="63"/>
      <c r="K45" s="65">
        <v>0.54</v>
      </c>
      <c r="L45" s="60">
        <f>TRUNC(SUM(F43:F44)*K45%,-1)</f>
        <v>51200</v>
      </c>
      <c r="M45" s="31"/>
      <c r="N45" s="32">
        <f t="shared" si="19"/>
        <v>0</v>
      </c>
      <c r="O45" s="32">
        <f t="shared" si="20"/>
        <v>0.54</v>
      </c>
    </row>
    <row r="46" spans="1:17" s="7" customFormat="1" ht="30" customHeight="1" x14ac:dyDescent="0.15">
      <c r="A46" s="39"/>
      <c r="B46" s="39"/>
      <c r="C46" s="57"/>
      <c r="D46" s="65"/>
      <c r="E46" s="66"/>
      <c r="F46" s="60"/>
      <c r="G46" s="43"/>
      <c r="H46" s="62"/>
      <c r="I46" s="63"/>
      <c r="J46" s="63"/>
      <c r="K46" s="65"/>
      <c r="L46" s="69"/>
      <c r="M46" s="31"/>
      <c r="N46" s="32"/>
      <c r="O46" s="32"/>
    </row>
    <row r="47" spans="1:17" s="11" customFormat="1" ht="30" customHeight="1" x14ac:dyDescent="0.25">
      <c r="A47" s="38" t="s">
        <v>69</v>
      </c>
      <c r="B47" s="38" t="s">
        <v>1</v>
      </c>
      <c r="C47" s="48" t="s">
        <v>1</v>
      </c>
      <c r="D47" s="46"/>
      <c r="E47" s="55"/>
      <c r="F47" s="50">
        <f>SUM(F48:F55)</f>
        <v>0</v>
      </c>
      <c r="G47" s="43"/>
      <c r="H47" s="62"/>
      <c r="I47" s="63"/>
      <c r="J47" s="63"/>
      <c r="K47" s="46"/>
      <c r="L47" s="56"/>
      <c r="N47" s="32">
        <f t="shared" ref="N47:N49" si="22">SUM(H47:J47)</f>
        <v>0</v>
      </c>
      <c r="O47" s="32">
        <f t="shared" ref="O47:O49" si="23">K47-N47</f>
        <v>0</v>
      </c>
    </row>
    <row r="48" spans="1:17" ht="30" hidden="1" customHeight="1" x14ac:dyDescent="0.25">
      <c r="A48" s="39" t="s">
        <v>70</v>
      </c>
      <c r="B48" s="39" t="s">
        <v>73</v>
      </c>
      <c r="C48" s="57" t="s">
        <v>79</v>
      </c>
      <c r="D48" s="58">
        <v>0</v>
      </c>
      <c r="E48" s="59">
        <v>269500</v>
      </c>
      <c r="F48" s="60">
        <f>TRUNC(E48*K48,0)</f>
        <v>0</v>
      </c>
      <c r="G48" s="61"/>
      <c r="H48" s="62">
        <v>0</v>
      </c>
      <c r="I48" s="63"/>
      <c r="J48" s="63"/>
      <c r="K48" s="58">
        <f t="shared" ref="K48:K55" si="24">SUM(H48:J48)</f>
        <v>0</v>
      </c>
      <c r="L48" s="64"/>
      <c r="N48" s="32">
        <f t="shared" si="22"/>
        <v>0</v>
      </c>
      <c r="O48" s="32">
        <f t="shared" si="23"/>
        <v>0</v>
      </c>
    </row>
    <row r="49" spans="1:17" ht="30" hidden="1" customHeight="1" x14ac:dyDescent="0.25">
      <c r="A49" s="39" t="s">
        <v>70</v>
      </c>
      <c r="B49" s="39" t="s">
        <v>74</v>
      </c>
      <c r="C49" s="57" t="s">
        <v>80</v>
      </c>
      <c r="D49" s="58"/>
      <c r="E49" s="59">
        <v>1051000</v>
      </c>
      <c r="F49" s="60">
        <f>TRUNC(E49*K49,0)</f>
        <v>0</v>
      </c>
      <c r="G49" s="61"/>
      <c r="H49" s="62">
        <v>0</v>
      </c>
      <c r="I49" s="63"/>
      <c r="J49" s="63"/>
      <c r="K49" s="58">
        <f t="shared" si="24"/>
        <v>0</v>
      </c>
      <c r="L49" s="64"/>
      <c r="N49" s="32">
        <f t="shared" si="22"/>
        <v>0</v>
      </c>
      <c r="O49" s="32">
        <f t="shared" si="23"/>
        <v>0</v>
      </c>
    </row>
    <row r="50" spans="1:17" s="7" customFormat="1" ht="30" customHeight="1" x14ac:dyDescent="0.15">
      <c r="A50" s="39" t="s">
        <v>70</v>
      </c>
      <c r="B50" s="39" t="s">
        <v>75</v>
      </c>
      <c r="C50" s="57" t="s">
        <v>81</v>
      </c>
      <c r="D50" s="58">
        <v>0</v>
      </c>
      <c r="E50" s="59">
        <v>200800</v>
      </c>
      <c r="F50" s="60">
        <f>TRUNC(E50*D50,0)</f>
        <v>0</v>
      </c>
      <c r="G50" s="43"/>
      <c r="H50" s="62">
        <v>207</v>
      </c>
      <c r="I50" s="63"/>
      <c r="J50" s="63"/>
      <c r="K50" s="58">
        <f t="shared" si="24"/>
        <v>207</v>
      </c>
      <c r="L50" s="69"/>
      <c r="M50" s="31"/>
      <c r="N50" s="32"/>
      <c r="O50" s="32"/>
    </row>
    <row r="51" spans="1:17" s="7" customFormat="1" ht="30" customHeight="1" x14ac:dyDescent="0.15">
      <c r="A51" s="39" t="s">
        <v>70</v>
      </c>
      <c r="B51" s="39" t="s">
        <v>76</v>
      </c>
      <c r="C51" s="57" t="s">
        <v>80</v>
      </c>
      <c r="D51" s="58">
        <v>0</v>
      </c>
      <c r="E51" s="59">
        <v>783100</v>
      </c>
      <c r="F51" s="60">
        <f>TRUNC(E51*D51,0)</f>
        <v>0</v>
      </c>
      <c r="G51" s="43"/>
      <c r="H51" s="62">
        <v>12</v>
      </c>
      <c r="I51" s="63"/>
      <c r="J51" s="63"/>
      <c r="K51" s="58">
        <f t="shared" si="24"/>
        <v>12</v>
      </c>
      <c r="L51" s="69"/>
      <c r="M51" s="31"/>
      <c r="N51" s="32"/>
      <c r="O51" s="32"/>
    </row>
    <row r="52" spans="1:17" s="7" customFormat="1" ht="30" hidden="1" customHeight="1" x14ac:dyDescent="0.15">
      <c r="A52" s="39" t="s">
        <v>71</v>
      </c>
      <c r="B52" s="39" t="s">
        <v>77</v>
      </c>
      <c r="C52" s="57" t="s">
        <v>82</v>
      </c>
      <c r="D52" s="58">
        <v>0</v>
      </c>
      <c r="E52" s="59">
        <v>189640</v>
      </c>
      <c r="F52" s="60">
        <f>TRUNC(E52*K52,0)</f>
        <v>0</v>
      </c>
      <c r="G52" s="43"/>
      <c r="H52" s="62">
        <v>0</v>
      </c>
      <c r="I52" s="63"/>
      <c r="J52" s="63"/>
      <c r="K52" s="58">
        <f t="shared" si="24"/>
        <v>0</v>
      </c>
      <c r="L52" s="69"/>
      <c r="M52" s="31"/>
      <c r="N52" s="32"/>
      <c r="O52" s="32"/>
    </row>
    <row r="53" spans="1:17" s="7" customFormat="1" ht="30" customHeight="1" x14ac:dyDescent="0.15">
      <c r="A53" s="39" t="s">
        <v>71</v>
      </c>
      <c r="B53" s="39" t="s">
        <v>78</v>
      </c>
      <c r="C53" s="57" t="s">
        <v>80</v>
      </c>
      <c r="D53" s="58">
        <v>0</v>
      </c>
      <c r="E53" s="59">
        <v>51260</v>
      </c>
      <c r="F53" s="60">
        <f>TRUNC(E53*D53,0)</f>
        <v>0</v>
      </c>
      <c r="G53" s="43"/>
      <c r="H53" s="62">
        <v>47</v>
      </c>
      <c r="I53" s="63"/>
      <c r="J53" s="63"/>
      <c r="K53" s="58">
        <f t="shared" si="24"/>
        <v>47</v>
      </c>
      <c r="L53" s="69"/>
      <c r="M53" s="31"/>
      <c r="N53" s="32"/>
      <c r="O53" s="32"/>
    </row>
    <row r="54" spans="1:17" s="7" customFormat="1" ht="30" hidden="1" customHeight="1" x14ac:dyDescent="0.15">
      <c r="A54" s="39" t="s">
        <v>72</v>
      </c>
      <c r="B54" s="39" t="s">
        <v>77</v>
      </c>
      <c r="C54" s="57" t="s">
        <v>83</v>
      </c>
      <c r="D54" s="58">
        <v>0</v>
      </c>
      <c r="E54" s="59">
        <v>94080</v>
      </c>
      <c r="F54" s="60">
        <f>TRUNC(E54*K54,0)</f>
        <v>0</v>
      </c>
      <c r="G54" s="43"/>
      <c r="H54" s="62">
        <v>0</v>
      </c>
      <c r="I54" s="63"/>
      <c r="J54" s="63"/>
      <c r="K54" s="58">
        <f t="shared" si="24"/>
        <v>0</v>
      </c>
      <c r="L54" s="69"/>
      <c r="M54" s="31"/>
      <c r="N54" s="32"/>
      <c r="O54" s="32"/>
    </row>
    <row r="55" spans="1:17" s="7" customFormat="1" ht="30" customHeight="1" x14ac:dyDescent="0.15">
      <c r="A55" s="39" t="s">
        <v>72</v>
      </c>
      <c r="B55" s="39" t="s">
        <v>78</v>
      </c>
      <c r="C55" s="57" t="s">
        <v>80</v>
      </c>
      <c r="D55" s="58">
        <v>0</v>
      </c>
      <c r="E55" s="59">
        <v>89180</v>
      </c>
      <c r="F55" s="60">
        <f>TRUNC(E55*D55,0)</f>
        <v>0</v>
      </c>
      <c r="G55" s="43"/>
      <c r="H55" s="62">
        <v>47</v>
      </c>
      <c r="I55" s="63"/>
      <c r="J55" s="63"/>
      <c r="K55" s="58">
        <f t="shared" si="24"/>
        <v>47</v>
      </c>
      <c r="L55" s="69"/>
      <c r="M55" s="31"/>
      <c r="N55" s="32"/>
      <c r="O55" s="32"/>
    </row>
    <row r="56" spans="1:17" s="7" customFormat="1" ht="30" customHeight="1" x14ac:dyDescent="0.15">
      <c r="A56" s="39"/>
      <c r="B56" s="39"/>
      <c r="C56" s="57"/>
      <c r="D56" s="58"/>
      <c r="E56" s="59"/>
      <c r="F56" s="60"/>
      <c r="G56" s="43"/>
      <c r="H56" s="62"/>
      <c r="I56" s="63"/>
      <c r="J56" s="63"/>
      <c r="K56" s="58"/>
      <c r="L56" s="69"/>
      <c r="M56" s="31"/>
      <c r="N56" s="32"/>
      <c r="O56" s="32"/>
    </row>
    <row r="57" spans="1:17" s="11" customFormat="1" ht="30" customHeight="1" x14ac:dyDescent="0.25">
      <c r="A57" s="38" t="s">
        <v>84</v>
      </c>
      <c r="B57" s="38" t="s">
        <v>1</v>
      </c>
      <c r="C57" s="48" t="s">
        <v>1</v>
      </c>
      <c r="D57" s="46"/>
      <c r="E57" s="55"/>
      <c r="F57" s="50">
        <f>SUM(F58:F69)</f>
        <v>132762000</v>
      </c>
      <c r="G57" s="43" t="s">
        <v>276</v>
      </c>
      <c r="H57" s="62"/>
      <c r="I57" s="63"/>
      <c r="J57" s="63"/>
      <c r="K57" s="46"/>
      <c r="L57" s="56"/>
      <c r="N57" s="32">
        <f t="shared" ref="N57:N69" si="25">SUM(H57:J57)</f>
        <v>0</v>
      </c>
      <c r="O57" s="32">
        <f t="shared" ref="O57:O69" si="26">K57-N57</f>
        <v>0</v>
      </c>
    </row>
    <row r="58" spans="1:17" ht="30" customHeight="1" x14ac:dyDescent="0.25">
      <c r="A58" s="39" t="s">
        <v>85</v>
      </c>
      <c r="B58" s="39" t="s">
        <v>93</v>
      </c>
      <c r="C58" s="57" t="s">
        <v>80</v>
      </c>
      <c r="D58" s="58">
        <v>92</v>
      </c>
      <c r="E58" s="59">
        <v>897000</v>
      </c>
      <c r="F58" s="60">
        <f t="shared" ref="F58:F68" si="27">TRUNC(E58*D58,0)</f>
        <v>82524000</v>
      </c>
      <c r="G58" s="61"/>
      <c r="H58" s="62">
        <v>75</v>
      </c>
      <c r="I58" s="63"/>
      <c r="J58" s="63">
        <v>17</v>
      </c>
      <c r="K58" s="58">
        <f t="shared" ref="K58:K68" si="28">SUM(H58:J58)</f>
        <v>92</v>
      </c>
      <c r="L58" s="64"/>
      <c r="N58" s="32">
        <f t="shared" si="25"/>
        <v>92</v>
      </c>
      <c r="O58" s="32">
        <f t="shared" si="26"/>
        <v>0</v>
      </c>
      <c r="P58" s="20">
        <f>'[79]관급자재(토목,기계)_전체분'!$L$619+'[79]관급자재(토목,기계)_전체분'!$L$620+'[79]관급자재(토목,기계)_전체분'!$L$542+'[79]관급자재(토목,기계)_전체분'!$L$543</f>
        <v>197966660</v>
      </c>
      <c r="Q58" s="20">
        <f>'[79]관급자재(토목,기계)_전체분'!$L$605+'[79]관급자재(토목,기계)_전체분'!$L$606</f>
        <v>1715200</v>
      </c>
    </row>
    <row r="59" spans="1:17" ht="30" customHeight="1" x14ac:dyDescent="0.25">
      <c r="A59" s="39" t="s">
        <v>86</v>
      </c>
      <c r="B59" s="39" t="s">
        <v>128</v>
      </c>
      <c r="C59" s="57" t="s">
        <v>80</v>
      </c>
      <c r="D59" s="58">
        <v>3</v>
      </c>
      <c r="E59" s="59">
        <v>52800</v>
      </c>
      <c r="F59" s="60">
        <f t="shared" si="27"/>
        <v>158400</v>
      </c>
      <c r="G59" s="61"/>
      <c r="H59" s="62">
        <v>3</v>
      </c>
      <c r="I59" s="63"/>
      <c r="J59" s="63">
        <v>0</v>
      </c>
      <c r="K59" s="58">
        <f t="shared" ref="K59" si="29">SUM(H59:J59)</f>
        <v>3</v>
      </c>
      <c r="L59" s="64"/>
      <c r="N59" s="32"/>
      <c r="O59" s="32"/>
      <c r="P59" s="20"/>
      <c r="Q59" s="20"/>
    </row>
    <row r="60" spans="1:17" ht="30" customHeight="1" x14ac:dyDescent="0.25">
      <c r="A60" s="39" t="s">
        <v>86</v>
      </c>
      <c r="B60" s="39" t="s">
        <v>94</v>
      </c>
      <c r="C60" s="57" t="s">
        <v>80</v>
      </c>
      <c r="D60" s="58">
        <v>43</v>
      </c>
      <c r="E60" s="59">
        <v>52800</v>
      </c>
      <c r="F60" s="60">
        <f t="shared" si="27"/>
        <v>2270400</v>
      </c>
      <c r="G60" s="61"/>
      <c r="H60" s="62"/>
      <c r="I60" s="63"/>
      <c r="J60" s="63">
        <v>43</v>
      </c>
      <c r="K60" s="58">
        <f t="shared" si="28"/>
        <v>43</v>
      </c>
      <c r="L60" s="64"/>
      <c r="N60" s="32"/>
      <c r="O60" s="32"/>
      <c r="P60" s="20"/>
      <c r="Q60" s="20"/>
    </row>
    <row r="61" spans="1:17" ht="30" customHeight="1" x14ac:dyDescent="0.25">
      <c r="A61" s="39" t="s">
        <v>87</v>
      </c>
      <c r="B61" s="39" t="s">
        <v>95</v>
      </c>
      <c r="C61" s="57" t="s">
        <v>80</v>
      </c>
      <c r="D61" s="58">
        <v>79</v>
      </c>
      <c r="E61" s="59">
        <v>57700</v>
      </c>
      <c r="F61" s="60">
        <f t="shared" si="27"/>
        <v>4558300</v>
      </c>
      <c r="G61" s="61"/>
      <c r="H61" s="62">
        <v>79</v>
      </c>
      <c r="I61" s="63"/>
      <c r="J61" s="63"/>
      <c r="K61" s="58">
        <f t="shared" si="28"/>
        <v>79</v>
      </c>
      <c r="L61" s="64"/>
      <c r="N61" s="32"/>
      <c r="O61" s="32"/>
      <c r="P61" s="20"/>
      <c r="Q61" s="20"/>
    </row>
    <row r="62" spans="1:17" ht="30" customHeight="1" x14ac:dyDescent="0.25">
      <c r="A62" s="39" t="s">
        <v>88</v>
      </c>
      <c r="B62" s="39" t="s">
        <v>96</v>
      </c>
      <c r="C62" s="57" t="s">
        <v>80</v>
      </c>
      <c r="D62" s="58">
        <v>7218</v>
      </c>
      <c r="E62" s="59">
        <v>3110</v>
      </c>
      <c r="F62" s="60">
        <f t="shared" si="27"/>
        <v>22447980</v>
      </c>
      <c r="G62" s="61"/>
      <c r="H62" s="62">
        <v>7218</v>
      </c>
      <c r="I62" s="63"/>
      <c r="J62" s="63"/>
      <c r="K62" s="58">
        <f t="shared" si="28"/>
        <v>7218</v>
      </c>
      <c r="L62" s="64"/>
      <c r="N62" s="32"/>
      <c r="O62" s="32"/>
      <c r="P62" s="20"/>
      <c r="Q62" s="20"/>
    </row>
    <row r="63" spans="1:17" ht="30" customHeight="1" x14ac:dyDescent="0.25">
      <c r="A63" s="39" t="s">
        <v>85</v>
      </c>
      <c r="B63" s="39" t="s">
        <v>97</v>
      </c>
      <c r="C63" s="57" t="s">
        <v>80</v>
      </c>
      <c r="D63" s="58">
        <v>8</v>
      </c>
      <c r="E63" s="59">
        <v>1479200</v>
      </c>
      <c r="F63" s="60">
        <f t="shared" si="27"/>
        <v>11833600</v>
      </c>
      <c r="G63" s="61"/>
      <c r="H63" s="62">
        <v>8</v>
      </c>
      <c r="I63" s="63"/>
      <c r="J63" s="63"/>
      <c r="K63" s="58">
        <f t="shared" si="28"/>
        <v>8</v>
      </c>
      <c r="L63" s="64"/>
      <c r="N63" s="32"/>
      <c r="O63" s="32"/>
      <c r="P63" s="20"/>
      <c r="Q63" s="20"/>
    </row>
    <row r="64" spans="1:17" ht="30" customHeight="1" x14ac:dyDescent="0.25">
      <c r="A64" s="39" t="s">
        <v>89</v>
      </c>
      <c r="B64" s="39" t="s">
        <v>98</v>
      </c>
      <c r="C64" s="57" t="s">
        <v>80</v>
      </c>
      <c r="D64" s="58">
        <v>1768</v>
      </c>
      <c r="E64" s="59">
        <v>4670</v>
      </c>
      <c r="F64" s="60">
        <f t="shared" si="27"/>
        <v>8256560</v>
      </c>
      <c r="G64" s="61"/>
      <c r="H64" s="62">
        <v>1768</v>
      </c>
      <c r="I64" s="63"/>
      <c r="J64" s="63"/>
      <c r="K64" s="58">
        <f t="shared" si="28"/>
        <v>1768</v>
      </c>
      <c r="L64" s="64"/>
      <c r="N64" s="32"/>
      <c r="O64" s="32"/>
      <c r="P64" s="20"/>
      <c r="Q64" s="20"/>
    </row>
    <row r="65" spans="1:17" ht="30" customHeight="1" x14ac:dyDescent="0.25">
      <c r="A65" s="39" t="s">
        <v>90</v>
      </c>
      <c r="B65" s="39" t="s">
        <v>129</v>
      </c>
      <c r="C65" s="57" t="s">
        <v>80</v>
      </c>
      <c r="D65" s="58"/>
      <c r="E65" s="59">
        <v>12540000</v>
      </c>
      <c r="F65" s="60">
        <f t="shared" si="27"/>
        <v>0</v>
      </c>
      <c r="G65" s="61"/>
      <c r="H65" s="62">
        <v>1</v>
      </c>
      <c r="I65" s="63"/>
      <c r="J65" s="63"/>
      <c r="K65" s="58">
        <f t="shared" si="28"/>
        <v>1</v>
      </c>
      <c r="L65" s="64"/>
      <c r="N65" s="32"/>
      <c r="O65" s="32"/>
      <c r="P65" s="20"/>
      <c r="Q65" s="20"/>
    </row>
    <row r="66" spans="1:17" ht="30" customHeight="1" x14ac:dyDescent="0.25">
      <c r="A66" s="39" t="s">
        <v>91</v>
      </c>
      <c r="B66" s="39" t="s">
        <v>130</v>
      </c>
      <c r="C66" s="57" t="s">
        <v>80</v>
      </c>
      <c r="D66" s="58"/>
      <c r="E66" s="59">
        <v>14010000</v>
      </c>
      <c r="F66" s="60">
        <f t="shared" si="27"/>
        <v>0</v>
      </c>
      <c r="G66" s="61"/>
      <c r="H66" s="62">
        <v>1</v>
      </c>
      <c r="I66" s="63"/>
      <c r="J66" s="63"/>
      <c r="K66" s="58">
        <f t="shared" si="28"/>
        <v>1</v>
      </c>
      <c r="L66" s="64"/>
      <c r="N66" s="32"/>
      <c r="O66" s="32"/>
      <c r="P66" s="20"/>
      <c r="Q66" s="20"/>
    </row>
    <row r="67" spans="1:17" ht="30" customHeight="1" x14ac:dyDescent="0.25">
      <c r="A67" s="39" t="s">
        <v>91</v>
      </c>
      <c r="B67" s="39" t="s">
        <v>131</v>
      </c>
      <c r="C67" s="57" t="s">
        <v>80</v>
      </c>
      <c r="D67" s="58"/>
      <c r="E67" s="59">
        <v>14370000</v>
      </c>
      <c r="F67" s="60">
        <f t="shared" si="27"/>
        <v>0</v>
      </c>
      <c r="G67" s="61"/>
      <c r="H67" s="62">
        <v>1</v>
      </c>
      <c r="I67" s="63"/>
      <c r="J67" s="63"/>
      <c r="K67" s="58">
        <f t="shared" ref="K67" si="30">SUM(H67:J67)</f>
        <v>1</v>
      </c>
      <c r="L67" s="64"/>
      <c r="N67" s="32"/>
      <c r="O67" s="32"/>
      <c r="P67" s="20"/>
      <c r="Q67" s="20"/>
    </row>
    <row r="68" spans="1:17" ht="30" customHeight="1" x14ac:dyDescent="0.25">
      <c r="A68" s="39" t="s">
        <v>92</v>
      </c>
      <c r="B68" s="39" t="s">
        <v>138</v>
      </c>
      <c r="C68" s="57" t="s">
        <v>80</v>
      </c>
      <c r="D68" s="58"/>
      <c r="E68" s="59">
        <v>15770000</v>
      </c>
      <c r="F68" s="60">
        <f t="shared" si="27"/>
        <v>0</v>
      </c>
      <c r="G68" s="61"/>
      <c r="H68" s="62">
        <v>1</v>
      </c>
      <c r="I68" s="63"/>
      <c r="J68" s="63"/>
      <c r="K68" s="58">
        <f t="shared" si="28"/>
        <v>1</v>
      </c>
      <c r="L68" s="64"/>
      <c r="N68" s="32">
        <f t="shared" si="25"/>
        <v>1</v>
      </c>
      <c r="O68" s="32">
        <f t="shared" si="26"/>
        <v>0</v>
      </c>
      <c r="P68" s="20">
        <f>TRUNC(P58*0.54%)</f>
        <v>1069019</v>
      </c>
      <c r="Q68" s="20">
        <f>TRUNC(Q58*0.54%)</f>
        <v>9262</v>
      </c>
    </row>
    <row r="69" spans="1:17" ht="30" customHeight="1" x14ac:dyDescent="0.15">
      <c r="A69" s="39" t="s">
        <v>12</v>
      </c>
      <c r="B69" s="39" t="s">
        <v>7</v>
      </c>
      <c r="C69" s="57" t="s">
        <v>8</v>
      </c>
      <c r="D69" s="65">
        <v>0.54</v>
      </c>
      <c r="E69" s="66"/>
      <c r="F69" s="60">
        <f>TRUNC(SUM(F58:F68)*D69%)-305</f>
        <v>712760</v>
      </c>
      <c r="G69" s="61"/>
      <c r="H69" s="62"/>
      <c r="I69" s="63"/>
      <c r="J69" s="63"/>
      <c r="K69" s="65">
        <v>0.54</v>
      </c>
      <c r="L69" s="60">
        <f>TRUNC(SUM(F58:F68)*K69%,-1)</f>
        <v>713060</v>
      </c>
      <c r="M69" s="31"/>
      <c r="N69" s="32">
        <f t="shared" si="25"/>
        <v>0</v>
      </c>
      <c r="O69" s="32">
        <f t="shared" si="26"/>
        <v>0.54</v>
      </c>
    </row>
    <row r="70" spans="1:17" s="7" customFormat="1" ht="30" customHeight="1" x14ac:dyDescent="0.15">
      <c r="A70" s="39"/>
      <c r="B70" s="39"/>
      <c r="C70" s="57"/>
      <c r="D70" s="58"/>
      <c r="E70" s="59"/>
      <c r="F70" s="60"/>
      <c r="G70" s="43"/>
      <c r="H70" s="62"/>
      <c r="I70" s="63"/>
      <c r="J70" s="63"/>
      <c r="K70" s="58"/>
      <c r="L70" s="69"/>
      <c r="M70" s="31"/>
      <c r="N70" s="32"/>
      <c r="O70" s="32"/>
    </row>
    <row r="71" spans="1:17" s="11" customFormat="1" ht="30" customHeight="1" x14ac:dyDescent="0.25">
      <c r="A71" s="38" t="s">
        <v>102</v>
      </c>
      <c r="B71" s="38" t="s">
        <v>1</v>
      </c>
      <c r="C71" s="48" t="s">
        <v>1</v>
      </c>
      <c r="D71" s="46"/>
      <c r="E71" s="55"/>
      <c r="F71" s="50">
        <f>SUM(F72:F74)</f>
        <v>0</v>
      </c>
      <c r="G71" s="43"/>
      <c r="H71" s="62"/>
      <c r="I71" s="63"/>
      <c r="J71" s="63"/>
      <c r="K71" s="46"/>
      <c r="L71" s="56"/>
      <c r="N71" s="32">
        <f t="shared" ref="N71:N74" si="31">SUM(H71:J71)</f>
        <v>0</v>
      </c>
      <c r="O71" s="32">
        <f t="shared" ref="O71:O74" si="32">K71-N71</f>
        <v>0</v>
      </c>
    </row>
    <row r="72" spans="1:17" ht="30" customHeight="1" x14ac:dyDescent="0.25">
      <c r="A72" s="39" t="s">
        <v>103</v>
      </c>
      <c r="B72" s="39" t="s">
        <v>105</v>
      </c>
      <c r="C72" s="57" t="s">
        <v>80</v>
      </c>
      <c r="D72" s="58">
        <v>0</v>
      </c>
      <c r="E72" s="59">
        <v>209230</v>
      </c>
      <c r="F72" s="60">
        <f>TRUNC(E72*D72,0)</f>
        <v>0</v>
      </c>
      <c r="G72" s="61"/>
      <c r="H72" s="62"/>
      <c r="I72" s="63"/>
      <c r="J72" s="63">
        <v>86</v>
      </c>
      <c r="K72" s="58">
        <f t="shared" ref="K72:K73" si="33">SUM(H72:J72)</f>
        <v>86</v>
      </c>
      <c r="L72" s="64"/>
      <c r="N72" s="32">
        <f t="shared" si="31"/>
        <v>86</v>
      </c>
      <c r="O72" s="32">
        <f t="shared" si="32"/>
        <v>0</v>
      </c>
      <c r="P72" s="20">
        <f>'[79]관급자재(토목,기계)_전체분'!$L$619+'[79]관급자재(토목,기계)_전체분'!$L$620+'[79]관급자재(토목,기계)_전체분'!$L$542+'[79]관급자재(토목,기계)_전체분'!$L$543</f>
        <v>197966660</v>
      </c>
      <c r="Q72" s="20">
        <f>'[79]관급자재(토목,기계)_전체분'!$L$605+'[79]관급자재(토목,기계)_전체분'!$L$606</f>
        <v>1715200</v>
      </c>
    </row>
    <row r="73" spans="1:17" ht="30" customHeight="1" x14ac:dyDescent="0.25">
      <c r="A73" s="39" t="s">
        <v>104</v>
      </c>
      <c r="B73" s="39" t="s">
        <v>106</v>
      </c>
      <c r="C73" s="57" t="s">
        <v>80</v>
      </c>
      <c r="D73" s="58">
        <v>0</v>
      </c>
      <c r="E73" s="59">
        <v>214700</v>
      </c>
      <c r="F73" s="60">
        <f>TRUNC(E73*D73,0)</f>
        <v>0</v>
      </c>
      <c r="G73" s="61"/>
      <c r="H73" s="62"/>
      <c r="I73" s="63"/>
      <c r="J73" s="63">
        <v>53</v>
      </c>
      <c r="K73" s="58">
        <f t="shared" si="33"/>
        <v>53</v>
      </c>
      <c r="L73" s="64"/>
      <c r="N73" s="32">
        <f t="shared" si="31"/>
        <v>53</v>
      </c>
      <c r="O73" s="32">
        <f t="shared" si="32"/>
        <v>0</v>
      </c>
      <c r="P73" s="20">
        <f>TRUNC(P72*0.54%)</f>
        <v>1069019</v>
      </c>
      <c r="Q73" s="20">
        <f>TRUNC(Q72*0.54%)</f>
        <v>9262</v>
      </c>
    </row>
    <row r="74" spans="1:17" ht="30" customHeight="1" x14ac:dyDescent="0.15">
      <c r="A74" s="39" t="s">
        <v>12</v>
      </c>
      <c r="B74" s="39" t="s">
        <v>7</v>
      </c>
      <c r="C74" s="57" t="s">
        <v>8</v>
      </c>
      <c r="D74" s="65">
        <v>0.54</v>
      </c>
      <c r="E74" s="66"/>
      <c r="F74" s="60">
        <f>TRUNC(SUM(F72:F73)*D74%)</f>
        <v>0</v>
      </c>
      <c r="G74" s="61"/>
      <c r="H74" s="62"/>
      <c r="I74" s="63"/>
      <c r="J74" s="63"/>
      <c r="K74" s="65">
        <v>0.54</v>
      </c>
      <c r="L74" s="60">
        <f>TRUNC(SUM(F72:F73)*K74%,-1)</f>
        <v>0</v>
      </c>
      <c r="M74" s="31"/>
      <c r="N74" s="32">
        <f t="shared" si="31"/>
        <v>0</v>
      </c>
      <c r="O74" s="32">
        <f t="shared" si="32"/>
        <v>0.54</v>
      </c>
    </row>
    <row r="75" spans="1:17" ht="30" customHeight="1" x14ac:dyDescent="0.15">
      <c r="A75" s="39"/>
      <c r="B75" s="39"/>
      <c r="C75" s="57"/>
      <c r="D75" s="65"/>
      <c r="E75" s="66"/>
      <c r="F75" s="60"/>
      <c r="G75" s="61"/>
      <c r="H75" s="62"/>
      <c r="I75" s="63"/>
      <c r="J75" s="63"/>
      <c r="K75" s="65"/>
      <c r="L75" s="69"/>
      <c r="M75" s="31"/>
      <c r="N75" s="32"/>
      <c r="O75" s="32"/>
    </row>
    <row r="76" spans="1:17" s="11" customFormat="1" ht="30" customHeight="1" x14ac:dyDescent="0.25">
      <c r="A76" s="38" t="s">
        <v>107</v>
      </c>
      <c r="B76" s="38" t="s">
        <v>1</v>
      </c>
      <c r="C76" s="48" t="s">
        <v>1</v>
      </c>
      <c r="D76" s="46"/>
      <c r="E76" s="55"/>
      <c r="F76" s="50">
        <f>SUM(F77:F80)</f>
        <v>18272000</v>
      </c>
      <c r="G76" s="43" t="s">
        <v>276</v>
      </c>
      <c r="H76" s="62"/>
      <c r="I76" s="63"/>
      <c r="J76" s="63"/>
      <c r="K76" s="46"/>
      <c r="L76" s="56"/>
      <c r="N76" s="32">
        <f t="shared" ref="N76:N80" si="34">SUM(H76:J76)</f>
        <v>0</v>
      </c>
      <c r="O76" s="32">
        <f t="shared" ref="O76:O80" si="35">K76-N76</f>
        <v>0</v>
      </c>
    </row>
    <row r="77" spans="1:17" ht="30" customHeight="1" x14ac:dyDescent="0.25">
      <c r="A77" s="39" t="s">
        <v>22</v>
      </c>
      <c r="B77" s="39" t="s">
        <v>108</v>
      </c>
      <c r="C77" s="57" t="s">
        <v>111</v>
      </c>
      <c r="D77" s="58">
        <v>34</v>
      </c>
      <c r="E77" s="59">
        <v>67600</v>
      </c>
      <c r="F77" s="60">
        <f>TRUNC(E77*D77,0)</f>
        <v>2298400</v>
      </c>
      <c r="G77" s="61"/>
      <c r="H77" s="62"/>
      <c r="I77" s="63"/>
      <c r="J77" s="63">
        <v>139</v>
      </c>
      <c r="K77" s="58">
        <f t="shared" ref="K77:K78" si="36">SUM(H77:J77)</f>
        <v>139</v>
      </c>
      <c r="L77" s="64"/>
      <c r="N77" s="32">
        <f t="shared" si="34"/>
        <v>139</v>
      </c>
      <c r="O77" s="32">
        <f t="shared" si="35"/>
        <v>0</v>
      </c>
      <c r="P77" s="20">
        <f>'[79]관급자재(토목,기계)_전체분'!$L$619+'[79]관급자재(토목,기계)_전체분'!$L$620+'[79]관급자재(토목,기계)_전체분'!$L$542+'[79]관급자재(토목,기계)_전체분'!$L$543</f>
        <v>197966660</v>
      </c>
      <c r="Q77" s="20">
        <f>'[79]관급자재(토목,기계)_전체분'!$L$605+'[79]관급자재(토목,기계)_전체분'!$L$606</f>
        <v>1715200</v>
      </c>
    </row>
    <row r="78" spans="1:17" ht="30" customHeight="1" x14ac:dyDescent="0.25">
      <c r="A78" s="39" t="s">
        <v>22</v>
      </c>
      <c r="B78" s="39" t="s">
        <v>109</v>
      </c>
      <c r="C78" s="57" t="s">
        <v>111</v>
      </c>
      <c r="D78" s="58">
        <v>38</v>
      </c>
      <c r="E78" s="59">
        <v>417800</v>
      </c>
      <c r="F78" s="60">
        <f>TRUNC(E78*D78,0)</f>
        <v>15876400</v>
      </c>
      <c r="G78" s="61"/>
      <c r="H78" s="62">
        <v>87</v>
      </c>
      <c r="I78" s="63"/>
      <c r="J78" s="63">
        <v>17</v>
      </c>
      <c r="K78" s="58">
        <f t="shared" si="36"/>
        <v>104</v>
      </c>
      <c r="L78" s="64"/>
      <c r="N78" s="32">
        <f t="shared" si="34"/>
        <v>104</v>
      </c>
      <c r="O78" s="32">
        <f t="shared" si="35"/>
        <v>0</v>
      </c>
      <c r="P78" s="20">
        <f>'[79]관급자재(토목,기계)_전체분'!$L$619+'[79]관급자재(토목,기계)_전체분'!$L$620+'[79]관급자재(토목,기계)_전체분'!$L$542+'[79]관급자재(토목,기계)_전체분'!$L$543</f>
        <v>197966660</v>
      </c>
      <c r="Q78" s="20">
        <f>'[79]관급자재(토목,기계)_전체분'!$L$605+'[79]관급자재(토목,기계)_전체분'!$L$606</f>
        <v>1715200</v>
      </c>
    </row>
    <row r="79" spans="1:17" ht="30" customHeight="1" x14ac:dyDescent="0.25">
      <c r="A79" s="39" t="s">
        <v>22</v>
      </c>
      <c r="B79" s="39" t="s">
        <v>110</v>
      </c>
      <c r="C79" s="57" t="s">
        <v>111</v>
      </c>
      <c r="D79" s="58"/>
      <c r="E79" s="59">
        <v>681700</v>
      </c>
      <c r="F79" s="60">
        <f>TRUNC(E79*D79,0)</f>
        <v>0</v>
      </c>
      <c r="G79" s="61"/>
      <c r="H79" s="62">
        <v>8</v>
      </c>
      <c r="I79" s="63"/>
      <c r="J79" s="63"/>
      <c r="K79" s="58">
        <f>SUM(H79:J79)</f>
        <v>8</v>
      </c>
      <c r="L79" s="64"/>
      <c r="N79" s="32">
        <f t="shared" si="34"/>
        <v>8</v>
      </c>
      <c r="O79" s="32">
        <f t="shared" si="35"/>
        <v>0</v>
      </c>
      <c r="P79" s="20">
        <f>TRUNC(P77*0.54%)</f>
        <v>1069019</v>
      </c>
      <c r="Q79" s="20">
        <f>TRUNC(Q77*0.54%)</f>
        <v>9262</v>
      </c>
    </row>
    <row r="80" spans="1:17" ht="30" customHeight="1" x14ac:dyDescent="0.15">
      <c r="A80" s="39" t="s">
        <v>12</v>
      </c>
      <c r="B80" s="39" t="s">
        <v>7</v>
      </c>
      <c r="C80" s="57" t="s">
        <v>8</v>
      </c>
      <c r="D80" s="65">
        <v>0.54</v>
      </c>
      <c r="E80" s="66"/>
      <c r="F80" s="60">
        <f>TRUNC(SUM(F77:F79)*D80%)-943</f>
        <v>97200</v>
      </c>
      <c r="G80" s="61"/>
      <c r="H80" s="62"/>
      <c r="I80" s="63"/>
      <c r="J80" s="63"/>
      <c r="K80" s="65">
        <v>0.54</v>
      </c>
      <c r="L80" s="60">
        <f>TRUNC(SUM(F77:F79)*K80%,-1)</f>
        <v>98140</v>
      </c>
      <c r="M80" s="31"/>
      <c r="N80" s="32">
        <f t="shared" si="34"/>
        <v>0</v>
      </c>
      <c r="O80" s="32">
        <f t="shared" si="35"/>
        <v>0.54</v>
      </c>
    </row>
    <row r="81" spans="1:17" ht="30" customHeight="1" x14ac:dyDescent="0.15">
      <c r="A81" s="39"/>
      <c r="B81" s="39"/>
      <c r="C81" s="57"/>
      <c r="D81" s="65"/>
      <c r="E81" s="66"/>
      <c r="F81" s="60"/>
      <c r="G81" s="61"/>
      <c r="H81" s="62"/>
      <c r="I81" s="63"/>
      <c r="J81" s="63"/>
      <c r="K81" s="65"/>
      <c r="L81" s="69"/>
      <c r="M81" s="31"/>
      <c r="N81" s="32"/>
      <c r="O81" s="32"/>
    </row>
    <row r="82" spans="1:17" s="11" customFormat="1" ht="30" customHeight="1" x14ac:dyDescent="0.25">
      <c r="A82" s="38" t="s">
        <v>112</v>
      </c>
      <c r="B82" s="38" t="s">
        <v>1</v>
      </c>
      <c r="C82" s="48" t="s">
        <v>1</v>
      </c>
      <c r="D82" s="46"/>
      <c r="E82" s="55"/>
      <c r="F82" s="50">
        <f>SUM(F83:F85)</f>
        <v>0</v>
      </c>
      <c r="G82" s="43"/>
      <c r="H82" s="62"/>
      <c r="I82" s="63"/>
      <c r="J82" s="63"/>
      <c r="K82" s="46"/>
      <c r="L82" s="56"/>
      <c r="N82" s="32">
        <f t="shared" ref="N82:N85" si="37">SUM(H82:J82)</f>
        <v>0</v>
      </c>
      <c r="O82" s="32">
        <f t="shared" ref="O82:O85" si="38">K82-N82</f>
        <v>0</v>
      </c>
    </row>
    <row r="83" spans="1:17" ht="30" customHeight="1" x14ac:dyDescent="0.25">
      <c r="A83" s="39" t="s">
        <v>113</v>
      </c>
      <c r="B83" s="39" t="s">
        <v>115</v>
      </c>
      <c r="C83" s="57" t="s">
        <v>117</v>
      </c>
      <c r="D83" s="58"/>
      <c r="E83" s="59">
        <v>91400</v>
      </c>
      <c r="F83" s="60">
        <f>TRUNC(E83*D83,0)</f>
        <v>0</v>
      </c>
      <c r="G83" s="61"/>
      <c r="H83" s="62">
        <v>10</v>
      </c>
      <c r="I83" s="63"/>
      <c r="J83" s="63"/>
      <c r="K83" s="58">
        <f t="shared" ref="K83:K84" si="39">SUM(H83:J83)</f>
        <v>10</v>
      </c>
      <c r="L83" s="64"/>
      <c r="N83" s="32">
        <f t="shared" si="37"/>
        <v>10</v>
      </c>
      <c r="O83" s="32">
        <f t="shared" si="38"/>
        <v>0</v>
      </c>
      <c r="P83" s="20">
        <f>'[79]관급자재(토목,기계)_전체분'!$L$619+'[79]관급자재(토목,기계)_전체분'!$L$620+'[79]관급자재(토목,기계)_전체분'!$L$542+'[79]관급자재(토목,기계)_전체분'!$L$543</f>
        <v>197966660</v>
      </c>
      <c r="Q83" s="20">
        <f>'[79]관급자재(토목,기계)_전체분'!$L$605+'[79]관급자재(토목,기계)_전체분'!$L$606</f>
        <v>1715200</v>
      </c>
    </row>
    <row r="84" spans="1:17" ht="30" customHeight="1" x14ac:dyDescent="0.25">
      <c r="A84" s="39" t="s">
        <v>114</v>
      </c>
      <c r="B84" s="39" t="s">
        <v>116</v>
      </c>
      <c r="C84" s="57" t="s">
        <v>118</v>
      </c>
      <c r="D84" s="58"/>
      <c r="E84" s="59">
        <v>328000</v>
      </c>
      <c r="F84" s="60">
        <f>TRUNC(E84*D84,0)</f>
        <v>0</v>
      </c>
      <c r="G84" s="61"/>
      <c r="H84" s="62">
        <v>4</v>
      </c>
      <c r="I84" s="63"/>
      <c r="J84" s="63"/>
      <c r="K84" s="58">
        <f t="shared" si="39"/>
        <v>4</v>
      </c>
      <c r="L84" s="64"/>
      <c r="N84" s="32">
        <f t="shared" si="37"/>
        <v>4</v>
      </c>
      <c r="O84" s="32">
        <f t="shared" si="38"/>
        <v>0</v>
      </c>
      <c r="P84" s="20">
        <f>TRUNC(P83*0.54%)</f>
        <v>1069019</v>
      </c>
      <c r="Q84" s="20">
        <f>TRUNC(Q83*0.54%)</f>
        <v>9262</v>
      </c>
    </row>
    <row r="85" spans="1:17" ht="30" customHeight="1" x14ac:dyDescent="0.15">
      <c r="A85" s="39" t="s">
        <v>12</v>
      </c>
      <c r="B85" s="39" t="s">
        <v>7</v>
      </c>
      <c r="C85" s="57" t="s">
        <v>8</v>
      </c>
      <c r="D85" s="65">
        <v>0.54</v>
      </c>
      <c r="E85" s="66"/>
      <c r="F85" s="60">
        <f>TRUNC(SUM(F83:F84)*D85%)</f>
        <v>0</v>
      </c>
      <c r="G85" s="61"/>
      <c r="H85" s="62"/>
      <c r="I85" s="63"/>
      <c r="J85" s="63"/>
      <c r="K85" s="65">
        <v>0.54</v>
      </c>
      <c r="L85" s="60">
        <f>TRUNC(SUM(F83:F84)*K85%,-1)</f>
        <v>0</v>
      </c>
      <c r="M85" s="31"/>
      <c r="N85" s="32">
        <f t="shared" si="37"/>
        <v>0</v>
      </c>
      <c r="O85" s="32">
        <f t="shared" si="38"/>
        <v>0.54</v>
      </c>
    </row>
    <row r="86" spans="1:17" s="7" customFormat="1" ht="30" customHeight="1" x14ac:dyDescent="0.25">
      <c r="A86" s="39"/>
      <c r="B86" s="39"/>
      <c r="C86" s="57"/>
      <c r="D86" s="58"/>
      <c r="E86" s="66"/>
      <c r="F86" s="60"/>
      <c r="G86" s="43"/>
      <c r="H86" s="62"/>
      <c r="I86" s="63"/>
      <c r="J86" s="63"/>
      <c r="K86" s="58"/>
      <c r="L86" s="67"/>
      <c r="N86" s="32">
        <f t="shared" si="11"/>
        <v>0</v>
      </c>
      <c r="O86" s="32">
        <f t="shared" si="7"/>
        <v>0</v>
      </c>
    </row>
    <row r="87" spans="1:17" s="11" customFormat="1" ht="30" customHeight="1" x14ac:dyDescent="0.25">
      <c r="A87" s="38" t="s">
        <v>119</v>
      </c>
      <c r="B87" s="38" t="s">
        <v>1</v>
      </c>
      <c r="C87" s="48" t="s">
        <v>1</v>
      </c>
      <c r="D87" s="46"/>
      <c r="E87" s="55"/>
      <c r="F87" s="50">
        <f>SUM(F88:F89)</f>
        <v>0</v>
      </c>
      <c r="G87" s="43"/>
      <c r="H87" s="62"/>
      <c r="I87" s="63"/>
      <c r="J87" s="63"/>
      <c r="K87" s="46"/>
      <c r="L87" s="56"/>
      <c r="N87" s="32">
        <f t="shared" si="11"/>
        <v>0</v>
      </c>
      <c r="O87" s="32">
        <f t="shared" ref="O87:O90" si="40">K87-N87</f>
        <v>0</v>
      </c>
    </row>
    <row r="88" spans="1:17" ht="30" customHeight="1" x14ac:dyDescent="0.25">
      <c r="A88" s="39" t="s">
        <v>120</v>
      </c>
      <c r="B88" s="39" t="s">
        <v>121</v>
      </c>
      <c r="C88" s="57" t="s">
        <v>122</v>
      </c>
      <c r="D88" s="58"/>
      <c r="E88" s="59">
        <v>4040</v>
      </c>
      <c r="F88" s="60">
        <f>TRUNC(E88*D88,0)</f>
        <v>0</v>
      </c>
      <c r="G88" s="61"/>
      <c r="H88" s="62">
        <v>2087</v>
      </c>
      <c r="I88" s="63"/>
      <c r="J88" s="63">
        <v>2413</v>
      </c>
      <c r="K88" s="58">
        <f t="shared" ref="K88" si="41">SUM(H88:J88)</f>
        <v>4500</v>
      </c>
      <c r="L88" s="64"/>
      <c r="N88" s="32">
        <f t="shared" si="11"/>
        <v>4500</v>
      </c>
      <c r="O88" s="32">
        <f t="shared" si="40"/>
        <v>0</v>
      </c>
    </row>
    <row r="89" spans="1:17" ht="30" customHeight="1" x14ac:dyDescent="0.15">
      <c r="A89" s="39" t="s">
        <v>12</v>
      </c>
      <c r="B89" s="39" t="s">
        <v>7</v>
      </c>
      <c r="C89" s="57" t="s">
        <v>8</v>
      </c>
      <c r="D89" s="65">
        <v>0.54</v>
      </c>
      <c r="E89" s="66"/>
      <c r="F89" s="60">
        <f>TRUNC(SUM(F88)*D89%)</f>
        <v>0</v>
      </c>
      <c r="G89" s="61"/>
      <c r="H89" s="62"/>
      <c r="I89" s="63"/>
      <c r="J89" s="63"/>
      <c r="K89" s="65">
        <v>0.54</v>
      </c>
      <c r="L89" s="60">
        <f>TRUNC(SUM(F88:F88)*K89%,-1)</f>
        <v>0</v>
      </c>
      <c r="M89" s="31"/>
      <c r="N89" s="32">
        <f t="shared" si="11"/>
        <v>0</v>
      </c>
      <c r="O89" s="32">
        <f t="shared" si="40"/>
        <v>0.54</v>
      </c>
    </row>
    <row r="90" spans="1:17" ht="30" customHeight="1" x14ac:dyDescent="0.25">
      <c r="A90" s="39" t="s">
        <v>6</v>
      </c>
      <c r="B90" s="39" t="s">
        <v>1</v>
      </c>
      <c r="C90" s="57" t="s">
        <v>1</v>
      </c>
      <c r="D90" s="58"/>
      <c r="E90" s="66"/>
      <c r="F90" s="60"/>
      <c r="G90" s="61"/>
      <c r="H90" s="62"/>
      <c r="I90" s="63"/>
      <c r="J90" s="63"/>
      <c r="K90" s="58"/>
      <c r="L90" s="64"/>
      <c r="N90" s="32">
        <f t="shared" si="11"/>
        <v>0</v>
      </c>
      <c r="O90" s="32">
        <f t="shared" si="40"/>
        <v>0</v>
      </c>
    </row>
    <row r="91" spans="1:17" ht="30" customHeight="1" x14ac:dyDescent="0.15">
      <c r="A91" s="24"/>
      <c r="B91" s="24"/>
      <c r="C91" s="18">
        <v>0</v>
      </c>
      <c r="D91" s="18"/>
      <c r="E91" s="23"/>
      <c r="F91" s="23"/>
      <c r="G91" s="21"/>
      <c r="H91" s="18"/>
      <c r="I91" s="18"/>
      <c r="J91" s="18"/>
      <c r="K91" s="19"/>
    </row>
    <row r="92" spans="1:17" s="6" customFormat="1" ht="30" customHeight="1" x14ac:dyDescent="0.15">
      <c r="A92" s="13"/>
      <c r="B92" s="13"/>
      <c r="C92" s="16"/>
      <c r="D92" s="18"/>
      <c r="E92" s="71" t="s">
        <v>123</v>
      </c>
      <c r="F92" s="20">
        <f>42400+600</f>
        <v>43000</v>
      </c>
      <c r="G92" s="17"/>
      <c r="H92" s="16"/>
      <c r="I92" s="16"/>
      <c r="J92" s="16"/>
      <c r="K92" s="15"/>
    </row>
    <row r="93" spans="1:17" ht="30" customHeight="1" x14ac:dyDescent="0.15">
      <c r="A93" s="14"/>
      <c r="B93" s="14"/>
      <c r="C93" s="18"/>
      <c r="D93" s="18"/>
      <c r="E93" s="23" t="s">
        <v>124</v>
      </c>
      <c r="F93" s="20">
        <f>310520+480</f>
        <v>311000</v>
      </c>
      <c r="G93" s="21"/>
      <c r="H93" s="18"/>
      <c r="I93" s="18"/>
      <c r="J93" s="18"/>
      <c r="K93" s="19"/>
    </row>
    <row r="94" spans="1:17" ht="30" customHeight="1" x14ac:dyDescent="0.15">
      <c r="A94" s="14"/>
      <c r="B94" s="14"/>
      <c r="C94" s="18"/>
      <c r="D94" s="18"/>
      <c r="E94" s="23"/>
      <c r="F94" s="20"/>
      <c r="G94" s="21"/>
      <c r="H94" s="18"/>
      <c r="I94" s="18"/>
      <c r="J94" s="18"/>
      <c r="K94" s="22"/>
    </row>
    <row r="95" spans="1:17" ht="30" customHeight="1" x14ac:dyDescent="0.15">
      <c r="A95" s="14"/>
      <c r="B95" s="14"/>
      <c r="C95" s="18"/>
      <c r="D95" s="18"/>
      <c r="E95" s="23" t="s">
        <v>125</v>
      </c>
      <c r="F95" s="20">
        <f>SUM(F92:F94)</f>
        <v>354000</v>
      </c>
      <c r="G95" s="21"/>
      <c r="H95" s="18"/>
      <c r="I95" s="18"/>
      <c r="J95" s="18"/>
      <c r="K95" s="19"/>
    </row>
    <row r="96" spans="1:17" ht="30" customHeight="1" x14ac:dyDescent="0.15">
      <c r="A96" s="25"/>
      <c r="B96" s="25"/>
      <c r="C96" s="26"/>
      <c r="D96" s="26"/>
      <c r="E96" s="70"/>
      <c r="F96" s="19"/>
      <c r="G96" s="21"/>
      <c r="H96" s="26"/>
      <c r="I96" s="26"/>
      <c r="J96" s="26"/>
      <c r="K96" s="19"/>
    </row>
    <row r="97" spans="1:11" ht="30" customHeight="1" x14ac:dyDescent="0.15">
      <c r="A97" s="25"/>
      <c r="B97" s="25"/>
      <c r="C97" s="26"/>
      <c r="D97" s="26"/>
      <c r="E97" s="19"/>
      <c r="F97" s="19">
        <f>F5+F95</f>
        <v>256414000</v>
      </c>
      <c r="G97" s="21"/>
      <c r="H97" s="26"/>
      <c r="I97" s="26"/>
      <c r="J97" s="26"/>
      <c r="K97" s="19"/>
    </row>
    <row r="98" spans="1:11" ht="30" customHeight="1" x14ac:dyDescent="0.15">
      <c r="A98" s="25"/>
      <c r="B98" s="25"/>
      <c r="C98" s="26"/>
      <c r="D98" s="26"/>
      <c r="E98" s="19"/>
      <c r="F98" s="19"/>
      <c r="G98" s="21"/>
      <c r="H98" s="26"/>
      <c r="I98" s="26"/>
      <c r="J98" s="26"/>
      <c r="K98" s="19"/>
    </row>
    <row r="99" spans="1:11" ht="30" customHeight="1" x14ac:dyDescent="0.15">
      <c r="A99" s="25"/>
      <c r="B99" s="25"/>
      <c r="C99" s="26"/>
      <c r="D99" s="26"/>
      <c r="E99" s="19"/>
      <c r="F99" s="19"/>
      <c r="G99" s="21"/>
      <c r="H99" s="26"/>
      <c r="I99" s="26"/>
      <c r="J99" s="26"/>
      <c r="K99" s="19"/>
    </row>
    <row r="100" spans="1:11" ht="30" customHeight="1" x14ac:dyDescent="0.15">
      <c r="A100" s="25"/>
      <c r="B100" s="25"/>
      <c r="C100" s="26"/>
      <c r="D100" s="26"/>
      <c r="E100" s="19"/>
      <c r="F100" s="19"/>
      <c r="G100" s="21"/>
      <c r="H100" s="26"/>
      <c r="I100" s="26"/>
      <c r="J100" s="26"/>
      <c r="K100" s="19"/>
    </row>
    <row r="101" spans="1:11" ht="30" customHeight="1" x14ac:dyDescent="0.15">
      <c r="A101" s="25"/>
      <c r="B101" s="25"/>
      <c r="C101" s="26"/>
      <c r="D101" s="26"/>
      <c r="E101" s="19"/>
      <c r="F101" s="19"/>
      <c r="G101" s="21"/>
      <c r="H101" s="26"/>
      <c r="I101" s="26"/>
      <c r="J101" s="26"/>
      <c r="K101" s="19"/>
    </row>
    <row r="102" spans="1:11" ht="30" customHeight="1" x14ac:dyDescent="0.15">
      <c r="A102" s="25"/>
      <c r="B102" s="25"/>
      <c r="C102" s="26"/>
      <c r="D102" s="26"/>
      <c r="E102" s="19"/>
      <c r="F102" s="19"/>
      <c r="G102" s="21"/>
      <c r="H102" s="26"/>
      <c r="I102" s="26"/>
      <c r="J102" s="26"/>
      <c r="K102" s="19"/>
    </row>
    <row r="103" spans="1:11" ht="30" customHeight="1" x14ac:dyDescent="0.15">
      <c r="A103" s="25"/>
      <c r="B103" s="25"/>
      <c r="C103" s="26"/>
      <c r="D103" s="26"/>
      <c r="E103" s="19"/>
      <c r="F103" s="19"/>
      <c r="G103" s="21"/>
      <c r="H103" s="26"/>
      <c r="I103" s="26"/>
      <c r="J103" s="26"/>
      <c r="K103" s="19"/>
    </row>
    <row r="104" spans="1:11" ht="30" customHeight="1" x14ac:dyDescent="0.15">
      <c r="A104" s="27"/>
      <c r="B104" s="27"/>
      <c r="C104" s="28"/>
      <c r="D104" s="28"/>
      <c r="E104" s="29"/>
      <c r="F104" s="29"/>
      <c r="G104" s="21"/>
      <c r="H104" s="28"/>
      <c r="I104" s="28"/>
      <c r="J104" s="28"/>
      <c r="K104" s="19"/>
    </row>
    <row r="105" spans="1:11" ht="30" customHeight="1" x14ac:dyDescent="0.15">
      <c r="A105" s="27"/>
      <c r="B105" s="27"/>
      <c r="C105" s="28"/>
      <c r="D105" s="28"/>
      <c r="E105" s="29"/>
      <c r="F105" s="29"/>
      <c r="G105" s="21"/>
      <c r="H105" s="28"/>
      <c r="I105" s="28"/>
      <c r="J105" s="28"/>
      <c r="K105" s="19"/>
    </row>
    <row r="106" spans="1:11" ht="30" customHeight="1" x14ac:dyDescent="0.15">
      <c r="A106" s="27"/>
      <c r="B106" s="27"/>
      <c r="C106" s="28"/>
      <c r="D106" s="28"/>
      <c r="E106" s="29"/>
      <c r="F106" s="29"/>
      <c r="G106" s="21"/>
      <c r="H106" s="28"/>
      <c r="I106" s="28"/>
      <c r="J106" s="28"/>
      <c r="K106" s="19"/>
    </row>
    <row r="107" spans="1:11" ht="30" customHeight="1" x14ac:dyDescent="0.15">
      <c r="A107" s="27"/>
      <c r="B107" s="27"/>
      <c r="C107" s="28"/>
      <c r="D107" s="28"/>
      <c r="E107" s="29"/>
      <c r="F107" s="29"/>
      <c r="G107" s="21"/>
      <c r="H107" s="28"/>
      <c r="I107" s="28"/>
      <c r="J107" s="28"/>
      <c r="K107" s="19"/>
    </row>
    <row r="108" spans="1:11" ht="30" customHeight="1" x14ac:dyDescent="0.15">
      <c r="A108" s="27"/>
      <c r="B108" s="27"/>
      <c r="C108" s="28"/>
      <c r="D108" s="28"/>
      <c r="E108" s="29"/>
      <c r="F108" s="29"/>
      <c r="G108" s="21"/>
      <c r="H108" s="28"/>
      <c r="I108" s="28"/>
      <c r="J108" s="28"/>
      <c r="K108" s="19"/>
    </row>
    <row r="109" spans="1:11" ht="30" customHeight="1" x14ac:dyDescent="0.15">
      <c r="A109" s="27"/>
      <c r="B109" s="27"/>
      <c r="C109" s="28"/>
      <c r="D109" s="28"/>
      <c r="E109" s="29"/>
      <c r="F109" s="29"/>
      <c r="G109" s="21"/>
      <c r="H109" s="28"/>
      <c r="I109" s="28"/>
      <c r="J109" s="28"/>
      <c r="K109" s="19"/>
    </row>
    <row r="110" spans="1:11" ht="30" customHeight="1" x14ac:dyDescent="0.15">
      <c r="A110" s="25"/>
      <c r="B110" s="25"/>
      <c r="C110" s="26"/>
      <c r="D110" s="26"/>
      <c r="E110" s="19"/>
      <c r="F110" s="19"/>
      <c r="G110" s="21"/>
      <c r="H110" s="26"/>
      <c r="I110" s="26"/>
      <c r="J110" s="26"/>
      <c r="K110" s="19"/>
    </row>
    <row r="111" spans="1:11" x14ac:dyDescent="0.15">
      <c r="G111" s="10"/>
    </row>
    <row r="112" spans="1:11" x14ac:dyDescent="0.15">
      <c r="G112" s="10"/>
    </row>
    <row r="113" spans="7:7" x14ac:dyDescent="0.15">
      <c r="G113" s="10"/>
    </row>
    <row r="114" spans="7:7" x14ac:dyDescent="0.15">
      <c r="G114" s="10"/>
    </row>
    <row r="115" spans="7:7" x14ac:dyDescent="0.15">
      <c r="G115" s="10"/>
    </row>
    <row r="116" spans="7:7" x14ac:dyDescent="0.15">
      <c r="G116" s="10"/>
    </row>
    <row r="117" spans="7:7" x14ac:dyDescent="0.15">
      <c r="G117" s="10"/>
    </row>
    <row r="118" spans="7:7" x14ac:dyDescent="0.15">
      <c r="G118" s="10"/>
    </row>
    <row r="119" spans="7:7" x14ac:dyDescent="0.15">
      <c r="G119" s="10"/>
    </row>
    <row r="120" spans="7:7" x14ac:dyDescent="0.15">
      <c r="G120" s="10"/>
    </row>
    <row r="121" spans="7:7" x14ac:dyDescent="0.15">
      <c r="G121" s="10"/>
    </row>
    <row r="122" spans="7:7" x14ac:dyDescent="0.15">
      <c r="G122" s="10"/>
    </row>
    <row r="123" spans="7:7" x14ac:dyDescent="0.15">
      <c r="G123" s="10"/>
    </row>
    <row r="124" spans="7:7" x14ac:dyDescent="0.15">
      <c r="G124" s="10"/>
    </row>
    <row r="125" spans="7:7" x14ac:dyDescent="0.15">
      <c r="G125" s="10"/>
    </row>
    <row r="126" spans="7:7" x14ac:dyDescent="0.15">
      <c r="G126" s="10"/>
    </row>
    <row r="127" spans="7:7" x14ac:dyDescent="0.15">
      <c r="G127" s="10"/>
    </row>
    <row r="128" spans="7:7" x14ac:dyDescent="0.15">
      <c r="G128" s="10"/>
    </row>
    <row r="129" spans="7:7" x14ac:dyDescent="0.15">
      <c r="G129" s="10"/>
    </row>
    <row r="130" spans="7:7" x14ac:dyDescent="0.15">
      <c r="G130" s="10"/>
    </row>
    <row r="131" spans="7:7" x14ac:dyDescent="0.15">
      <c r="G131" s="10"/>
    </row>
    <row r="132" spans="7:7" x14ac:dyDescent="0.15">
      <c r="G132" s="10"/>
    </row>
    <row r="133" spans="7:7" x14ac:dyDescent="0.15">
      <c r="G133" s="10"/>
    </row>
    <row r="134" spans="7:7" x14ac:dyDescent="0.15">
      <c r="G134" s="10"/>
    </row>
    <row r="135" spans="7:7" x14ac:dyDescent="0.15">
      <c r="G135" s="10"/>
    </row>
    <row r="136" spans="7:7" x14ac:dyDescent="0.15">
      <c r="G136" s="10"/>
    </row>
    <row r="137" spans="7:7" x14ac:dyDescent="0.15">
      <c r="G137" s="10"/>
    </row>
    <row r="138" spans="7:7" x14ac:dyDescent="0.15">
      <c r="G138" s="10"/>
    </row>
    <row r="139" spans="7:7" x14ac:dyDescent="0.15">
      <c r="G139" s="10"/>
    </row>
    <row r="140" spans="7:7" x14ac:dyDescent="0.15">
      <c r="G140" s="10"/>
    </row>
    <row r="141" spans="7:7" x14ac:dyDescent="0.15">
      <c r="G141" s="10"/>
    </row>
    <row r="142" spans="7:7" x14ac:dyDescent="0.15">
      <c r="G142" s="10"/>
    </row>
    <row r="143" spans="7:7" x14ac:dyDescent="0.15">
      <c r="G143" s="10"/>
    </row>
    <row r="144" spans="7:7" x14ac:dyDescent="0.15">
      <c r="G144" s="10"/>
    </row>
    <row r="145" spans="7:7" x14ac:dyDescent="0.15">
      <c r="G145" s="10"/>
    </row>
    <row r="146" spans="7:7" x14ac:dyDescent="0.15">
      <c r="G146" s="10"/>
    </row>
    <row r="147" spans="7:7" x14ac:dyDescent="0.15">
      <c r="G147" s="10"/>
    </row>
    <row r="148" spans="7:7" x14ac:dyDescent="0.15">
      <c r="G148" s="10"/>
    </row>
    <row r="149" spans="7:7" x14ac:dyDescent="0.15">
      <c r="G149" s="10"/>
    </row>
    <row r="150" spans="7:7" x14ac:dyDescent="0.15">
      <c r="G150" s="10"/>
    </row>
    <row r="151" spans="7:7" x14ac:dyDescent="0.15">
      <c r="G151" s="10"/>
    </row>
    <row r="152" spans="7:7" x14ac:dyDescent="0.15">
      <c r="G152" s="10"/>
    </row>
    <row r="153" spans="7:7" x14ac:dyDescent="0.15">
      <c r="G153" s="10"/>
    </row>
    <row r="154" spans="7:7" x14ac:dyDescent="0.15">
      <c r="G154" s="10"/>
    </row>
    <row r="155" spans="7:7" x14ac:dyDescent="0.15">
      <c r="G155" s="10"/>
    </row>
    <row r="156" spans="7:7" x14ac:dyDescent="0.15">
      <c r="G156" s="10"/>
    </row>
    <row r="157" spans="7:7" x14ac:dyDescent="0.15">
      <c r="G157" s="10"/>
    </row>
    <row r="158" spans="7:7" x14ac:dyDescent="0.15">
      <c r="G158" s="10"/>
    </row>
    <row r="159" spans="7:7" x14ac:dyDescent="0.15">
      <c r="G159" s="10"/>
    </row>
    <row r="160" spans="7:7" x14ac:dyDescent="0.15">
      <c r="G160" s="10"/>
    </row>
    <row r="161" spans="7:7" x14ac:dyDescent="0.15">
      <c r="G161" s="10"/>
    </row>
    <row r="162" spans="7:7" x14ac:dyDescent="0.15">
      <c r="G162" s="10"/>
    </row>
    <row r="163" spans="7:7" x14ac:dyDescent="0.15">
      <c r="G163" s="10"/>
    </row>
    <row r="164" spans="7:7" x14ac:dyDescent="0.15">
      <c r="G164" s="10"/>
    </row>
    <row r="165" spans="7:7" x14ac:dyDescent="0.15">
      <c r="G165" s="10"/>
    </row>
    <row r="166" spans="7:7" x14ac:dyDescent="0.15">
      <c r="G166" s="10"/>
    </row>
    <row r="167" spans="7:7" x14ac:dyDescent="0.15">
      <c r="G167" s="10"/>
    </row>
    <row r="168" spans="7:7" x14ac:dyDescent="0.15">
      <c r="G168" s="10"/>
    </row>
    <row r="169" spans="7:7" x14ac:dyDescent="0.15">
      <c r="G169" s="10"/>
    </row>
    <row r="170" spans="7:7" x14ac:dyDescent="0.15">
      <c r="G170" s="10"/>
    </row>
    <row r="171" spans="7:7" x14ac:dyDescent="0.15">
      <c r="G171" s="10"/>
    </row>
    <row r="172" spans="7:7" x14ac:dyDescent="0.15">
      <c r="G172" s="10"/>
    </row>
    <row r="173" spans="7:7" x14ac:dyDescent="0.15">
      <c r="G173" s="10"/>
    </row>
    <row r="174" spans="7:7" x14ac:dyDescent="0.15">
      <c r="G174" s="10"/>
    </row>
    <row r="175" spans="7:7" x14ac:dyDescent="0.15">
      <c r="G175" s="10"/>
    </row>
    <row r="176" spans="7:7" x14ac:dyDescent="0.15">
      <c r="G176" s="10"/>
    </row>
    <row r="177" spans="7:7" x14ac:dyDescent="0.15">
      <c r="G177" s="10"/>
    </row>
    <row r="178" spans="7:7" x14ac:dyDescent="0.15">
      <c r="G178" s="10"/>
    </row>
    <row r="179" spans="7:7" x14ac:dyDescent="0.15">
      <c r="G179" s="10"/>
    </row>
    <row r="180" spans="7:7" x14ac:dyDescent="0.15">
      <c r="G180" s="10"/>
    </row>
    <row r="181" spans="7:7" x14ac:dyDescent="0.15">
      <c r="G181" s="10"/>
    </row>
    <row r="182" spans="7:7" x14ac:dyDescent="0.15">
      <c r="G182" s="10"/>
    </row>
    <row r="183" spans="7:7" x14ac:dyDescent="0.15">
      <c r="G183" s="10"/>
    </row>
    <row r="184" spans="7:7" x14ac:dyDescent="0.15">
      <c r="G184" s="10"/>
    </row>
    <row r="185" spans="7:7" x14ac:dyDescent="0.15">
      <c r="G185" s="10"/>
    </row>
    <row r="186" spans="7:7" x14ac:dyDescent="0.15">
      <c r="G186" s="10"/>
    </row>
    <row r="187" spans="7:7" x14ac:dyDescent="0.15">
      <c r="G187" s="10"/>
    </row>
    <row r="188" spans="7:7" x14ac:dyDescent="0.15">
      <c r="G188" s="10"/>
    </row>
    <row r="189" spans="7:7" x14ac:dyDescent="0.15">
      <c r="G189" s="10"/>
    </row>
    <row r="190" spans="7:7" x14ac:dyDescent="0.15">
      <c r="G190" s="10"/>
    </row>
    <row r="191" spans="7:7" x14ac:dyDescent="0.15">
      <c r="G191" s="10"/>
    </row>
    <row r="192" spans="7:7" x14ac:dyDescent="0.15">
      <c r="G192" s="10"/>
    </row>
    <row r="193" spans="7:7" x14ac:dyDescent="0.15">
      <c r="G193" s="10"/>
    </row>
    <row r="194" spans="7:7" x14ac:dyDescent="0.15">
      <c r="G194" s="10"/>
    </row>
    <row r="195" spans="7:7" x14ac:dyDescent="0.15">
      <c r="G195" s="10"/>
    </row>
    <row r="196" spans="7:7" x14ac:dyDescent="0.15">
      <c r="G196" s="10"/>
    </row>
    <row r="197" spans="7:7" x14ac:dyDescent="0.15">
      <c r="G197" s="10"/>
    </row>
    <row r="198" spans="7:7" x14ac:dyDescent="0.15">
      <c r="G198" s="10"/>
    </row>
    <row r="199" spans="7:7" x14ac:dyDescent="0.15">
      <c r="G199" s="10"/>
    </row>
    <row r="200" spans="7:7" x14ac:dyDescent="0.15">
      <c r="G200" s="10"/>
    </row>
    <row r="201" spans="7:7" x14ac:dyDescent="0.15">
      <c r="G201" s="10"/>
    </row>
    <row r="202" spans="7:7" x14ac:dyDescent="0.15">
      <c r="G202" s="10"/>
    </row>
    <row r="203" spans="7:7" x14ac:dyDescent="0.15">
      <c r="G203" s="10"/>
    </row>
    <row r="204" spans="7:7" x14ac:dyDescent="0.15">
      <c r="G204" s="10"/>
    </row>
    <row r="205" spans="7:7" x14ac:dyDescent="0.15">
      <c r="G205" s="10"/>
    </row>
    <row r="206" spans="7:7" x14ac:dyDescent="0.15">
      <c r="G206" s="10"/>
    </row>
    <row r="207" spans="7:7" x14ac:dyDescent="0.15">
      <c r="G207" s="10"/>
    </row>
    <row r="208" spans="7:7" x14ac:dyDescent="0.15">
      <c r="G208" s="10"/>
    </row>
    <row r="209" spans="7:7" x14ac:dyDescent="0.15">
      <c r="G209" s="10"/>
    </row>
    <row r="210" spans="7:7" x14ac:dyDescent="0.15">
      <c r="G210" s="10"/>
    </row>
    <row r="211" spans="7:7" x14ac:dyDescent="0.15">
      <c r="G211" s="10"/>
    </row>
    <row r="212" spans="7:7" x14ac:dyDescent="0.15">
      <c r="G212" s="10"/>
    </row>
    <row r="213" spans="7:7" x14ac:dyDescent="0.15">
      <c r="G213" s="10"/>
    </row>
    <row r="214" spans="7:7" x14ac:dyDescent="0.15">
      <c r="G214" s="10"/>
    </row>
    <row r="215" spans="7:7" x14ac:dyDescent="0.15">
      <c r="G215" s="10"/>
    </row>
    <row r="216" spans="7:7" x14ac:dyDescent="0.15">
      <c r="G216" s="10"/>
    </row>
    <row r="217" spans="7:7" x14ac:dyDescent="0.15">
      <c r="G217" s="10"/>
    </row>
    <row r="218" spans="7:7" x14ac:dyDescent="0.15">
      <c r="G218" s="10"/>
    </row>
    <row r="219" spans="7:7" x14ac:dyDescent="0.15">
      <c r="G219" s="10"/>
    </row>
    <row r="220" spans="7:7" x14ac:dyDescent="0.15">
      <c r="G220" s="10"/>
    </row>
    <row r="221" spans="7:7" x14ac:dyDescent="0.15">
      <c r="G221" s="10"/>
    </row>
    <row r="222" spans="7:7" x14ac:dyDescent="0.15">
      <c r="G222" s="10"/>
    </row>
    <row r="223" spans="7:7" x14ac:dyDescent="0.15">
      <c r="G223" s="10"/>
    </row>
    <row r="224" spans="7:7" x14ac:dyDescent="0.15">
      <c r="G224" s="10"/>
    </row>
    <row r="225" spans="7:7" x14ac:dyDescent="0.15">
      <c r="G225" s="10"/>
    </row>
    <row r="226" spans="7:7" x14ac:dyDescent="0.15">
      <c r="G226" s="10"/>
    </row>
    <row r="227" spans="7:7" x14ac:dyDescent="0.15">
      <c r="G227" s="10"/>
    </row>
    <row r="228" spans="7:7" x14ac:dyDescent="0.15">
      <c r="G228" s="10"/>
    </row>
    <row r="229" spans="7:7" x14ac:dyDescent="0.15">
      <c r="G229" s="10"/>
    </row>
    <row r="230" spans="7:7" x14ac:dyDescent="0.15">
      <c r="G230" s="10"/>
    </row>
    <row r="231" spans="7:7" x14ac:dyDescent="0.15">
      <c r="G231" s="10"/>
    </row>
    <row r="232" spans="7:7" x14ac:dyDescent="0.15">
      <c r="G232" s="10"/>
    </row>
    <row r="233" spans="7:7" x14ac:dyDescent="0.15">
      <c r="G233" s="10"/>
    </row>
    <row r="234" spans="7:7" x14ac:dyDescent="0.15">
      <c r="G234" s="10"/>
    </row>
    <row r="235" spans="7:7" x14ac:dyDescent="0.15">
      <c r="G235" s="10"/>
    </row>
    <row r="236" spans="7:7" x14ac:dyDescent="0.15">
      <c r="G236" s="10"/>
    </row>
    <row r="237" spans="7:7" x14ac:dyDescent="0.15">
      <c r="G237" s="10"/>
    </row>
    <row r="238" spans="7:7" x14ac:dyDescent="0.15">
      <c r="G238" s="10"/>
    </row>
    <row r="239" spans="7:7" x14ac:dyDescent="0.15">
      <c r="G239" s="10"/>
    </row>
    <row r="240" spans="7:7" x14ac:dyDescent="0.15">
      <c r="G240" s="10"/>
    </row>
    <row r="241" spans="7:7" x14ac:dyDescent="0.15">
      <c r="G241" s="10"/>
    </row>
    <row r="242" spans="7:7" x14ac:dyDescent="0.15">
      <c r="G242" s="10"/>
    </row>
    <row r="243" spans="7:7" x14ac:dyDescent="0.15">
      <c r="G243" s="10"/>
    </row>
    <row r="244" spans="7:7" x14ac:dyDescent="0.15">
      <c r="G244" s="10"/>
    </row>
    <row r="245" spans="7:7" x14ac:dyDescent="0.15">
      <c r="G245" s="10"/>
    </row>
    <row r="246" spans="7:7" x14ac:dyDescent="0.15">
      <c r="G246" s="10"/>
    </row>
    <row r="247" spans="7:7" x14ac:dyDescent="0.15">
      <c r="G247" s="10"/>
    </row>
    <row r="248" spans="7:7" x14ac:dyDescent="0.15">
      <c r="G248" s="10"/>
    </row>
    <row r="249" spans="7:7" x14ac:dyDescent="0.15">
      <c r="G249" s="10"/>
    </row>
    <row r="250" spans="7:7" x14ac:dyDescent="0.15">
      <c r="G250" s="10"/>
    </row>
    <row r="251" spans="7:7" x14ac:dyDescent="0.15">
      <c r="G251" s="10"/>
    </row>
    <row r="252" spans="7:7" x14ac:dyDescent="0.15">
      <c r="G252" s="10"/>
    </row>
    <row r="253" spans="7:7" x14ac:dyDescent="0.15">
      <c r="G253" s="10"/>
    </row>
    <row r="254" spans="7:7" x14ac:dyDescent="0.15">
      <c r="G254" s="10"/>
    </row>
    <row r="255" spans="7:7" x14ac:dyDescent="0.15">
      <c r="G255" s="10"/>
    </row>
    <row r="256" spans="7:7" x14ac:dyDescent="0.15">
      <c r="G256" s="10"/>
    </row>
    <row r="257" spans="7:7" x14ac:dyDescent="0.15">
      <c r="G257" s="10"/>
    </row>
    <row r="258" spans="7:7" x14ac:dyDescent="0.15">
      <c r="G258" s="10"/>
    </row>
    <row r="259" spans="7:7" x14ac:dyDescent="0.15">
      <c r="G259" s="10"/>
    </row>
    <row r="260" spans="7:7" x14ac:dyDescent="0.15">
      <c r="G260" s="10"/>
    </row>
    <row r="261" spans="7:7" x14ac:dyDescent="0.15">
      <c r="G261" s="10"/>
    </row>
    <row r="262" spans="7:7" x14ac:dyDescent="0.15">
      <c r="G262" s="10"/>
    </row>
    <row r="263" spans="7:7" x14ac:dyDescent="0.15">
      <c r="G263" s="10"/>
    </row>
    <row r="264" spans="7:7" x14ac:dyDescent="0.15">
      <c r="G264" s="10"/>
    </row>
    <row r="265" spans="7:7" x14ac:dyDescent="0.15">
      <c r="G265" s="10"/>
    </row>
    <row r="266" spans="7:7" x14ac:dyDescent="0.15">
      <c r="G266" s="10"/>
    </row>
    <row r="267" spans="7:7" x14ac:dyDescent="0.15">
      <c r="G267" s="10"/>
    </row>
    <row r="268" spans="7:7" x14ac:dyDescent="0.15">
      <c r="G268" s="10"/>
    </row>
    <row r="269" spans="7:7" x14ac:dyDescent="0.15">
      <c r="G269" s="10"/>
    </row>
    <row r="270" spans="7:7" x14ac:dyDescent="0.15">
      <c r="G270" s="10"/>
    </row>
    <row r="271" spans="7:7" x14ac:dyDescent="0.15">
      <c r="G271" s="10"/>
    </row>
    <row r="272" spans="7:7" x14ac:dyDescent="0.15">
      <c r="G272" s="10"/>
    </row>
    <row r="273" spans="7:7" x14ac:dyDescent="0.15">
      <c r="G273" s="10"/>
    </row>
    <row r="274" spans="7:7" x14ac:dyDescent="0.15">
      <c r="G274" s="10"/>
    </row>
    <row r="275" spans="7:7" x14ac:dyDescent="0.15">
      <c r="G275" s="10"/>
    </row>
    <row r="276" spans="7:7" x14ac:dyDescent="0.15">
      <c r="G276" s="10"/>
    </row>
    <row r="277" spans="7:7" x14ac:dyDescent="0.15">
      <c r="G277" s="10"/>
    </row>
    <row r="278" spans="7:7" x14ac:dyDescent="0.15">
      <c r="G278" s="10"/>
    </row>
    <row r="279" spans="7:7" x14ac:dyDescent="0.15">
      <c r="G279" s="10"/>
    </row>
    <row r="280" spans="7:7" x14ac:dyDescent="0.15">
      <c r="G280" s="10"/>
    </row>
    <row r="281" spans="7:7" x14ac:dyDescent="0.15">
      <c r="G281" s="10"/>
    </row>
    <row r="282" spans="7:7" x14ac:dyDescent="0.15">
      <c r="G282" s="10"/>
    </row>
    <row r="283" spans="7:7" x14ac:dyDescent="0.15">
      <c r="G283" s="10"/>
    </row>
    <row r="284" spans="7:7" x14ac:dyDescent="0.15">
      <c r="G284" s="10"/>
    </row>
    <row r="285" spans="7:7" x14ac:dyDescent="0.15">
      <c r="G285" s="10"/>
    </row>
    <row r="286" spans="7:7" x14ac:dyDescent="0.15">
      <c r="G286" s="10"/>
    </row>
    <row r="287" spans="7:7" x14ac:dyDescent="0.15">
      <c r="G287" s="10"/>
    </row>
    <row r="288" spans="7:7" x14ac:dyDescent="0.15">
      <c r="G288" s="10"/>
    </row>
    <row r="289" spans="7:7" x14ac:dyDescent="0.15">
      <c r="G289" s="10"/>
    </row>
    <row r="290" spans="7:7" x14ac:dyDescent="0.15">
      <c r="G290" s="10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outlinePr summaryRight="0"/>
  </sheetPr>
  <dimension ref="A1:Q291"/>
  <sheetViews>
    <sheetView showZeros="0" view="pageBreakPreview" topLeftCell="A72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606067000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132</v>
      </c>
      <c r="B6" s="38"/>
      <c r="C6" s="48"/>
      <c r="D6" s="48"/>
      <c r="E6" s="49"/>
      <c r="F6" s="50">
        <f>SUM(F7,F12,F19,F25,F29,F42,F47,F57,F72,F77,F83,F88)</f>
        <v>606067000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SUM(F8:F10)</f>
        <v>45146000</v>
      </c>
      <c r="G7" s="43" t="s">
        <v>276</v>
      </c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>
        <v>0</v>
      </c>
      <c r="E8" s="59">
        <v>105550</v>
      </c>
      <c r="F8" s="60">
        <f>TRUNC(E8*D8,0)</f>
        <v>0</v>
      </c>
      <c r="G8" s="61"/>
      <c r="H8" s="62">
        <v>29</v>
      </c>
      <c r="I8" s="63">
        <v>1</v>
      </c>
      <c r="J8" s="63">
        <v>0</v>
      </c>
      <c r="K8" s="58">
        <f t="shared" ref="K8:K9" si="2">SUM(H8:J8)</f>
        <v>30</v>
      </c>
      <c r="L8" s="64"/>
      <c r="N8" s="32">
        <f t="shared" si="0"/>
        <v>30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412</v>
      </c>
      <c r="E9" s="59">
        <v>108990</v>
      </c>
      <c r="F9" s="60">
        <f>TRUNC(E9*D9,0)</f>
        <v>44903880</v>
      </c>
      <c r="G9" s="61"/>
      <c r="H9" s="62">
        <v>778</v>
      </c>
      <c r="I9" s="63">
        <v>7</v>
      </c>
      <c r="J9" s="63">
        <v>330</v>
      </c>
      <c r="K9" s="58">
        <f t="shared" si="2"/>
        <v>1115</v>
      </c>
      <c r="L9" s="64"/>
      <c r="N9" s="32">
        <f t="shared" si="0"/>
        <v>1115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TRUNC(SUM(F8:F9)*D10%)-360</f>
        <v>242120</v>
      </c>
      <c r="G10" s="61"/>
      <c r="H10" s="62"/>
      <c r="I10" s="63"/>
      <c r="J10" s="63"/>
      <c r="K10" s="65">
        <v>0.54</v>
      </c>
      <c r="L10" s="60">
        <f>TRUNC(SUM(F8:F9)*K10%,-1)</f>
        <v>242480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51</v>
      </c>
      <c r="B12" s="38" t="s">
        <v>1</v>
      </c>
      <c r="C12" s="48" t="s">
        <v>1</v>
      </c>
      <c r="D12" s="46"/>
      <c r="E12" s="55"/>
      <c r="F12" s="50">
        <f>SUM(F13:F17)</f>
        <v>144025000</v>
      </c>
      <c r="G12" s="43" t="s">
        <v>276</v>
      </c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45</v>
      </c>
      <c r="E13" s="59">
        <v>110450</v>
      </c>
      <c r="F13" s="60">
        <f>TRUNC(E13*D13,0)</f>
        <v>4970250</v>
      </c>
      <c r="G13" s="61"/>
      <c r="H13" s="62">
        <v>682</v>
      </c>
      <c r="I13" s="63"/>
      <c r="J13" s="63">
        <v>455</v>
      </c>
      <c r="K13" s="58">
        <f t="shared" ref="K13:K16" si="5">SUM(H13:J13)</f>
        <v>1137</v>
      </c>
      <c r="L13" s="64"/>
      <c r="N13" s="32">
        <f t="shared" si="3"/>
        <v>1137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44</v>
      </c>
      <c r="E14" s="59">
        <v>93700</v>
      </c>
      <c r="F14" s="60">
        <f>TRUNC(E14*D14,0)</f>
        <v>4122800</v>
      </c>
      <c r="G14" s="61"/>
      <c r="H14" s="62">
        <v>458</v>
      </c>
      <c r="I14" s="63"/>
      <c r="J14" s="63">
        <v>303</v>
      </c>
      <c r="K14" s="58">
        <f t="shared" si="5"/>
        <v>761</v>
      </c>
      <c r="L14" s="64"/>
      <c r="N14" s="32">
        <f t="shared" si="3"/>
        <v>761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customHeight="1" x14ac:dyDescent="0.25">
      <c r="A15" s="39" t="s">
        <v>13</v>
      </c>
      <c r="B15" s="39" t="s">
        <v>15</v>
      </c>
      <c r="C15" s="57" t="s">
        <v>4</v>
      </c>
      <c r="D15" s="58">
        <v>924</v>
      </c>
      <c r="E15" s="59">
        <v>91960</v>
      </c>
      <c r="F15" s="60">
        <f>TRUNC(E15*D15,0)</f>
        <v>84971040</v>
      </c>
      <c r="G15" s="61"/>
      <c r="H15" s="62">
        <v>919</v>
      </c>
      <c r="I15" s="63"/>
      <c r="J15" s="63">
        <v>5</v>
      </c>
      <c r="K15" s="58">
        <f t="shared" si="5"/>
        <v>924</v>
      </c>
      <c r="L15" s="64"/>
      <c r="N15" s="32">
        <f t="shared" si="3"/>
        <v>924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customHeight="1" x14ac:dyDescent="0.25">
      <c r="A16" s="39" t="s">
        <v>14</v>
      </c>
      <c r="B16" s="39" t="s">
        <v>16</v>
      </c>
      <c r="C16" s="57" t="s">
        <v>4</v>
      </c>
      <c r="D16" s="58">
        <v>616</v>
      </c>
      <c r="E16" s="59">
        <v>79850</v>
      </c>
      <c r="F16" s="60">
        <f>TRUNC(E16*D16,0)</f>
        <v>49187600</v>
      </c>
      <c r="G16" s="61"/>
      <c r="H16" s="62">
        <v>613</v>
      </c>
      <c r="I16" s="63"/>
      <c r="J16" s="63">
        <v>3</v>
      </c>
      <c r="K16" s="58">
        <f t="shared" si="5"/>
        <v>616</v>
      </c>
      <c r="L16" s="64"/>
      <c r="N16" s="32">
        <f t="shared" si="3"/>
        <v>616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TRUNC(SUM(F13:F16)*D17%)-249</f>
        <v>773310</v>
      </c>
      <c r="G17" s="61"/>
      <c r="H17" s="62"/>
      <c r="I17" s="63"/>
      <c r="J17" s="63"/>
      <c r="K17" s="65">
        <v>0.54</v>
      </c>
      <c r="L17" s="60">
        <f>TRUNC(SUM(F15:F16)*K17%,-1)</f>
        <v>724450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SUM(F20:F23)</f>
        <v>38223000</v>
      </c>
      <c r="G19" s="43" t="s">
        <v>276</v>
      </c>
      <c r="H19" s="62"/>
      <c r="I19" s="63"/>
      <c r="J19" s="63"/>
      <c r="K19" s="46"/>
      <c r="L19" s="56"/>
      <c r="N19" s="32">
        <f t="shared" ref="N19:N29" si="6">SUM(H19:J19)</f>
        <v>0</v>
      </c>
      <c r="O19" s="32">
        <f t="shared" ref="O19:O87" si="7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1057</v>
      </c>
      <c r="E20" s="59">
        <v>20680</v>
      </c>
      <c r="F20" s="60">
        <f>TRUNC(E20*D20,0)</f>
        <v>21858760</v>
      </c>
      <c r="G20" s="61"/>
      <c r="H20" s="62">
        <v>2407</v>
      </c>
      <c r="I20" s="63"/>
      <c r="J20" s="63">
        <v>240</v>
      </c>
      <c r="K20" s="58">
        <f t="shared" ref="K20:K22" si="8">SUM(H20:J20)</f>
        <v>2647</v>
      </c>
      <c r="L20" s="64"/>
      <c r="N20" s="32">
        <f t="shared" si="6"/>
        <v>2647</v>
      </c>
      <c r="O20" s="32">
        <f t="shared" si="7"/>
        <v>0</v>
      </c>
    </row>
    <row r="21" spans="1:16" ht="30" customHeight="1" x14ac:dyDescent="0.25">
      <c r="A21" s="39" t="s">
        <v>18</v>
      </c>
      <c r="B21" s="39" t="s">
        <v>29</v>
      </c>
      <c r="C21" s="57" t="s">
        <v>2</v>
      </c>
      <c r="D21" s="58">
        <v>319</v>
      </c>
      <c r="E21" s="59">
        <v>22000</v>
      </c>
      <c r="F21" s="60">
        <f>TRUNC(E21*D21,0)</f>
        <v>7018000</v>
      </c>
      <c r="G21" s="61"/>
      <c r="H21" s="62">
        <v>887</v>
      </c>
      <c r="I21" s="63"/>
      <c r="J21" s="63">
        <v>7</v>
      </c>
      <c r="K21" s="58">
        <f t="shared" si="8"/>
        <v>894</v>
      </c>
      <c r="L21" s="64"/>
      <c r="N21" s="32">
        <f t="shared" si="6"/>
        <v>894</v>
      </c>
      <c r="O21" s="32">
        <f t="shared" si="7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392</v>
      </c>
      <c r="E22" s="59">
        <v>23320</v>
      </c>
      <c r="F22" s="60">
        <f>TRUNC(E22*D22,0)</f>
        <v>9141440</v>
      </c>
      <c r="G22" s="61"/>
      <c r="H22" s="62">
        <v>3548</v>
      </c>
      <c r="I22" s="63"/>
      <c r="J22" s="63">
        <v>210</v>
      </c>
      <c r="K22" s="58">
        <f t="shared" si="8"/>
        <v>3758</v>
      </c>
      <c r="L22" s="64"/>
      <c r="N22" s="32">
        <f t="shared" si="6"/>
        <v>3758</v>
      </c>
      <c r="O22" s="32">
        <f t="shared" si="7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TRUNC(SUM(F20:F22)*D23%)-498</f>
        <v>204800</v>
      </c>
      <c r="G23" s="61"/>
      <c r="H23" s="62"/>
      <c r="I23" s="63"/>
      <c r="J23" s="63"/>
      <c r="K23" s="65">
        <v>0.54</v>
      </c>
      <c r="L23" s="60">
        <f>TRUNC(SUM(F20:F22)*K23%,-1)</f>
        <v>205290</v>
      </c>
      <c r="M23" s="31"/>
      <c r="N23" s="32">
        <f t="shared" si="6"/>
        <v>0</v>
      </c>
      <c r="O23" s="32">
        <f t="shared" si="7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6"/>
        <v>0</v>
      </c>
      <c r="O24" s="32">
        <f t="shared" si="7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9380000</v>
      </c>
      <c r="G25" s="43" t="s">
        <v>276</v>
      </c>
      <c r="H25" s="62"/>
      <c r="I25" s="63"/>
      <c r="J25" s="63"/>
      <c r="K25" s="46"/>
      <c r="L25" s="56"/>
      <c r="N25" s="32">
        <f t="shared" si="6"/>
        <v>0</v>
      </c>
      <c r="O25" s="32">
        <f t="shared" si="7"/>
        <v>0</v>
      </c>
    </row>
    <row r="26" spans="1:16" ht="30" customHeight="1" x14ac:dyDescent="0.25">
      <c r="A26" s="39" t="s">
        <v>20</v>
      </c>
      <c r="B26" s="39" t="s">
        <v>30</v>
      </c>
      <c r="C26" s="57" t="s">
        <v>2</v>
      </c>
      <c r="D26" s="58">
        <v>470</v>
      </c>
      <c r="E26" s="59">
        <v>8800</v>
      </c>
      <c r="F26" s="60">
        <f>TRUNC(E26*D26,0)</f>
        <v>4136000</v>
      </c>
      <c r="G26" s="61"/>
      <c r="H26" s="62">
        <v>1605</v>
      </c>
      <c r="I26" s="63"/>
      <c r="J26" s="63">
        <v>160</v>
      </c>
      <c r="K26" s="58">
        <f t="shared" ref="K26:K27" si="9">SUM(H26:J26)</f>
        <v>1765</v>
      </c>
      <c r="L26" s="64"/>
      <c r="N26" s="32">
        <f t="shared" si="6"/>
        <v>1765</v>
      </c>
      <c r="O26" s="32">
        <f t="shared" si="7"/>
        <v>0</v>
      </c>
    </row>
    <row r="27" spans="1:16" ht="30" customHeight="1" x14ac:dyDescent="0.25">
      <c r="A27" s="39" t="s">
        <v>21</v>
      </c>
      <c r="B27" s="39" t="s">
        <v>30</v>
      </c>
      <c r="C27" s="57" t="s">
        <v>2</v>
      </c>
      <c r="D27" s="58">
        <v>596</v>
      </c>
      <c r="E27" s="59">
        <v>8800</v>
      </c>
      <c r="F27" s="60">
        <f>TRUNC(E27*D27,0)-800</f>
        <v>5244000</v>
      </c>
      <c r="G27" s="61"/>
      <c r="H27" s="62">
        <v>591</v>
      </c>
      <c r="I27" s="63"/>
      <c r="J27" s="63">
        <v>5</v>
      </c>
      <c r="K27" s="58">
        <f t="shared" si="9"/>
        <v>596</v>
      </c>
      <c r="L27" s="64"/>
      <c r="N27" s="32">
        <f t="shared" si="6"/>
        <v>596</v>
      </c>
      <c r="O27" s="32">
        <f t="shared" si="7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6"/>
        <v>0</v>
      </c>
      <c r="O28" s="32">
        <f t="shared" si="7"/>
        <v>0</v>
      </c>
    </row>
    <row r="29" spans="1:16" s="11" customFormat="1" ht="30" customHeight="1" x14ac:dyDescent="0.25">
      <c r="A29" s="38" t="s">
        <v>56</v>
      </c>
      <c r="B29" s="38" t="s">
        <v>1</v>
      </c>
      <c r="C29" s="48" t="s">
        <v>1</v>
      </c>
      <c r="D29" s="46"/>
      <c r="E29" s="55"/>
      <c r="F29" s="50">
        <f>SUM(F30:F40)</f>
        <v>124079000</v>
      </c>
      <c r="G29" s="43" t="s">
        <v>276</v>
      </c>
      <c r="H29" s="62"/>
      <c r="I29" s="63"/>
      <c r="J29" s="63"/>
      <c r="K29" s="46"/>
      <c r="L29" s="56"/>
      <c r="N29" s="32">
        <f t="shared" si="6"/>
        <v>0</v>
      </c>
      <c r="O29" s="32">
        <f t="shared" si="7"/>
        <v>0</v>
      </c>
    </row>
    <row r="30" spans="1:16" ht="30" customHeight="1" x14ac:dyDescent="0.25">
      <c r="A30" s="39" t="s">
        <v>23</v>
      </c>
      <c r="B30" s="39" t="s">
        <v>32</v>
      </c>
      <c r="C30" s="57" t="s">
        <v>5</v>
      </c>
      <c r="D30" s="58">
        <v>732</v>
      </c>
      <c r="E30" s="59">
        <v>107320</v>
      </c>
      <c r="F30" s="60">
        <f>TRUNC(E30*D30,0)</f>
        <v>78558240</v>
      </c>
      <c r="G30" s="61"/>
      <c r="H30" s="62">
        <v>732</v>
      </c>
      <c r="I30" s="63"/>
      <c r="J30" s="63"/>
      <c r="K30" s="58">
        <f>SUM(H30:J30)</f>
        <v>732</v>
      </c>
      <c r="L30" s="64"/>
      <c r="N30" s="32">
        <f t="shared" ref="N30:N91" si="10">SUM(H30:J30)</f>
        <v>732</v>
      </c>
      <c r="O30" s="32">
        <f t="shared" si="7"/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305</v>
      </c>
      <c r="E31" s="59">
        <v>69700</v>
      </c>
      <c r="F31" s="60">
        <f>TRUNC(E31*D31,0)</f>
        <v>21258500</v>
      </c>
      <c r="G31" s="61"/>
      <c r="H31" s="62">
        <v>2</v>
      </c>
      <c r="I31" s="63"/>
      <c r="J31" s="63">
        <v>303</v>
      </c>
      <c r="K31" s="58">
        <f>SUM(H31:J31)</f>
        <v>305</v>
      </c>
      <c r="L31" s="64"/>
      <c r="N31" s="32">
        <f t="shared" si="10"/>
        <v>305</v>
      </c>
      <c r="O31" s="32">
        <f t="shared" si="7"/>
        <v>0</v>
      </c>
    </row>
    <row r="32" spans="1:16" ht="30" customHeight="1" x14ac:dyDescent="0.25">
      <c r="A32" s="39" t="s">
        <v>24</v>
      </c>
      <c r="B32" s="39" t="s">
        <v>32</v>
      </c>
      <c r="C32" s="57" t="s">
        <v>3</v>
      </c>
      <c r="D32" s="58">
        <v>841</v>
      </c>
      <c r="E32" s="59">
        <v>13180</v>
      </c>
      <c r="F32" s="60">
        <f t="shared" ref="F32:F33" si="11">TRUNC(E32*D32,0)</f>
        <v>11084380</v>
      </c>
      <c r="G32" s="61"/>
      <c r="H32" s="62">
        <v>841</v>
      </c>
      <c r="I32" s="63"/>
      <c r="J32" s="63"/>
      <c r="K32" s="58">
        <f t="shared" ref="K32:K39" si="12">SUM(H32:J32)</f>
        <v>841</v>
      </c>
      <c r="L32" s="64"/>
      <c r="N32" s="32">
        <f t="shared" si="10"/>
        <v>841</v>
      </c>
      <c r="O32" s="32">
        <f t="shared" si="7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>
        <v>313</v>
      </c>
      <c r="E33" s="59">
        <v>7560</v>
      </c>
      <c r="F33" s="60">
        <f t="shared" si="11"/>
        <v>2366280</v>
      </c>
      <c r="G33" s="61"/>
      <c r="H33" s="62">
        <v>10</v>
      </c>
      <c r="I33" s="63"/>
      <c r="J33" s="63">
        <v>303</v>
      </c>
      <c r="K33" s="58">
        <f t="shared" si="12"/>
        <v>313</v>
      </c>
      <c r="L33" s="64"/>
      <c r="N33" s="32">
        <f t="shared" si="10"/>
        <v>313</v>
      </c>
      <c r="O33" s="32">
        <f t="shared" si="7"/>
        <v>0</v>
      </c>
    </row>
    <row r="34" spans="1:17" ht="30" hidden="1" customHeight="1" x14ac:dyDescent="0.25">
      <c r="A34" s="39" t="s">
        <v>24</v>
      </c>
      <c r="B34" s="39" t="s">
        <v>61</v>
      </c>
      <c r="C34" s="57" t="s">
        <v>3</v>
      </c>
      <c r="D34" s="58">
        <v>0</v>
      </c>
      <c r="E34" s="59">
        <v>2800</v>
      </c>
      <c r="F34" s="60">
        <f>TRUNC(E34*D34,0)</f>
        <v>0</v>
      </c>
      <c r="G34" s="61"/>
      <c r="H34" s="62">
        <v>0</v>
      </c>
      <c r="I34" s="63"/>
      <c r="J34" s="63"/>
      <c r="K34" s="58">
        <f t="shared" si="12"/>
        <v>0</v>
      </c>
      <c r="L34" s="64"/>
      <c r="N34" s="32">
        <f t="shared" si="10"/>
        <v>0</v>
      </c>
      <c r="O34" s="32">
        <f t="shared" si="7"/>
        <v>0</v>
      </c>
    </row>
    <row r="35" spans="1:17" ht="30" customHeight="1" x14ac:dyDescent="0.25">
      <c r="A35" s="39" t="s">
        <v>25</v>
      </c>
      <c r="B35" s="39" t="s">
        <v>32</v>
      </c>
      <c r="C35" s="57" t="s">
        <v>3</v>
      </c>
      <c r="D35" s="58">
        <v>1682</v>
      </c>
      <c r="E35" s="59">
        <v>760</v>
      </c>
      <c r="F35" s="60">
        <f>TRUNC(E35*D35,0)</f>
        <v>1278320</v>
      </c>
      <c r="G35" s="61"/>
      <c r="H35" s="62">
        <v>1682</v>
      </c>
      <c r="I35" s="63"/>
      <c r="J35" s="63"/>
      <c r="K35" s="58">
        <f t="shared" si="12"/>
        <v>1682</v>
      </c>
      <c r="L35" s="64"/>
      <c r="N35" s="32">
        <f t="shared" si="10"/>
        <v>1682</v>
      </c>
      <c r="O35" s="32">
        <f t="shared" si="7"/>
        <v>0</v>
      </c>
    </row>
    <row r="36" spans="1:17" ht="30" customHeight="1" x14ac:dyDescent="0.25">
      <c r="A36" s="39" t="s">
        <v>25</v>
      </c>
      <c r="B36" s="39" t="s">
        <v>57</v>
      </c>
      <c r="C36" s="57" t="s">
        <v>3</v>
      </c>
      <c r="D36" s="58">
        <v>626</v>
      </c>
      <c r="E36" s="59">
        <v>450</v>
      </c>
      <c r="F36" s="60">
        <f>TRUNC(E36*D36,0)</f>
        <v>281700</v>
      </c>
      <c r="G36" s="61"/>
      <c r="H36" s="62">
        <v>20</v>
      </c>
      <c r="I36" s="63"/>
      <c r="J36" s="63">
        <v>606</v>
      </c>
      <c r="K36" s="58">
        <f t="shared" si="12"/>
        <v>626</v>
      </c>
      <c r="L36" s="64"/>
      <c r="N36" s="32">
        <f t="shared" si="10"/>
        <v>626</v>
      </c>
      <c r="O36" s="32">
        <f t="shared" si="7"/>
        <v>0</v>
      </c>
    </row>
    <row r="37" spans="1:17" ht="30" hidden="1" customHeight="1" x14ac:dyDescent="0.25">
      <c r="A37" s="39" t="s">
        <v>25</v>
      </c>
      <c r="B37" s="39" t="s">
        <v>127</v>
      </c>
      <c r="C37" s="57" t="s">
        <v>3</v>
      </c>
      <c r="D37" s="58">
        <v>0</v>
      </c>
      <c r="E37" s="59">
        <v>220</v>
      </c>
      <c r="F37" s="60">
        <f>TRUNC(E37*D37,0)</f>
        <v>0</v>
      </c>
      <c r="G37" s="61"/>
      <c r="H37" s="62">
        <v>0</v>
      </c>
      <c r="I37" s="63"/>
      <c r="J37" s="63"/>
      <c r="K37" s="58">
        <f t="shared" si="12"/>
        <v>0</v>
      </c>
      <c r="L37" s="64"/>
      <c r="N37" s="32">
        <f t="shared" si="10"/>
        <v>0</v>
      </c>
      <c r="O37" s="32">
        <f t="shared" si="7"/>
        <v>0</v>
      </c>
    </row>
    <row r="38" spans="1:17" ht="30" customHeight="1" x14ac:dyDescent="0.25">
      <c r="A38" s="39" t="s">
        <v>58</v>
      </c>
      <c r="B38" s="39" t="s">
        <v>59</v>
      </c>
      <c r="C38" s="57" t="s">
        <v>62</v>
      </c>
      <c r="D38" s="58">
        <v>175</v>
      </c>
      <c r="E38" s="59">
        <v>36660</v>
      </c>
      <c r="F38" s="60">
        <f t="shared" ref="F38:F39" si="13">TRUNC(E38*D38,0)</f>
        <v>6415500</v>
      </c>
      <c r="G38" s="61"/>
      <c r="H38" s="62"/>
      <c r="I38" s="63"/>
      <c r="J38" s="63">
        <v>175</v>
      </c>
      <c r="K38" s="58">
        <f t="shared" si="12"/>
        <v>175</v>
      </c>
      <c r="L38" s="64"/>
      <c r="N38" s="32">
        <f t="shared" si="10"/>
        <v>175</v>
      </c>
      <c r="O38" s="32">
        <f t="shared" si="7"/>
        <v>0</v>
      </c>
    </row>
    <row r="39" spans="1:17" ht="30" customHeight="1" x14ac:dyDescent="0.25">
      <c r="A39" s="39" t="s">
        <v>60</v>
      </c>
      <c r="B39" s="39" t="s">
        <v>61</v>
      </c>
      <c r="C39" s="57" t="s">
        <v>3</v>
      </c>
      <c r="D39" s="58">
        <v>175</v>
      </c>
      <c r="E39" s="59">
        <v>12400</v>
      </c>
      <c r="F39" s="60">
        <f t="shared" si="13"/>
        <v>2170000</v>
      </c>
      <c r="G39" s="61"/>
      <c r="H39" s="62"/>
      <c r="I39" s="63"/>
      <c r="J39" s="63">
        <v>175</v>
      </c>
      <c r="K39" s="58">
        <f t="shared" si="12"/>
        <v>175</v>
      </c>
      <c r="L39" s="64"/>
      <c r="N39" s="32">
        <f t="shared" si="10"/>
        <v>175</v>
      </c>
      <c r="O39" s="32">
        <f t="shared" si="7"/>
        <v>0</v>
      </c>
    </row>
    <row r="40" spans="1:17" s="7" customFormat="1" ht="30" customHeight="1" x14ac:dyDescent="0.15">
      <c r="A40" s="39" t="s">
        <v>12</v>
      </c>
      <c r="B40" s="39" t="s">
        <v>7</v>
      </c>
      <c r="C40" s="57" t="s">
        <v>8</v>
      </c>
      <c r="D40" s="65">
        <v>0.54</v>
      </c>
      <c r="E40" s="66"/>
      <c r="F40" s="60">
        <f>TRUNC(SUM(F30:F39)*D40%)-349</f>
        <v>666080</v>
      </c>
      <c r="G40" s="43"/>
      <c r="H40" s="62"/>
      <c r="I40" s="63"/>
      <c r="J40" s="63"/>
      <c r="K40" s="65">
        <v>0.54</v>
      </c>
      <c r="L40" s="60">
        <f>TRUNC(SUM(F30:F35)*K40%,-1)</f>
        <v>618540</v>
      </c>
      <c r="M40" s="31"/>
      <c r="N40" s="32">
        <f t="shared" si="10"/>
        <v>0</v>
      </c>
      <c r="O40" s="32">
        <f t="shared" si="7"/>
        <v>0.54</v>
      </c>
    </row>
    <row r="41" spans="1:17" s="7" customFormat="1" ht="30" customHeight="1" x14ac:dyDescent="0.15">
      <c r="A41" s="39"/>
      <c r="B41" s="39"/>
      <c r="C41" s="57"/>
      <c r="D41" s="65"/>
      <c r="E41" s="66"/>
      <c r="F41" s="60"/>
      <c r="G41" s="43"/>
      <c r="H41" s="62"/>
      <c r="I41" s="63"/>
      <c r="J41" s="63"/>
      <c r="K41" s="65"/>
      <c r="L41" s="69"/>
      <c r="M41" s="31"/>
      <c r="N41" s="32"/>
      <c r="O41" s="32"/>
    </row>
    <row r="42" spans="1:17" s="11" customFormat="1" ht="30" customHeight="1" x14ac:dyDescent="0.25">
      <c r="A42" s="38" t="s">
        <v>63</v>
      </c>
      <c r="B42" s="38" t="s">
        <v>1</v>
      </c>
      <c r="C42" s="48" t="s">
        <v>1</v>
      </c>
      <c r="D42" s="46"/>
      <c r="E42" s="55"/>
      <c r="F42" s="50">
        <f>SUM(F44:F45)</f>
        <v>31337000</v>
      </c>
      <c r="G42" s="43" t="s">
        <v>276</v>
      </c>
      <c r="H42" s="62"/>
      <c r="I42" s="63"/>
      <c r="J42" s="63"/>
      <c r="K42" s="46"/>
      <c r="L42" s="56"/>
      <c r="N42" s="32">
        <f t="shared" ref="N42:N45" si="14">SUM(H42:J42)</f>
        <v>0</v>
      </c>
      <c r="O42" s="32">
        <f t="shared" ref="O42:O45" si="15">K42-N42</f>
        <v>0</v>
      </c>
    </row>
    <row r="43" spans="1:17" ht="30" hidden="1" customHeight="1" x14ac:dyDescent="0.25">
      <c r="A43" s="39" t="s">
        <v>65</v>
      </c>
      <c r="B43" s="39" t="s">
        <v>66</v>
      </c>
      <c r="C43" s="57" t="s">
        <v>68</v>
      </c>
      <c r="D43" s="58">
        <v>0</v>
      </c>
      <c r="E43" s="59">
        <v>90300</v>
      </c>
      <c r="F43" s="60">
        <f>TRUNC(E43*D43,0)</f>
        <v>0</v>
      </c>
      <c r="G43" s="61"/>
      <c r="H43" s="62">
        <v>0</v>
      </c>
      <c r="I43" s="63"/>
      <c r="J43" s="63"/>
      <c r="K43" s="58">
        <f t="shared" ref="K43:K44" si="16">SUM(H43:J43)</f>
        <v>0</v>
      </c>
      <c r="L43" s="64"/>
      <c r="N43" s="32">
        <f t="shared" si="14"/>
        <v>0</v>
      </c>
      <c r="O43" s="32">
        <f t="shared" si="15"/>
        <v>0</v>
      </c>
      <c r="P43" s="20">
        <f>'[79]관급자재(토목,기계)_전체분'!$L$619+'[79]관급자재(토목,기계)_전체분'!$L$620+'[79]관급자재(토목,기계)_전체분'!$L$542+'[79]관급자재(토목,기계)_전체분'!$L$543</f>
        <v>197966660</v>
      </c>
      <c r="Q43" s="20">
        <f>'[79]관급자재(토목,기계)_전체분'!$L$605+'[79]관급자재(토목,기계)_전체분'!$L$606</f>
        <v>1715200</v>
      </c>
    </row>
    <row r="44" spans="1:17" ht="30" customHeight="1" x14ac:dyDescent="0.25">
      <c r="A44" s="39" t="s">
        <v>64</v>
      </c>
      <c r="B44" s="39" t="s">
        <v>67</v>
      </c>
      <c r="C44" s="57" t="s">
        <v>68</v>
      </c>
      <c r="D44" s="58">
        <v>163</v>
      </c>
      <c r="E44" s="59">
        <v>191220</v>
      </c>
      <c r="F44" s="60">
        <f>TRUNC(E44*D44,0)</f>
        <v>31168860</v>
      </c>
      <c r="G44" s="61"/>
      <c r="H44" s="62">
        <v>378</v>
      </c>
      <c r="I44" s="63"/>
      <c r="J44" s="63"/>
      <c r="K44" s="58">
        <f t="shared" si="16"/>
        <v>378</v>
      </c>
      <c r="L44" s="64"/>
      <c r="N44" s="32">
        <f t="shared" si="14"/>
        <v>378</v>
      </c>
      <c r="O44" s="32">
        <f t="shared" si="15"/>
        <v>0</v>
      </c>
      <c r="P44" s="20">
        <f>TRUNC(P43*0.54%)</f>
        <v>1069019</v>
      </c>
      <c r="Q44" s="20">
        <f>TRUNC(Q43*0.54%)</f>
        <v>9262</v>
      </c>
    </row>
    <row r="45" spans="1:17" ht="30" customHeight="1" x14ac:dyDescent="0.15">
      <c r="A45" s="39" t="s">
        <v>12</v>
      </c>
      <c r="B45" s="39" t="s">
        <v>7</v>
      </c>
      <c r="C45" s="57" t="s">
        <v>8</v>
      </c>
      <c r="D45" s="65">
        <v>0.54</v>
      </c>
      <c r="E45" s="66"/>
      <c r="F45" s="60">
        <f>TRUNC(SUM(F44)*D45%)-171</f>
        <v>168140</v>
      </c>
      <c r="G45" s="61"/>
      <c r="H45" s="62"/>
      <c r="I45" s="63"/>
      <c r="J45" s="63"/>
      <c r="K45" s="65">
        <v>0.54</v>
      </c>
      <c r="L45" s="60">
        <f>TRUNC(SUM(F43:F44)*K45%,-1)</f>
        <v>168310</v>
      </c>
      <c r="M45" s="31"/>
      <c r="N45" s="32">
        <f t="shared" si="14"/>
        <v>0</v>
      </c>
      <c r="O45" s="32">
        <f t="shared" si="15"/>
        <v>0.54</v>
      </c>
    </row>
    <row r="46" spans="1:17" s="7" customFormat="1" ht="30" customHeight="1" x14ac:dyDescent="0.15">
      <c r="A46" s="39"/>
      <c r="B46" s="39"/>
      <c r="C46" s="57"/>
      <c r="D46" s="65"/>
      <c r="E46" s="66"/>
      <c r="F46" s="60" t="s">
        <v>275</v>
      </c>
      <c r="G46" s="43"/>
      <c r="H46" s="62"/>
      <c r="I46" s="63"/>
      <c r="J46" s="63"/>
      <c r="K46" s="65"/>
      <c r="L46" s="69"/>
      <c r="M46" s="31"/>
      <c r="N46" s="32"/>
      <c r="O46" s="32"/>
    </row>
    <row r="47" spans="1:17" s="11" customFormat="1" ht="30" customHeight="1" x14ac:dyDescent="0.25">
      <c r="A47" s="38" t="s">
        <v>69</v>
      </c>
      <c r="B47" s="38" t="s">
        <v>1</v>
      </c>
      <c r="C47" s="48" t="s">
        <v>1</v>
      </c>
      <c r="D47" s="46"/>
      <c r="E47" s="55"/>
      <c r="F47" s="50">
        <f>SUM(F48:F54)</f>
        <v>0</v>
      </c>
      <c r="G47" s="43" t="s">
        <v>276</v>
      </c>
      <c r="H47" s="62"/>
      <c r="I47" s="63"/>
      <c r="J47" s="63"/>
      <c r="K47" s="46"/>
      <c r="L47" s="56"/>
      <c r="N47" s="32">
        <f t="shared" ref="N47:N49" si="17">SUM(H47:J47)</f>
        <v>0</v>
      </c>
      <c r="O47" s="32">
        <f t="shared" ref="O47:O49" si="18">K47-N47</f>
        <v>0</v>
      </c>
    </row>
    <row r="48" spans="1:17" ht="30" customHeight="1" x14ac:dyDescent="0.25">
      <c r="A48" s="39" t="s">
        <v>70</v>
      </c>
      <c r="B48" s="39" t="s">
        <v>73</v>
      </c>
      <c r="C48" s="57" t="s">
        <v>79</v>
      </c>
      <c r="D48" s="58"/>
      <c r="E48" s="59">
        <v>269500</v>
      </c>
      <c r="F48" s="60">
        <f>TRUNC(E48*D48,0)</f>
        <v>0</v>
      </c>
      <c r="G48" s="61"/>
      <c r="H48" s="62">
        <v>17</v>
      </c>
      <c r="I48" s="63"/>
      <c r="J48" s="63"/>
      <c r="K48" s="58">
        <f t="shared" ref="K48:K55" si="19">SUM(H48:J48)</f>
        <v>17</v>
      </c>
      <c r="L48" s="64"/>
      <c r="N48" s="32">
        <f t="shared" si="17"/>
        <v>17</v>
      </c>
      <c r="O48" s="32">
        <f t="shared" si="18"/>
        <v>0</v>
      </c>
    </row>
    <row r="49" spans="1:17" ht="30" customHeight="1" x14ac:dyDescent="0.25">
      <c r="A49" s="39" t="s">
        <v>70</v>
      </c>
      <c r="B49" s="39" t="s">
        <v>74</v>
      </c>
      <c r="C49" s="57" t="s">
        <v>80</v>
      </c>
      <c r="D49" s="58"/>
      <c r="E49" s="59">
        <v>1051000</v>
      </c>
      <c r="F49" s="60">
        <f t="shared" ref="F49:F55" si="20">TRUNC(E49*D49,0)</f>
        <v>0</v>
      </c>
      <c r="G49" s="61"/>
      <c r="H49" s="62">
        <v>4</v>
      </c>
      <c r="I49" s="63"/>
      <c r="J49" s="63"/>
      <c r="K49" s="58">
        <f t="shared" si="19"/>
        <v>4</v>
      </c>
      <c r="L49" s="64"/>
      <c r="N49" s="32">
        <f t="shared" si="17"/>
        <v>4</v>
      </c>
      <c r="O49" s="32">
        <f t="shared" si="18"/>
        <v>0</v>
      </c>
    </row>
    <row r="50" spans="1:17" s="7" customFormat="1" ht="30" hidden="1" customHeight="1" x14ac:dyDescent="0.15">
      <c r="A50" s="39" t="s">
        <v>70</v>
      </c>
      <c r="B50" s="39" t="s">
        <v>75</v>
      </c>
      <c r="C50" s="57" t="s">
        <v>81</v>
      </c>
      <c r="D50" s="58"/>
      <c r="E50" s="59">
        <v>200800</v>
      </c>
      <c r="F50" s="60">
        <f t="shared" si="20"/>
        <v>0</v>
      </c>
      <c r="G50" s="43"/>
      <c r="H50" s="62">
        <v>0</v>
      </c>
      <c r="I50" s="63"/>
      <c r="J50" s="63"/>
      <c r="K50" s="58">
        <f t="shared" si="19"/>
        <v>0</v>
      </c>
      <c r="L50" s="69"/>
      <c r="M50" s="31"/>
      <c r="N50" s="32"/>
      <c r="O50" s="32"/>
    </row>
    <row r="51" spans="1:17" s="7" customFormat="1" ht="30" hidden="1" customHeight="1" x14ac:dyDescent="0.15">
      <c r="A51" s="39" t="s">
        <v>70</v>
      </c>
      <c r="B51" s="39" t="s">
        <v>76</v>
      </c>
      <c r="C51" s="57" t="s">
        <v>80</v>
      </c>
      <c r="D51" s="58"/>
      <c r="E51" s="59">
        <v>783100</v>
      </c>
      <c r="F51" s="60">
        <f t="shared" si="20"/>
        <v>0</v>
      </c>
      <c r="G51" s="43"/>
      <c r="H51" s="62">
        <v>0</v>
      </c>
      <c r="I51" s="63"/>
      <c r="J51" s="63"/>
      <c r="K51" s="58">
        <f t="shared" si="19"/>
        <v>0</v>
      </c>
      <c r="L51" s="69"/>
      <c r="M51" s="31"/>
      <c r="N51" s="32"/>
      <c r="O51" s="32"/>
    </row>
    <row r="52" spans="1:17" s="7" customFormat="1" ht="30" customHeight="1" x14ac:dyDescent="0.15">
      <c r="A52" s="39" t="s">
        <v>71</v>
      </c>
      <c r="B52" s="39" t="s">
        <v>77</v>
      </c>
      <c r="C52" s="57" t="s">
        <v>82</v>
      </c>
      <c r="D52" s="58"/>
      <c r="E52" s="59">
        <v>189640</v>
      </c>
      <c r="F52" s="60">
        <f t="shared" si="20"/>
        <v>0</v>
      </c>
      <c r="G52" s="43"/>
      <c r="H52" s="62">
        <v>7</v>
      </c>
      <c r="I52" s="63"/>
      <c r="J52" s="63"/>
      <c r="K52" s="58">
        <f t="shared" si="19"/>
        <v>7</v>
      </c>
      <c r="L52" s="69"/>
      <c r="M52" s="31"/>
      <c r="N52" s="32"/>
      <c r="O52" s="32"/>
    </row>
    <row r="53" spans="1:17" s="7" customFormat="1" ht="30" hidden="1" customHeight="1" x14ac:dyDescent="0.15">
      <c r="A53" s="39" t="s">
        <v>71</v>
      </c>
      <c r="B53" s="39" t="s">
        <v>78</v>
      </c>
      <c r="C53" s="57" t="s">
        <v>80</v>
      </c>
      <c r="D53" s="58"/>
      <c r="E53" s="59">
        <v>51260</v>
      </c>
      <c r="F53" s="60">
        <f t="shared" si="20"/>
        <v>0</v>
      </c>
      <c r="G53" s="43"/>
      <c r="H53" s="62">
        <v>0</v>
      </c>
      <c r="I53" s="63"/>
      <c r="J53" s="63"/>
      <c r="K53" s="58">
        <f t="shared" si="19"/>
        <v>0</v>
      </c>
      <c r="L53" s="69"/>
      <c r="M53" s="31"/>
      <c r="N53" s="32"/>
      <c r="O53" s="32"/>
    </row>
    <row r="54" spans="1:17" s="7" customFormat="1" ht="30" customHeight="1" x14ac:dyDescent="0.15">
      <c r="A54" s="39" t="s">
        <v>72</v>
      </c>
      <c r="B54" s="39" t="s">
        <v>77</v>
      </c>
      <c r="C54" s="57" t="s">
        <v>83</v>
      </c>
      <c r="D54" s="58"/>
      <c r="E54" s="59">
        <v>94080</v>
      </c>
      <c r="F54" s="60">
        <f t="shared" si="20"/>
        <v>0</v>
      </c>
      <c r="G54" s="43"/>
      <c r="H54" s="62">
        <v>7</v>
      </c>
      <c r="I54" s="63"/>
      <c r="J54" s="63"/>
      <c r="K54" s="58">
        <f t="shared" si="19"/>
        <v>7</v>
      </c>
      <c r="L54" s="69"/>
      <c r="M54" s="31"/>
      <c r="N54" s="32"/>
      <c r="O54" s="32"/>
    </row>
    <row r="55" spans="1:17" s="7" customFormat="1" ht="30" hidden="1" customHeight="1" x14ac:dyDescent="0.15">
      <c r="A55" s="39" t="s">
        <v>72</v>
      </c>
      <c r="B55" s="39" t="s">
        <v>78</v>
      </c>
      <c r="C55" s="57" t="s">
        <v>80</v>
      </c>
      <c r="D55" s="58">
        <v>0</v>
      </c>
      <c r="E55" s="59">
        <v>89180</v>
      </c>
      <c r="F55" s="60">
        <f t="shared" si="20"/>
        <v>0</v>
      </c>
      <c r="G55" s="43"/>
      <c r="H55" s="62">
        <v>0</v>
      </c>
      <c r="I55" s="63"/>
      <c r="J55" s="63"/>
      <c r="K55" s="58">
        <f t="shared" si="19"/>
        <v>0</v>
      </c>
      <c r="L55" s="69"/>
      <c r="M55" s="31"/>
      <c r="N55" s="32"/>
      <c r="O55" s="32"/>
    </row>
    <row r="56" spans="1:17" s="7" customFormat="1" ht="30" customHeight="1" x14ac:dyDescent="0.15">
      <c r="A56" s="39"/>
      <c r="B56" s="39"/>
      <c r="C56" s="57"/>
      <c r="D56" s="58"/>
      <c r="E56" s="59"/>
      <c r="F56" s="60"/>
      <c r="G56" s="43"/>
      <c r="H56" s="62"/>
      <c r="I56" s="63"/>
      <c r="J56" s="63"/>
      <c r="K56" s="58"/>
      <c r="L56" s="69"/>
      <c r="M56" s="31"/>
      <c r="N56" s="32"/>
      <c r="O56" s="32"/>
    </row>
    <row r="57" spans="1:17" s="11" customFormat="1" ht="30" customHeight="1" x14ac:dyDescent="0.25">
      <c r="A57" s="38" t="s">
        <v>84</v>
      </c>
      <c r="B57" s="38" t="s">
        <v>1</v>
      </c>
      <c r="C57" s="48" t="s">
        <v>1</v>
      </c>
      <c r="D57" s="46"/>
      <c r="E57" s="55"/>
      <c r="F57" s="50">
        <f>SUM(F58:F70)</f>
        <v>129192000</v>
      </c>
      <c r="G57" s="43" t="s">
        <v>276</v>
      </c>
      <c r="H57" s="62"/>
      <c r="I57" s="63"/>
      <c r="J57" s="63"/>
      <c r="K57" s="46"/>
      <c r="L57" s="56"/>
      <c r="N57" s="32">
        <f t="shared" ref="N57:N70" si="21">SUM(H57:J57)</f>
        <v>0</v>
      </c>
      <c r="O57" s="32">
        <f t="shared" ref="O57:O70" si="22">K57-N57</f>
        <v>0</v>
      </c>
    </row>
    <row r="58" spans="1:17" ht="30" customHeight="1" x14ac:dyDescent="0.25">
      <c r="A58" s="39" t="s">
        <v>85</v>
      </c>
      <c r="B58" s="39" t="s">
        <v>93</v>
      </c>
      <c r="C58" s="57" t="s">
        <v>80</v>
      </c>
      <c r="D58" s="58">
        <v>94</v>
      </c>
      <c r="E58" s="59">
        <v>897000</v>
      </c>
      <c r="F58" s="60">
        <f>TRUNC(E58*D58,0)</f>
        <v>84318000</v>
      </c>
      <c r="G58" s="61"/>
      <c r="H58" s="62">
        <v>94</v>
      </c>
      <c r="I58" s="63"/>
      <c r="J58" s="63"/>
      <c r="K58" s="58">
        <f t="shared" ref="K58:K69" si="23">SUM(H58:J58)</f>
        <v>94</v>
      </c>
      <c r="L58" s="64"/>
      <c r="N58" s="32">
        <f t="shared" si="21"/>
        <v>94</v>
      </c>
      <c r="O58" s="32">
        <f t="shared" si="22"/>
        <v>0</v>
      </c>
      <c r="P58" s="20">
        <f>'[79]관급자재(토목,기계)_전체분'!$L$619+'[79]관급자재(토목,기계)_전체분'!$L$620+'[79]관급자재(토목,기계)_전체분'!$L$542+'[79]관급자재(토목,기계)_전체분'!$L$543</f>
        <v>197966660</v>
      </c>
      <c r="Q58" s="20">
        <f>'[79]관급자재(토목,기계)_전체분'!$L$605+'[79]관급자재(토목,기계)_전체분'!$L$606</f>
        <v>1715200</v>
      </c>
    </row>
    <row r="59" spans="1:17" ht="30" hidden="1" customHeight="1" x14ac:dyDescent="0.25">
      <c r="A59" s="39" t="s">
        <v>86</v>
      </c>
      <c r="B59" s="39" t="s">
        <v>128</v>
      </c>
      <c r="C59" s="57" t="s">
        <v>80</v>
      </c>
      <c r="D59" s="58">
        <v>0</v>
      </c>
      <c r="E59" s="59">
        <v>52800</v>
      </c>
      <c r="F59" s="60">
        <f t="shared" ref="F59" si="24">TRUNC(E59*K59,0)</f>
        <v>0</v>
      </c>
      <c r="G59" s="61"/>
      <c r="H59" s="62"/>
      <c r="I59" s="63"/>
      <c r="J59" s="63"/>
      <c r="K59" s="58">
        <f t="shared" si="23"/>
        <v>0</v>
      </c>
      <c r="L59" s="64"/>
      <c r="N59" s="32"/>
      <c r="O59" s="32"/>
      <c r="P59" s="20"/>
      <c r="Q59" s="20"/>
    </row>
    <row r="60" spans="1:17" ht="30" customHeight="1" x14ac:dyDescent="0.25">
      <c r="A60" s="39" t="s">
        <v>86</v>
      </c>
      <c r="B60" s="39" t="s">
        <v>94</v>
      </c>
      <c r="C60" s="57" t="s">
        <v>80</v>
      </c>
      <c r="D60" s="58">
        <v>2</v>
      </c>
      <c r="E60" s="59">
        <v>52800</v>
      </c>
      <c r="F60" s="60">
        <f t="shared" ref="F60:F69" si="25">TRUNC(E60*D60,0)</f>
        <v>105600</v>
      </c>
      <c r="G60" s="61"/>
      <c r="H60" s="62">
        <v>2</v>
      </c>
      <c r="I60" s="63"/>
      <c r="J60" s="63"/>
      <c r="K60" s="58">
        <f t="shared" si="23"/>
        <v>2</v>
      </c>
      <c r="L60" s="64"/>
      <c r="N60" s="32"/>
      <c r="O60" s="32"/>
      <c r="P60" s="20"/>
      <c r="Q60" s="20"/>
    </row>
    <row r="61" spans="1:17" ht="30" customHeight="1" x14ac:dyDescent="0.25">
      <c r="A61" s="39" t="s">
        <v>87</v>
      </c>
      <c r="B61" s="39" t="s">
        <v>95</v>
      </c>
      <c r="C61" s="57" t="s">
        <v>80</v>
      </c>
      <c r="D61" s="58">
        <v>105</v>
      </c>
      <c r="E61" s="59">
        <v>57700</v>
      </c>
      <c r="F61" s="60">
        <f t="shared" si="25"/>
        <v>6058500</v>
      </c>
      <c r="G61" s="61"/>
      <c r="H61" s="62">
        <v>105</v>
      </c>
      <c r="I61" s="63"/>
      <c r="J61" s="63"/>
      <c r="K61" s="58">
        <f t="shared" si="23"/>
        <v>105</v>
      </c>
      <c r="L61" s="64"/>
      <c r="N61" s="32"/>
      <c r="O61" s="32"/>
      <c r="P61" s="20"/>
      <c r="Q61" s="20"/>
    </row>
    <row r="62" spans="1:17" ht="30" customHeight="1" x14ac:dyDescent="0.25">
      <c r="A62" s="39" t="s">
        <v>88</v>
      </c>
      <c r="B62" s="39" t="s">
        <v>96</v>
      </c>
      <c r="C62" s="57" t="s">
        <v>80</v>
      </c>
      <c r="D62" s="58">
        <v>9024</v>
      </c>
      <c r="E62" s="59">
        <v>3110</v>
      </c>
      <c r="F62" s="60">
        <f t="shared" si="25"/>
        <v>28064640</v>
      </c>
      <c r="G62" s="61"/>
      <c r="H62" s="62">
        <v>9024</v>
      </c>
      <c r="I62" s="63"/>
      <c r="J62" s="63"/>
      <c r="K62" s="58">
        <f t="shared" si="23"/>
        <v>9024</v>
      </c>
      <c r="L62" s="64"/>
      <c r="N62" s="32"/>
      <c r="O62" s="32"/>
      <c r="P62" s="20"/>
      <c r="Q62" s="20"/>
    </row>
    <row r="63" spans="1:17" ht="30" customHeight="1" x14ac:dyDescent="0.25">
      <c r="A63" s="39" t="s">
        <v>85</v>
      </c>
      <c r="B63" s="39" t="s">
        <v>97</v>
      </c>
      <c r="C63" s="57" t="s">
        <v>80</v>
      </c>
      <c r="D63" s="58">
        <v>4</v>
      </c>
      <c r="E63" s="59">
        <v>1479200</v>
      </c>
      <c r="F63" s="60">
        <f t="shared" si="25"/>
        <v>5916800</v>
      </c>
      <c r="G63" s="61"/>
      <c r="H63" s="62">
        <v>4</v>
      </c>
      <c r="I63" s="63"/>
      <c r="J63" s="63"/>
      <c r="K63" s="58">
        <f t="shared" si="23"/>
        <v>4</v>
      </c>
      <c r="L63" s="64"/>
      <c r="N63" s="32"/>
      <c r="O63" s="32"/>
      <c r="P63" s="20"/>
      <c r="Q63" s="20"/>
    </row>
    <row r="64" spans="1:17" ht="30" customHeight="1" x14ac:dyDescent="0.25">
      <c r="A64" s="39" t="s">
        <v>89</v>
      </c>
      <c r="B64" s="39" t="s">
        <v>98</v>
      </c>
      <c r="C64" s="57" t="s">
        <v>80</v>
      </c>
      <c r="D64" s="58">
        <v>864</v>
      </c>
      <c r="E64" s="59">
        <v>4670</v>
      </c>
      <c r="F64" s="60">
        <f t="shared" si="25"/>
        <v>4034880</v>
      </c>
      <c r="G64" s="61"/>
      <c r="H64" s="62">
        <v>864</v>
      </c>
      <c r="I64" s="63"/>
      <c r="J64" s="63"/>
      <c r="K64" s="58">
        <f t="shared" si="23"/>
        <v>864</v>
      </c>
      <c r="L64" s="64"/>
      <c r="N64" s="32"/>
      <c r="O64" s="32"/>
      <c r="P64" s="20"/>
      <c r="Q64" s="20"/>
    </row>
    <row r="65" spans="1:17" ht="30" customHeight="1" x14ac:dyDescent="0.25">
      <c r="A65" s="39" t="s">
        <v>90</v>
      </c>
      <c r="B65" s="39" t="s">
        <v>133</v>
      </c>
      <c r="C65" s="57" t="s">
        <v>80</v>
      </c>
      <c r="D65" s="58"/>
      <c r="E65" s="59">
        <v>39060000</v>
      </c>
      <c r="F65" s="60">
        <f t="shared" si="25"/>
        <v>0</v>
      </c>
      <c r="G65" s="61"/>
      <c r="H65" s="62">
        <v>1</v>
      </c>
      <c r="I65" s="63"/>
      <c r="J65" s="63"/>
      <c r="K65" s="58">
        <f t="shared" si="23"/>
        <v>1</v>
      </c>
      <c r="L65" s="64"/>
      <c r="N65" s="32"/>
      <c r="O65" s="32"/>
      <c r="P65" s="20"/>
      <c r="Q65" s="20"/>
    </row>
    <row r="66" spans="1:17" ht="30" customHeight="1" x14ac:dyDescent="0.25">
      <c r="A66" s="39" t="s">
        <v>91</v>
      </c>
      <c r="B66" s="39" t="s">
        <v>134</v>
      </c>
      <c r="C66" s="57" t="s">
        <v>80</v>
      </c>
      <c r="D66" s="58"/>
      <c r="E66" s="59">
        <v>34310000</v>
      </c>
      <c r="F66" s="60">
        <f t="shared" si="25"/>
        <v>0</v>
      </c>
      <c r="G66" s="61"/>
      <c r="H66" s="62">
        <v>1</v>
      </c>
      <c r="I66" s="63"/>
      <c r="J66" s="63"/>
      <c r="K66" s="58">
        <f t="shared" si="23"/>
        <v>1</v>
      </c>
      <c r="L66" s="64"/>
      <c r="N66" s="32"/>
      <c r="O66" s="32"/>
      <c r="P66" s="20"/>
      <c r="Q66" s="20"/>
    </row>
    <row r="67" spans="1:17" ht="30" customHeight="1" x14ac:dyDescent="0.25">
      <c r="A67" s="39" t="s">
        <v>91</v>
      </c>
      <c r="B67" s="39" t="s">
        <v>135</v>
      </c>
      <c r="C67" s="57" t="s">
        <v>80</v>
      </c>
      <c r="D67" s="58"/>
      <c r="E67" s="59">
        <v>43990000</v>
      </c>
      <c r="F67" s="60">
        <f t="shared" si="25"/>
        <v>0</v>
      </c>
      <c r="G67" s="61"/>
      <c r="H67" s="62">
        <v>1</v>
      </c>
      <c r="I67" s="63"/>
      <c r="J67" s="63"/>
      <c r="K67" s="58">
        <f t="shared" ref="K67" si="26">SUM(H67:J67)</f>
        <v>1</v>
      </c>
      <c r="L67" s="64"/>
      <c r="N67" s="32"/>
      <c r="O67" s="32"/>
      <c r="P67" s="20"/>
      <c r="Q67" s="20"/>
    </row>
    <row r="68" spans="1:17" ht="30" customHeight="1" x14ac:dyDescent="0.25">
      <c r="A68" s="39" t="s">
        <v>91</v>
      </c>
      <c r="B68" s="39" t="s">
        <v>136</v>
      </c>
      <c r="C68" s="57" t="s">
        <v>80</v>
      </c>
      <c r="D68" s="58"/>
      <c r="E68" s="59">
        <v>33690000</v>
      </c>
      <c r="F68" s="60">
        <f t="shared" si="25"/>
        <v>0</v>
      </c>
      <c r="G68" s="61"/>
      <c r="H68" s="62">
        <v>1</v>
      </c>
      <c r="I68" s="63"/>
      <c r="J68" s="63"/>
      <c r="K68" s="58">
        <f t="shared" si="23"/>
        <v>1</v>
      </c>
      <c r="L68" s="64"/>
      <c r="N68" s="32"/>
      <c r="O68" s="32"/>
      <c r="P68" s="20"/>
      <c r="Q68" s="20"/>
    </row>
    <row r="69" spans="1:17" ht="30" customHeight="1" x14ac:dyDescent="0.25">
      <c r="A69" s="39" t="s">
        <v>92</v>
      </c>
      <c r="B69" s="39" t="s">
        <v>137</v>
      </c>
      <c r="C69" s="57" t="s">
        <v>80</v>
      </c>
      <c r="D69" s="58"/>
      <c r="E69" s="59">
        <v>34510000</v>
      </c>
      <c r="F69" s="60">
        <f t="shared" si="25"/>
        <v>0</v>
      </c>
      <c r="G69" s="61"/>
      <c r="H69" s="62">
        <v>1</v>
      </c>
      <c r="I69" s="63"/>
      <c r="J69" s="63"/>
      <c r="K69" s="58">
        <f t="shared" si="23"/>
        <v>1</v>
      </c>
      <c r="L69" s="64"/>
      <c r="N69" s="32">
        <f t="shared" si="21"/>
        <v>1</v>
      </c>
      <c r="O69" s="32">
        <f t="shared" si="22"/>
        <v>0</v>
      </c>
      <c r="P69" s="20">
        <f>TRUNC(P58*0.54%)</f>
        <v>1069019</v>
      </c>
      <c r="Q69" s="20">
        <f>TRUNC(Q58*0.54%)</f>
        <v>9262</v>
      </c>
    </row>
    <row r="70" spans="1:17" ht="30" customHeight="1" x14ac:dyDescent="0.15">
      <c r="A70" s="39" t="s">
        <v>12</v>
      </c>
      <c r="B70" s="39" t="s">
        <v>7</v>
      </c>
      <c r="C70" s="57" t="s">
        <v>8</v>
      </c>
      <c r="D70" s="65">
        <v>0.54</v>
      </c>
      <c r="E70" s="66"/>
      <c r="F70" s="60">
        <f>TRUNC(SUM(F58:F69)*D70%)-311</f>
        <v>693580</v>
      </c>
      <c r="G70" s="61"/>
      <c r="H70" s="62"/>
      <c r="I70" s="63"/>
      <c r="J70" s="63"/>
      <c r="K70" s="65">
        <v>0.54</v>
      </c>
      <c r="L70" s="60">
        <f>TRUNC(SUM(F58:F69)*K70%,-1)</f>
        <v>693890</v>
      </c>
      <c r="M70" s="31"/>
      <c r="N70" s="32">
        <f t="shared" si="21"/>
        <v>0</v>
      </c>
      <c r="O70" s="32">
        <f t="shared" si="22"/>
        <v>0.54</v>
      </c>
    </row>
    <row r="71" spans="1:17" s="7" customFormat="1" ht="30" customHeight="1" x14ac:dyDescent="0.15">
      <c r="A71" s="39"/>
      <c r="B71" s="39"/>
      <c r="C71" s="57"/>
      <c r="D71" s="58"/>
      <c r="E71" s="59"/>
      <c r="F71" s="60"/>
      <c r="G71" s="43"/>
      <c r="H71" s="62"/>
      <c r="I71" s="63"/>
      <c r="J71" s="63"/>
      <c r="K71" s="58"/>
      <c r="L71" s="69"/>
      <c r="M71" s="31"/>
      <c r="N71" s="32"/>
      <c r="O71" s="32"/>
    </row>
    <row r="72" spans="1:17" s="11" customFormat="1" ht="30" customHeight="1" x14ac:dyDescent="0.25">
      <c r="A72" s="38" t="s">
        <v>102</v>
      </c>
      <c r="B72" s="38" t="s">
        <v>1</v>
      </c>
      <c r="C72" s="48" t="s">
        <v>1</v>
      </c>
      <c r="D72" s="46"/>
      <c r="E72" s="55"/>
      <c r="F72" s="50">
        <f>SUM(F73:F75)</f>
        <v>18056000</v>
      </c>
      <c r="G72" s="43" t="s">
        <v>276</v>
      </c>
      <c r="H72" s="62"/>
      <c r="I72" s="63"/>
      <c r="J72" s="63"/>
      <c r="K72" s="46"/>
      <c r="L72" s="56"/>
      <c r="N72" s="32">
        <f t="shared" ref="N72:N75" si="27">SUM(H72:J72)</f>
        <v>0</v>
      </c>
      <c r="O72" s="32">
        <f t="shared" ref="O72:O75" si="28">K72-N72</f>
        <v>0</v>
      </c>
    </row>
    <row r="73" spans="1:17" ht="30" customHeight="1" x14ac:dyDescent="0.25">
      <c r="A73" s="39" t="s">
        <v>103</v>
      </c>
      <c r="B73" s="39" t="s">
        <v>105</v>
      </c>
      <c r="C73" s="57" t="s">
        <v>80</v>
      </c>
      <c r="D73" s="58">
        <v>53</v>
      </c>
      <c r="E73" s="59">
        <v>209230</v>
      </c>
      <c r="F73" s="60">
        <f>TRUNC(E73*D73,0)</f>
        <v>11089190</v>
      </c>
      <c r="G73" s="61"/>
      <c r="H73" s="62"/>
      <c r="I73" s="63"/>
      <c r="J73" s="63">
        <v>118</v>
      </c>
      <c r="K73" s="58">
        <f t="shared" ref="K73:K74" si="29">SUM(H73:J73)</f>
        <v>118</v>
      </c>
      <c r="L73" s="64"/>
      <c r="N73" s="32">
        <f t="shared" si="27"/>
        <v>118</v>
      </c>
      <c r="O73" s="32">
        <f t="shared" si="28"/>
        <v>0</v>
      </c>
      <c r="P73" s="20">
        <f>'[79]관급자재(토목,기계)_전체분'!$L$619+'[79]관급자재(토목,기계)_전체분'!$L$620+'[79]관급자재(토목,기계)_전체분'!$L$542+'[79]관급자재(토목,기계)_전체분'!$L$543</f>
        <v>197966660</v>
      </c>
      <c r="Q73" s="20">
        <f>'[79]관급자재(토목,기계)_전체분'!$L$605+'[79]관급자재(토목,기계)_전체분'!$L$606</f>
        <v>1715200</v>
      </c>
    </row>
    <row r="74" spans="1:17" ht="30" customHeight="1" x14ac:dyDescent="0.25">
      <c r="A74" s="39" t="s">
        <v>104</v>
      </c>
      <c r="B74" s="39" t="s">
        <v>106</v>
      </c>
      <c r="C74" s="57" t="s">
        <v>80</v>
      </c>
      <c r="D74" s="58">
        <v>32</v>
      </c>
      <c r="E74" s="59">
        <v>214700</v>
      </c>
      <c r="F74" s="60">
        <f>TRUNC(E74*D74,0)</f>
        <v>6870400</v>
      </c>
      <c r="G74" s="61"/>
      <c r="H74" s="62"/>
      <c r="I74" s="63"/>
      <c r="J74" s="63">
        <v>58</v>
      </c>
      <c r="K74" s="58">
        <f t="shared" si="29"/>
        <v>58</v>
      </c>
      <c r="L74" s="64"/>
      <c r="N74" s="32">
        <f t="shared" si="27"/>
        <v>58</v>
      </c>
      <c r="O74" s="32">
        <f t="shared" si="28"/>
        <v>0</v>
      </c>
      <c r="P74" s="20">
        <f>TRUNC(P73*0.54%)</f>
        <v>1069019</v>
      </c>
      <c r="Q74" s="20">
        <f>TRUNC(Q73*0.54%)</f>
        <v>9262</v>
      </c>
    </row>
    <row r="75" spans="1:17" ht="30" customHeight="1" x14ac:dyDescent="0.15">
      <c r="A75" s="39" t="s">
        <v>12</v>
      </c>
      <c r="B75" s="39" t="s">
        <v>7</v>
      </c>
      <c r="C75" s="57" t="s">
        <v>8</v>
      </c>
      <c r="D75" s="65">
        <v>0.54</v>
      </c>
      <c r="E75" s="66"/>
      <c r="F75" s="60">
        <f>TRUNC(SUM(F73:F74)*D75%)-571</f>
        <v>96410</v>
      </c>
      <c r="G75" s="61"/>
      <c r="H75" s="62"/>
      <c r="I75" s="63"/>
      <c r="J75" s="63"/>
      <c r="K75" s="65">
        <v>0.54</v>
      </c>
      <c r="L75" s="60">
        <f>TRUNC(SUM(F73:F74)*K75%,-1)</f>
        <v>96980</v>
      </c>
      <c r="M75" s="31"/>
      <c r="N75" s="32">
        <f t="shared" si="27"/>
        <v>0</v>
      </c>
      <c r="O75" s="32">
        <f t="shared" si="28"/>
        <v>0.54</v>
      </c>
    </row>
    <row r="76" spans="1:17" ht="30" customHeight="1" x14ac:dyDescent="0.15">
      <c r="A76" s="39"/>
      <c r="B76" s="39"/>
      <c r="C76" s="57"/>
      <c r="D76" s="65"/>
      <c r="E76" s="66"/>
      <c r="F76" s="60"/>
      <c r="G76" s="61"/>
      <c r="H76" s="62"/>
      <c r="I76" s="63"/>
      <c r="J76" s="63"/>
      <c r="K76" s="65"/>
      <c r="L76" s="69"/>
      <c r="M76" s="31"/>
      <c r="N76" s="32"/>
      <c r="O76" s="32"/>
    </row>
    <row r="77" spans="1:17" s="11" customFormat="1" ht="30" customHeight="1" x14ac:dyDescent="0.25">
      <c r="A77" s="38" t="s">
        <v>107</v>
      </c>
      <c r="B77" s="38" t="s">
        <v>1</v>
      </c>
      <c r="C77" s="48" t="s">
        <v>1</v>
      </c>
      <c r="D77" s="46"/>
      <c r="E77" s="55"/>
      <c r="F77" s="50">
        <f>SUM(F78:F81)</f>
        <v>59339000</v>
      </c>
      <c r="G77" s="43" t="s">
        <v>276</v>
      </c>
      <c r="H77" s="62"/>
      <c r="I77" s="63"/>
      <c r="J77" s="63"/>
      <c r="K77" s="46"/>
      <c r="L77" s="56"/>
      <c r="N77" s="32">
        <f t="shared" ref="N77:N81" si="30">SUM(H77:J77)</f>
        <v>0</v>
      </c>
      <c r="O77" s="32">
        <f t="shared" ref="O77:O81" si="31">K77-N77</f>
        <v>0</v>
      </c>
    </row>
    <row r="78" spans="1:17" ht="30" customHeight="1" x14ac:dyDescent="0.25">
      <c r="A78" s="39" t="s">
        <v>22</v>
      </c>
      <c r="B78" s="39" t="s">
        <v>108</v>
      </c>
      <c r="C78" s="57" t="s">
        <v>111</v>
      </c>
      <c r="D78" s="58">
        <v>176</v>
      </c>
      <c r="E78" s="59">
        <v>67600</v>
      </c>
      <c r="F78" s="60">
        <f>TRUNC(E78*D78,0)</f>
        <v>11897600</v>
      </c>
      <c r="G78" s="61"/>
      <c r="H78" s="62"/>
      <c r="I78" s="63"/>
      <c r="J78" s="63">
        <v>176</v>
      </c>
      <c r="K78" s="58">
        <f t="shared" ref="K78:K79" si="32">SUM(H78:J78)</f>
        <v>176</v>
      </c>
      <c r="L78" s="64"/>
      <c r="N78" s="32">
        <f t="shared" si="30"/>
        <v>176</v>
      </c>
      <c r="O78" s="32">
        <f t="shared" si="31"/>
        <v>0</v>
      </c>
      <c r="P78" s="20">
        <f>'[79]관급자재(토목,기계)_전체분'!$L$619+'[79]관급자재(토목,기계)_전체분'!$L$620+'[79]관급자재(토목,기계)_전체분'!$L$542+'[79]관급자재(토목,기계)_전체분'!$L$543</f>
        <v>197966660</v>
      </c>
      <c r="Q78" s="20">
        <f>'[79]관급자재(토목,기계)_전체분'!$L$605+'[79]관급자재(토목,기계)_전체분'!$L$606</f>
        <v>1715200</v>
      </c>
    </row>
    <row r="79" spans="1:17" ht="30" customHeight="1" x14ac:dyDescent="0.25">
      <c r="A79" s="39" t="s">
        <v>22</v>
      </c>
      <c r="B79" s="39" t="s">
        <v>109</v>
      </c>
      <c r="C79" s="57" t="s">
        <v>111</v>
      </c>
      <c r="D79" s="58">
        <v>103</v>
      </c>
      <c r="E79" s="59">
        <v>417800</v>
      </c>
      <c r="F79" s="60">
        <f>TRUNC(E79*D79,0)</f>
        <v>43033400</v>
      </c>
      <c r="G79" s="61"/>
      <c r="H79" s="62">
        <v>103</v>
      </c>
      <c r="I79" s="63"/>
      <c r="J79" s="63">
        <v>0</v>
      </c>
      <c r="K79" s="58">
        <f t="shared" si="32"/>
        <v>103</v>
      </c>
      <c r="L79" s="64"/>
      <c r="N79" s="32">
        <f t="shared" si="30"/>
        <v>103</v>
      </c>
      <c r="O79" s="32">
        <f t="shared" si="31"/>
        <v>0</v>
      </c>
      <c r="P79" s="20">
        <f>'[79]관급자재(토목,기계)_전체분'!$L$619+'[79]관급자재(토목,기계)_전체분'!$L$620+'[79]관급자재(토목,기계)_전체분'!$L$542+'[79]관급자재(토목,기계)_전체분'!$L$543</f>
        <v>197966660</v>
      </c>
      <c r="Q79" s="20">
        <f>'[79]관급자재(토목,기계)_전체분'!$L$605+'[79]관급자재(토목,기계)_전체분'!$L$606</f>
        <v>1715200</v>
      </c>
    </row>
    <row r="80" spans="1:17" ht="30" customHeight="1" x14ac:dyDescent="0.25">
      <c r="A80" s="39" t="s">
        <v>22</v>
      </c>
      <c r="B80" s="39" t="s">
        <v>110</v>
      </c>
      <c r="C80" s="57" t="s">
        <v>111</v>
      </c>
      <c r="D80" s="58">
        <v>6</v>
      </c>
      <c r="E80" s="59">
        <v>681700</v>
      </c>
      <c r="F80" s="60">
        <f>TRUNC(E80*D80,0)</f>
        <v>4090200</v>
      </c>
      <c r="G80" s="61"/>
      <c r="H80" s="62">
        <v>10</v>
      </c>
      <c r="I80" s="63"/>
      <c r="J80" s="63"/>
      <c r="K80" s="58">
        <f>SUM(H80:J80)</f>
        <v>10</v>
      </c>
      <c r="L80" s="64"/>
      <c r="N80" s="32">
        <f t="shared" si="30"/>
        <v>10</v>
      </c>
      <c r="O80" s="32">
        <f t="shared" si="31"/>
        <v>0</v>
      </c>
      <c r="P80" s="20">
        <f>TRUNC(P78*0.54%)</f>
        <v>1069019</v>
      </c>
      <c r="Q80" s="20">
        <f>TRUNC(Q78*0.54%)</f>
        <v>9262</v>
      </c>
    </row>
    <row r="81" spans="1:17" ht="30" customHeight="1" x14ac:dyDescent="0.15">
      <c r="A81" s="39" t="s">
        <v>12</v>
      </c>
      <c r="B81" s="39" t="s">
        <v>7</v>
      </c>
      <c r="C81" s="57" t="s">
        <v>8</v>
      </c>
      <c r="D81" s="65">
        <v>0.54</v>
      </c>
      <c r="E81" s="66"/>
      <c r="F81" s="60">
        <f>TRUNC(SUM(F78:F80)*D81%)-914</f>
        <v>317800</v>
      </c>
      <c r="G81" s="61"/>
      <c r="H81" s="62"/>
      <c r="I81" s="63"/>
      <c r="J81" s="63"/>
      <c r="K81" s="65">
        <v>0.54</v>
      </c>
      <c r="L81" s="60">
        <f>TRUNC(SUM(F78:F80)*K81%,-1)</f>
        <v>318710</v>
      </c>
      <c r="M81" s="31"/>
      <c r="N81" s="32">
        <f t="shared" si="30"/>
        <v>0</v>
      </c>
      <c r="O81" s="32">
        <f t="shared" si="31"/>
        <v>0.54</v>
      </c>
    </row>
    <row r="82" spans="1:17" ht="30" customHeight="1" x14ac:dyDescent="0.15">
      <c r="A82" s="39"/>
      <c r="B82" s="39"/>
      <c r="C82" s="57"/>
      <c r="D82" s="65"/>
      <c r="E82" s="66"/>
      <c r="F82" s="60"/>
      <c r="G82" s="61"/>
      <c r="H82" s="62"/>
      <c r="I82" s="63"/>
      <c r="J82" s="63"/>
      <c r="K82" s="65"/>
      <c r="L82" s="69"/>
      <c r="M82" s="31"/>
      <c r="N82" s="32"/>
      <c r="O82" s="32"/>
    </row>
    <row r="83" spans="1:17" s="11" customFormat="1" ht="30" customHeight="1" x14ac:dyDescent="0.25">
      <c r="A83" s="38" t="s">
        <v>112</v>
      </c>
      <c r="B83" s="38" t="s">
        <v>1</v>
      </c>
      <c r="C83" s="48" t="s">
        <v>1</v>
      </c>
      <c r="D83" s="46"/>
      <c r="E83" s="55"/>
      <c r="F83" s="50">
        <f>SUM(F84:F86)</f>
        <v>0</v>
      </c>
      <c r="G83" s="43" t="s">
        <v>276</v>
      </c>
      <c r="H83" s="62"/>
      <c r="I83" s="63"/>
      <c r="J83" s="63"/>
      <c r="K83" s="46"/>
      <c r="L83" s="56"/>
      <c r="N83" s="32">
        <f t="shared" ref="N83:N86" si="33">SUM(H83:J83)</f>
        <v>0</v>
      </c>
      <c r="O83" s="32">
        <f t="shared" ref="O83:O86" si="34">K83-N83</f>
        <v>0</v>
      </c>
    </row>
    <row r="84" spans="1:17" ht="30" customHeight="1" x14ac:dyDescent="0.25">
      <c r="A84" s="39" t="s">
        <v>113</v>
      </c>
      <c r="B84" s="39" t="s">
        <v>115</v>
      </c>
      <c r="C84" s="57" t="s">
        <v>117</v>
      </c>
      <c r="D84" s="58"/>
      <c r="E84" s="59">
        <v>91400</v>
      </c>
      <c r="F84" s="60">
        <f>TRUNC(E84*D84,0)</f>
        <v>0</v>
      </c>
      <c r="G84" s="61"/>
      <c r="H84" s="62">
        <v>13</v>
      </c>
      <c r="I84" s="63"/>
      <c r="J84" s="63"/>
      <c r="K84" s="58">
        <f t="shared" ref="K84:K85" si="35">SUM(H84:J84)</f>
        <v>13</v>
      </c>
      <c r="L84" s="64"/>
      <c r="N84" s="32">
        <f t="shared" si="33"/>
        <v>13</v>
      </c>
      <c r="O84" s="32">
        <f t="shared" si="34"/>
        <v>0</v>
      </c>
      <c r="P84" s="20">
        <f>'[79]관급자재(토목,기계)_전체분'!$L$619+'[79]관급자재(토목,기계)_전체분'!$L$620+'[79]관급자재(토목,기계)_전체분'!$L$542+'[79]관급자재(토목,기계)_전체분'!$L$543</f>
        <v>197966660</v>
      </c>
      <c r="Q84" s="20">
        <f>'[79]관급자재(토목,기계)_전체분'!$L$605+'[79]관급자재(토목,기계)_전체분'!$L$606</f>
        <v>1715200</v>
      </c>
    </row>
    <row r="85" spans="1:17" ht="30" customHeight="1" x14ac:dyDescent="0.25">
      <c r="A85" s="39" t="s">
        <v>114</v>
      </c>
      <c r="B85" s="39" t="s">
        <v>116</v>
      </c>
      <c r="C85" s="57" t="s">
        <v>118</v>
      </c>
      <c r="D85" s="58"/>
      <c r="E85" s="59">
        <v>328000</v>
      </c>
      <c r="F85" s="60">
        <f>TRUNC(E85*D85,0)</f>
        <v>0</v>
      </c>
      <c r="G85" s="61"/>
      <c r="H85" s="62">
        <v>5</v>
      </c>
      <c r="I85" s="63"/>
      <c r="J85" s="63"/>
      <c r="K85" s="58">
        <f t="shared" si="35"/>
        <v>5</v>
      </c>
      <c r="L85" s="64"/>
      <c r="N85" s="32">
        <f t="shared" si="33"/>
        <v>5</v>
      </c>
      <c r="O85" s="32">
        <f t="shared" si="34"/>
        <v>0</v>
      </c>
      <c r="P85" s="20">
        <f>TRUNC(P84*0.54%)</f>
        <v>1069019</v>
      </c>
      <c r="Q85" s="20">
        <f>TRUNC(Q84*0.54%)</f>
        <v>9262</v>
      </c>
    </row>
    <row r="86" spans="1:17" ht="30" customHeight="1" x14ac:dyDescent="0.15">
      <c r="A86" s="39" t="s">
        <v>12</v>
      </c>
      <c r="B86" s="39" t="s">
        <v>7</v>
      </c>
      <c r="C86" s="57" t="s">
        <v>8</v>
      </c>
      <c r="D86" s="65">
        <v>0.54</v>
      </c>
      <c r="E86" s="66"/>
      <c r="F86" s="60">
        <f>TRUNC(SUM(F84:F85)*D86%)</f>
        <v>0</v>
      </c>
      <c r="G86" s="61"/>
      <c r="H86" s="62"/>
      <c r="I86" s="63"/>
      <c r="J86" s="63"/>
      <c r="K86" s="65">
        <v>0.54</v>
      </c>
      <c r="L86" s="60">
        <f>TRUNC(SUM(F84:F85)*K86%,-1)</f>
        <v>0</v>
      </c>
      <c r="M86" s="31"/>
      <c r="N86" s="32">
        <f t="shared" si="33"/>
        <v>0</v>
      </c>
      <c r="O86" s="32">
        <f t="shared" si="34"/>
        <v>0.54</v>
      </c>
    </row>
    <row r="87" spans="1:17" s="7" customFormat="1" ht="30" customHeight="1" x14ac:dyDescent="0.25">
      <c r="A87" s="39"/>
      <c r="B87" s="39"/>
      <c r="C87" s="57"/>
      <c r="D87" s="58"/>
      <c r="E87" s="66"/>
      <c r="F87" s="60"/>
      <c r="G87" s="43"/>
      <c r="H87" s="62"/>
      <c r="I87" s="63"/>
      <c r="J87" s="63"/>
      <c r="K87" s="58"/>
      <c r="L87" s="67"/>
      <c r="N87" s="32">
        <f t="shared" si="10"/>
        <v>0</v>
      </c>
      <c r="O87" s="32">
        <f t="shared" si="7"/>
        <v>0</v>
      </c>
    </row>
    <row r="88" spans="1:17" s="11" customFormat="1" ht="30" customHeight="1" x14ac:dyDescent="0.25">
      <c r="A88" s="38" t="s">
        <v>119</v>
      </c>
      <c r="B88" s="38" t="s">
        <v>1</v>
      </c>
      <c r="C88" s="48" t="s">
        <v>1</v>
      </c>
      <c r="D88" s="46"/>
      <c r="E88" s="55"/>
      <c r="F88" s="50">
        <f>SUM(F89:F90)</f>
        <v>7290000</v>
      </c>
      <c r="G88" s="43" t="s">
        <v>276</v>
      </c>
      <c r="H88" s="62"/>
      <c r="I88" s="63"/>
      <c r="J88" s="63"/>
      <c r="K88" s="46"/>
      <c r="L88" s="56"/>
      <c r="N88" s="32">
        <f t="shared" si="10"/>
        <v>0</v>
      </c>
      <c r="O88" s="32">
        <f t="shared" ref="O88:O91" si="36">K88-N88</f>
        <v>0</v>
      </c>
    </row>
    <row r="89" spans="1:17" ht="30" customHeight="1" x14ac:dyDescent="0.25">
      <c r="A89" s="39" t="s">
        <v>120</v>
      </c>
      <c r="B89" s="39" t="s">
        <v>121</v>
      </c>
      <c r="C89" s="57" t="s">
        <v>122</v>
      </c>
      <c r="D89" s="58">
        <v>1795</v>
      </c>
      <c r="E89" s="59">
        <v>4040</v>
      </c>
      <c r="F89" s="60">
        <f>TRUNC(E89*D89,0)</f>
        <v>7251800</v>
      </c>
      <c r="G89" s="61"/>
      <c r="H89" s="62">
        <v>3740</v>
      </c>
      <c r="I89" s="63"/>
      <c r="J89" s="63">
        <v>1729</v>
      </c>
      <c r="K89" s="58">
        <f t="shared" ref="K89" si="37">SUM(H89:J89)</f>
        <v>5469</v>
      </c>
      <c r="L89" s="64"/>
      <c r="N89" s="32">
        <f t="shared" si="10"/>
        <v>5469</v>
      </c>
      <c r="O89" s="32">
        <f t="shared" si="36"/>
        <v>0</v>
      </c>
    </row>
    <row r="90" spans="1:17" ht="30" customHeight="1" x14ac:dyDescent="0.15">
      <c r="A90" s="39" t="s">
        <v>12</v>
      </c>
      <c r="B90" s="39" t="s">
        <v>7</v>
      </c>
      <c r="C90" s="57" t="s">
        <v>8</v>
      </c>
      <c r="D90" s="65">
        <v>0.54</v>
      </c>
      <c r="E90" s="66"/>
      <c r="F90" s="60">
        <f>TRUNC(SUM(F89)*D90%)-959</f>
        <v>38200</v>
      </c>
      <c r="G90" s="61"/>
      <c r="H90" s="62"/>
      <c r="I90" s="63"/>
      <c r="J90" s="63"/>
      <c r="K90" s="65">
        <v>0.54</v>
      </c>
      <c r="L90" s="60">
        <f>TRUNC(SUM(F89:F89)*K90%,-1)</f>
        <v>39150</v>
      </c>
      <c r="M90" s="31"/>
      <c r="N90" s="32">
        <f t="shared" si="10"/>
        <v>0</v>
      </c>
      <c r="O90" s="32">
        <f t="shared" si="36"/>
        <v>0.54</v>
      </c>
    </row>
    <row r="91" spans="1:17" ht="30" customHeight="1" x14ac:dyDescent="0.25">
      <c r="A91" s="39" t="s">
        <v>6</v>
      </c>
      <c r="B91" s="39" t="s">
        <v>1</v>
      </c>
      <c r="C91" s="57" t="s">
        <v>1</v>
      </c>
      <c r="D91" s="58"/>
      <c r="E91" s="66"/>
      <c r="F91" s="60"/>
      <c r="G91" s="61"/>
      <c r="H91" s="62"/>
      <c r="I91" s="63"/>
      <c r="J91" s="63"/>
      <c r="K91" s="58"/>
      <c r="L91" s="64"/>
      <c r="N91" s="32">
        <f t="shared" si="10"/>
        <v>0</v>
      </c>
      <c r="O91" s="32">
        <f t="shared" si="36"/>
        <v>0</v>
      </c>
    </row>
    <row r="92" spans="1:17" ht="30" customHeight="1" x14ac:dyDescent="0.15">
      <c r="A92" s="24"/>
      <c r="B92" s="24"/>
      <c r="C92" s="18">
        <v>0</v>
      </c>
      <c r="D92" s="18"/>
      <c r="E92" s="23"/>
      <c r="F92" s="23"/>
      <c r="G92" s="21"/>
      <c r="H92" s="18"/>
      <c r="I92" s="18"/>
      <c r="J92" s="18"/>
      <c r="K92" s="19"/>
    </row>
    <row r="93" spans="1:17" s="6" customFormat="1" ht="30" customHeight="1" x14ac:dyDescent="0.15">
      <c r="A93" s="13"/>
      <c r="B93" s="13"/>
      <c r="C93" s="16"/>
      <c r="D93" s="18"/>
      <c r="E93" s="71" t="s">
        <v>123</v>
      </c>
      <c r="F93" s="20">
        <f>111200+800</f>
        <v>112000</v>
      </c>
      <c r="G93" s="17"/>
      <c r="H93" s="16"/>
      <c r="I93" s="16"/>
      <c r="J93" s="16"/>
      <c r="K93" s="15"/>
    </row>
    <row r="94" spans="1:17" ht="30" customHeight="1" x14ac:dyDescent="0.15">
      <c r="A94" s="14"/>
      <c r="B94" s="14"/>
      <c r="C94" s="18"/>
      <c r="D94" s="18"/>
      <c r="E94" s="23" t="s">
        <v>124</v>
      </c>
      <c r="F94" s="20">
        <f>57460+540</f>
        <v>58000</v>
      </c>
      <c r="G94" s="21"/>
      <c r="H94" s="18"/>
      <c r="I94" s="18"/>
      <c r="J94" s="18"/>
      <c r="K94" s="19"/>
    </row>
    <row r="95" spans="1:17" ht="30" customHeight="1" x14ac:dyDescent="0.15">
      <c r="A95" s="14"/>
      <c r="B95" s="14"/>
      <c r="C95" s="18"/>
      <c r="D95" s="18"/>
      <c r="E95" s="23"/>
      <c r="F95" s="20"/>
      <c r="G95" s="21"/>
      <c r="H95" s="18"/>
      <c r="I95" s="18"/>
      <c r="J95" s="18"/>
      <c r="K95" s="22"/>
    </row>
    <row r="96" spans="1:17" ht="30" customHeight="1" x14ac:dyDescent="0.15">
      <c r="A96" s="14"/>
      <c r="B96" s="14"/>
      <c r="C96" s="18"/>
      <c r="D96" s="18"/>
      <c r="E96" s="23" t="s">
        <v>125</v>
      </c>
      <c r="F96" s="20">
        <f>SUM(F93:F95)</f>
        <v>170000</v>
      </c>
      <c r="G96" s="21"/>
      <c r="H96" s="18"/>
      <c r="I96" s="18"/>
      <c r="J96" s="18"/>
      <c r="K96" s="19"/>
    </row>
    <row r="97" spans="1:11" ht="30" customHeight="1" x14ac:dyDescent="0.15">
      <c r="A97" s="25"/>
      <c r="B97" s="25"/>
      <c r="C97" s="26"/>
      <c r="D97" s="26"/>
      <c r="E97" s="70"/>
      <c r="F97" s="19"/>
      <c r="G97" s="21"/>
      <c r="H97" s="26"/>
      <c r="I97" s="26"/>
      <c r="J97" s="26"/>
      <c r="K97" s="19"/>
    </row>
    <row r="98" spans="1:11" ht="30" customHeight="1" x14ac:dyDescent="0.15">
      <c r="A98" s="25"/>
      <c r="B98" s="25"/>
      <c r="C98" s="26"/>
      <c r="D98" s="26"/>
      <c r="E98" s="19"/>
      <c r="F98" s="19">
        <f>F5+F96</f>
        <v>606237000</v>
      </c>
      <c r="G98" s="21"/>
      <c r="H98" s="26"/>
      <c r="I98" s="26"/>
      <c r="J98" s="26"/>
      <c r="K98" s="19"/>
    </row>
    <row r="99" spans="1:11" ht="30" customHeight="1" x14ac:dyDescent="0.15">
      <c r="A99" s="25"/>
      <c r="B99" s="25"/>
      <c r="C99" s="26"/>
      <c r="D99" s="26"/>
      <c r="E99" s="19"/>
      <c r="F99" s="19"/>
      <c r="G99" s="21"/>
      <c r="H99" s="26"/>
      <c r="I99" s="26"/>
      <c r="J99" s="26"/>
      <c r="K99" s="19"/>
    </row>
    <row r="100" spans="1:11" ht="30" customHeight="1" x14ac:dyDescent="0.15">
      <c r="A100" s="25"/>
      <c r="B100" s="25"/>
      <c r="C100" s="26"/>
      <c r="D100" s="26"/>
      <c r="E100" s="19"/>
      <c r="F100" s="19"/>
      <c r="G100" s="21"/>
      <c r="H100" s="26"/>
      <c r="I100" s="26"/>
      <c r="J100" s="26"/>
      <c r="K100" s="19"/>
    </row>
    <row r="101" spans="1:11" ht="30" customHeight="1" x14ac:dyDescent="0.15">
      <c r="A101" s="25"/>
      <c r="B101" s="25"/>
      <c r="C101" s="26"/>
      <c r="D101" s="26"/>
      <c r="E101" s="19"/>
      <c r="F101" s="19"/>
      <c r="G101" s="21"/>
      <c r="H101" s="26"/>
      <c r="I101" s="26"/>
      <c r="J101" s="26"/>
      <c r="K101" s="19"/>
    </row>
    <row r="102" spans="1:11" ht="30" customHeight="1" x14ac:dyDescent="0.15">
      <c r="A102" s="25"/>
      <c r="B102" s="25"/>
      <c r="C102" s="26"/>
      <c r="D102" s="26"/>
      <c r="E102" s="19"/>
      <c r="F102" s="19"/>
      <c r="G102" s="21"/>
      <c r="H102" s="26"/>
      <c r="I102" s="26"/>
      <c r="J102" s="26"/>
      <c r="K102" s="19"/>
    </row>
    <row r="103" spans="1:11" ht="30" customHeight="1" x14ac:dyDescent="0.15">
      <c r="A103" s="25"/>
      <c r="B103" s="25"/>
      <c r="C103" s="26"/>
      <c r="D103" s="26"/>
      <c r="E103" s="19"/>
      <c r="F103" s="19"/>
      <c r="G103" s="21"/>
      <c r="H103" s="26"/>
      <c r="I103" s="26"/>
      <c r="J103" s="26"/>
      <c r="K103" s="19"/>
    </row>
    <row r="104" spans="1:11" ht="30" customHeight="1" x14ac:dyDescent="0.15">
      <c r="A104" s="25"/>
      <c r="B104" s="25"/>
      <c r="C104" s="26"/>
      <c r="D104" s="26"/>
      <c r="E104" s="19"/>
      <c r="F104" s="19"/>
      <c r="G104" s="21"/>
      <c r="H104" s="26"/>
      <c r="I104" s="26"/>
      <c r="J104" s="26"/>
      <c r="K104" s="19"/>
    </row>
    <row r="105" spans="1:11" ht="30" customHeight="1" x14ac:dyDescent="0.15">
      <c r="A105" s="27"/>
      <c r="B105" s="27"/>
      <c r="C105" s="28"/>
      <c r="D105" s="28"/>
      <c r="E105" s="29"/>
      <c r="F105" s="29"/>
      <c r="G105" s="21"/>
      <c r="H105" s="28"/>
      <c r="I105" s="28"/>
      <c r="J105" s="28"/>
      <c r="K105" s="19"/>
    </row>
    <row r="106" spans="1:11" ht="30" customHeight="1" x14ac:dyDescent="0.15">
      <c r="A106" s="27"/>
      <c r="B106" s="27"/>
      <c r="C106" s="28"/>
      <c r="D106" s="28"/>
      <c r="E106" s="29"/>
      <c r="F106" s="29"/>
      <c r="G106" s="21"/>
      <c r="H106" s="28"/>
      <c r="I106" s="28"/>
      <c r="J106" s="28"/>
      <c r="K106" s="19"/>
    </row>
    <row r="107" spans="1:11" ht="30" customHeight="1" x14ac:dyDescent="0.15">
      <c r="A107" s="27"/>
      <c r="B107" s="27"/>
      <c r="C107" s="28"/>
      <c r="D107" s="28"/>
      <c r="E107" s="29"/>
      <c r="F107" s="29"/>
      <c r="G107" s="21"/>
      <c r="H107" s="28"/>
      <c r="I107" s="28"/>
      <c r="J107" s="28"/>
      <c r="K107" s="19"/>
    </row>
    <row r="108" spans="1:11" ht="30" customHeight="1" x14ac:dyDescent="0.15">
      <c r="A108" s="27"/>
      <c r="B108" s="27"/>
      <c r="C108" s="28"/>
      <c r="D108" s="28"/>
      <c r="E108" s="29"/>
      <c r="F108" s="29"/>
      <c r="G108" s="21"/>
      <c r="H108" s="28"/>
      <c r="I108" s="28"/>
      <c r="J108" s="28"/>
      <c r="K108" s="19"/>
    </row>
    <row r="109" spans="1:11" ht="30" customHeight="1" x14ac:dyDescent="0.15">
      <c r="A109" s="27"/>
      <c r="B109" s="27"/>
      <c r="C109" s="28"/>
      <c r="D109" s="28"/>
      <c r="E109" s="29"/>
      <c r="F109" s="29"/>
      <c r="G109" s="21"/>
      <c r="H109" s="28"/>
      <c r="I109" s="28"/>
      <c r="J109" s="28"/>
      <c r="K109" s="19"/>
    </row>
    <row r="110" spans="1:11" ht="30" customHeight="1" x14ac:dyDescent="0.15">
      <c r="A110" s="27"/>
      <c r="B110" s="27"/>
      <c r="C110" s="28"/>
      <c r="D110" s="28"/>
      <c r="E110" s="29"/>
      <c r="F110" s="29"/>
      <c r="G110" s="21"/>
      <c r="H110" s="28"/>
      <c r="I110" s="28"/>
      <c r="J110" s="28"/>
      <c r="K110" s="19"/>
    </row>
    <row r="111" spans="1:11" ht="30" customHeight="1" x14ac:dyDescent="0.15">
      <c r="A111" s="25"/>
      <c r="B111" s="25"/>
      <c r="C111" s="26"/>
      <c r="D111" s="26"/>
      <c r="E111" s="19"/>
      <c r="F111" s="19"/>
      <c r="G111" s="21"/>
      <c r="H111" s="26"/>
      <c r="I111" s="26"/>
      <c r="J111" s="26"/>
      <c r="K111" s="19"/>
    </row>
    <row r="112" spans="1:11" x14ac:dyDescent="0.15">
      <c r="G112" s="10"/>
    </row>
    <row r="113" spans="1:17" x14ac:dyDescent="0.15">
      <c r="G113" s="10"/>
    </row>
    <row r="114" spans="1:17" s="9" customFormat="1" x14ac:dyDescent="0.15">
      <c r="A114" s="8"/>
      <c r="B114" s="8"/>
      <c r="E114" s="8"/>
      <c r="F114" s="8"/>
      <c r="G114" s="10"/>
      <c r="K114" s="8"/>
      <c r="L114" s="1"/>
      <c r="M114" s="1"/>
      <c r="N114" s="1"/>
      <c r="O114" s="1"/>
      <c r="P114" s="1"/>
      <c r="Q114" s="1"/>
    </row>
    <row r="115" spans="1:17" s="9" customFormat="1" x14ac:dyDescent="0.15">
      <c r="A115" s="8"/>
      <c r="B115" s="8"/>
      <c r="E115" s="8"/>
      <c r="F115" s="8"/>
      <c r="G115" s="10"/>
      <c r="K115" s="8"/>
      <c r="L115" s="1"/>
      <c r="M115" s="1"/>
      <c r="N115" s="1"/>
      <c r="O115" s="1"/>
      <c r="P115" s="1"/>
      <c r="Q115" s="1"/>
    </row>
    <row r="116" spans="1:17" s="9" customFormat="1" x14ac:dyDescent="0.15">
      <c r="A116" s="8"/>
      <c r="B116" s="8"/>
      <c r="E116" s="8"/>
      <c r="F116" s="8"/>
      <c r="G116" s="10"/>
      <c r="K116" s="8"/>
      <c r="L116" s="1"/>
      <c r="M116" s="1"/>
      <c r="N116" s="1"/>
      <c r="O116" s="1"/>
      <c r="P116" s="1"/>
      <c r="Q116" s="1"/>
    </row>
    <row r="117" spans="1:17" s="9" customFormat="1" x14ac:dyDescent="0.15">
      <c r="A117" s="8"/>
      <c r="B117" s="8"/>
      <c r="E117" s="8"/>
      <c r="F117" s="8"/>
      <c r="G117" s="10"/>
      <c r="K117" s="8"/>
      <c r="L117" s="1"/>
      <c r="M117" s="1"/>
      <c r="N117" s="1"/>
      <c r="O117" s="1"/>
      <c r="P117" s="1"/>
      <c r="Q117" s="1"/>
    </row>
    <row r="118" spans="1:17" s="9" customFormat="1" x14ac:dyDescent="0.15">
      <c r="A118" s="8"/>
      <c r="B118" s="8"/>
      <c r="E118" s="8"/>
      <c r="F118" s="8"/>
      <c r="G118" s="10"/>
      <c r="K118" s="8"/>
      <c r="L118" s="1"/>
      <c r="M118" s="1"/>
      <c r="N118" s="1"/>
      <c r="O118" s="1"/>
      <c r="P118" s="1"/>
      <c r="Q118" s="1"/>
    </row>
    <row r="119" spans="1:17" s="9" customFormat="1" x14ac:dyDescent="0.15">
      <c r="A119" s="8"/>
      <c r="B119" s="8"/>
      <c r="E119" s="8"/>
      <c r="F119" s="8"/>
      <c r="G119" s="10"/>
      <c r="K119" s="8"/>
      <c r="L119" s="1"/>
      <c r="M119" s="1"/>
      <c r="N119" s="1"/>
      <c r="O119" s="1"/>
      <c r="P119" s="1"/>
      <c r="Q119" s="1"/>
    </row>
    <row r="120" spans="1:17" s="9" customFormat="1" x14ac:dyDescent="0.15">
      <c r="A120" s="8"/>
      <c r="B120" s="8"/>
      <c r="E120" s="8"/>
      <c r="F120" s="8"/>
      <c r="G120" s="10"/>
      <c r="K120" s="8"/>
      <c r="L120" s="1"/>
      <c r="M120" s="1"/>
      <c r="N120" s="1"/>
      <c r="O120" s="1"/>
      <c r="P120" s="1"/>
      <c r="Q120" s="1"/>
    </row>
    <row r="121" spans="1:17" s="9" customFormat="1" x14ac:dyDescent="0.15">
      <c r="A121" s="8"/>
      <c r="B121" s="8"/>
      <c r="E121" s="8"/>
      <c r="F121" s="8"/>
      <c r="G121" s="10"/>
      <c r="K121" s="8"/>
      <c r="L121" s="1"/>
      <c r="M121" s="1"/>
      <c r="N121" s="1"/>
      <c r="O121" s="1"/>
      <c r="P121" s="1"/>
      <c r="Q121" s="1"/>
    </row>
    <row r="122" spans="1:17" s="9" customFormat="1" x14ac:dyDescent="0.15">
      <c r="A122" s="8"/>
      <c r="B122" s="8"/>
      <c r="E122" s="8"/>
      <c r="F122" s="8"/>
      <c r="G122" s="10"/>
      <c r="K122" s="8"/>
      <c r="L122" s="1"/>
      <c r="M122" s="1"/>
      <c r="N122" s="1"/>
      <c r="O122" s="1"/>
      <c r="P122" s="1"/>
      <c r="Q122" s="1"/>
    </row>
    <row r="123" spans="1:17" s="9" customFormat="1" x14ac:dyDescent="0.15">
      <c r="A123" s="8"/>
      <c r="B123" s="8"/>
      <c r="E123" s="8"/>
      <c r="F123" s="8"/>
      <c r="G123" s="10"/>
      <c r="K123" s="8"/>
      <c r="L123" s="1"/>
      <c r="M123" s="1"/>
      <c r="N123" s="1"/>
      <c r="O123" s="1"/>
      <c r="P123" s="1"/>
      <c r="Q123" s="1"/>
    </row>
    <row r="124" spans="1:17" s="9" customFormat="1" x14ac:dyDescent="0.15">
      <c r="A124" s="8"/>
      <c r="B124" s="8"/>
      <c r="E124" s="8"/>
      <c r="F124" s="8"/>
      <c r="G124" s="10"/>
      <c r="K124" s="8"/>
      <c r="L124" s="1"/>
      <c r="M124" s="1"/>
      <c r="N124" s="1"/>
      <c r="O124" s="1"/>
      <c r="P124" s="1"/>
      <c r="Q124" s="1"/>
    </row>
    <row r="125" spans="1:17" s="9" customFormat="1" x14ac:dyDescent="0.15">
      <c r="A125" s="8"/>
      <c r="B125" s="8"/>
      <c r="E125" s="8"/>
      <c r="F125" s="8"/>
      <c r="G125" s="10"/>
      <c r="K125" s="8"/>
      <c r="L125" s="1"/>
      <c r="M125" s="1"/>
      <c r="N125" s="1"/>
      <c r="O125" s="1"/>
      <c r="P125" s="1"/>
      <c r="Q125" s="1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  <row r="234" spans="1:17" s="9" customFormat="1" x14ac:dyDescent="0.15">
      <c r="A234" s="8"/>
      <c r="B234" s="8"/>
      <c r="E234" s="8"/>
      <c r="F234" s="8"/>
      <c r="G234" s="10"/>
      <c r="K234" s="8"/>
      <c r="L234" s="1"/>
      <c r="M234" s="1"/>
      <c r="N234" s="1"/>
      <c r="O234" s="1"/>
      <c r="P234" s="1"/>
      <c r="Q234" s="1"/>
    </row>
    <row r="235" spans="1:17" s="9" customFormat="1" x14ac:dyDescent="0.15">
      <c r="A235" s="8"/>
      <c r="B235" s="8"/>
      <c r="E235" s="8"/>
      <c r="F235" s="8"/>
      <c r="G235" s="10"/>
      <c r="K235" s="8"/>
      <c r="L235" s="1"/>
      <c r="M235" s="1"/>
      <c r="N235" s="1"/>
      <c r="O235" s="1"/>
      <c r="P235" s="1"/>
      <c r="Q235" s="1"/>
    </row>
    <row r="236" spans="1:17" s="9" customFormat="1" x14ac:dyDescent="0.15">
      <c r="A236" s="8"/>
      <c r="B236" s="8"/>
      <c r="E236" s="8"/>
      <c r="F236" s="8"/>
      <c r="G236" s="10"/>
      <c r="K236" s="8"/>
      <c r="L236" s="1"/>
      <c r="M236" s="1"/>
      <c r="N236" s="1"/>
      <c r="O236" s="1"/>
      <c r="P236" s="1"/>
      <c r="Q236" s="1"/>
    </row>
    <row r="237" spans="1:17" s="9" customFormat="1" x14ac:dyDescent="0.15">
      <c r="A237" s="8"/>
      <c r="B237" s="8"/>
      <c r="E237" s="8"/>
      <c r="F237" s="8"/>
      <c r="G237" s="10"/>
      <c r="K237" s="8"/>
      <c r="L237" s="1"/>
      <c r="M237" s="1"/>
      <c r="N237" s="1"/>
      <c r="O237" s="1"/>
      <c r="P237" s="1"/>
      <c r="Q237" s="1"/>
    </row>
    <row r="238" spans="1:17" s="9" customFormat="1" x14ac:dyDescent="0.15">
      <c r="A238" s="8"/>
      <c r="B238" s="8"/>
      <c r="E238" s="8"/>
      <c r="F238" s="8"/>
      <c r="G238" s="10"/>
      <c r="K238" s="8"/>
      <c r="L238" s="1"/>
      <c r="M238" s="1"/>
      <c r="N238" s="1"/>
      <c r="O238" s="1"/>
      <c r="P238" s="1"/>
      <c r="Q238" s="1"/>
    </row>
    <row r="239" spans="1:17" s="9" customFormat="1" x14ac:dyDescent="0.15">
      <c r="A239" s="8"/>
      <c r="B239" s="8"/>
      <c r="E239" s="8"/>
      <c r="F239" s="8"/>
      <c r="G239" s="10"/>
      <c r="K239" s="8"/>
      <c r="L239" s="1"/>
      <c r="M239" s="1"/>
      <c r="N239" s="1"/>
      <c r="O239" s="1"/>
      <c r="P239" s="1"/>
      <c r="Q239" s="1"/>
    </row>
    <row r="240" spans="1:17" s="9" customFormat="1" x14ac:dyDescent="0.15">
      <c r="A240" s="8"/>
      <c r="B240" s="8"/>
      <c r="E240" s="8"/>
      <c r="F240" s="8"/>
      <c r="G240" s="10"/>
      <c r="K240" s="8"/>
      <c r="L240" s="1"/>
      <c r="M240" s="1"/>
      <c r="N240" s="1"/>
      <c r="O240" s="1"/>
      <c r="P240" s="1"/>
      <c r="Q240" s="1"/>
    </row>
    <row r="241" spans="1:17" s="9" customFormat="1" x14ac:dyDescent="0.15">
      <c r="A241" s="8"/>
      <c r="B241" s="8"/>
      <c r="E241" s="8"/>
      <c r="F241" s="8"/>
      <c r="G241" s="10"/>
      <c r="K241" s="8"/>
      <c r="L241" s="1"/>
      <c r="M241" s="1"/>
      <c r="N241" s="1"/>
      <c r="O241" s="1"/>
      <c r="P241" s="1"/>
      <c r="Q241" s="1"/>
    </row>
    <row r="242" spans="1:17" s="9" customFormat="1" x14ac:dyDescent="0.15">
      <c r="A242" s="8"/>
      <c r="B242" s="8"/>
      <c r="E242" s="8"/>
      <c r="F242" s="8"/>
      <c r="G242" s="10"/>
      <c r="K242" s="8"/>
      <c r="L242" s="1"/>
      <c r="M242" s="1"/>
      <c r="N242" s="1"/>
      <c r="O242" s="1"/>
      <c r="P242" s="1"/>
      <c r="Q242" s="1"/>
    </row>
    <row r="243" spans="1:17" s="9" customFormat="1" x14ac:dyDescent="0.15">
      <c r="A243" s="8"/>
      <c r="B243" s="8"/>
      <c r="E243" s="8"/>
      <c r="F243" s="8"/>
      <c r="G243" s="10"/>
      <c r="K243" s="8"/>
      <c r="L243" s="1"/>
      <c r="M243" s="1"/>
      <c r="N243" s="1"/>
      <c r="O243" s="1"/>
      <c r="P243" s="1"/>
      <c r="Q243" s="1"/>
    </row>
    <row r="244" spans="1:17" s="9" customFormat="1" x14ac:dyDescent="0.15">
      <c r="A244" s="8"/>
      <c r="B244" s="8"/>
      <c r="E244" s="8"/>
      <c r="F244" s="8"/>
      <c r="G244" s="10"/>
      <c r="K244" s="8"/>
      <c r="L244" s="1"/>
      <c r="M244" s="1"/>
      <c r="N244" s="1"/>
      <c r="O244" s="1"/>
      <c r="P244" s="1"/>
      <c r="Q244" s="1"/>
    </row>
    <row r="245" spans="1:17" s="9" customFormat="1" x14ac:dyDescent="0.15">
      <c r="A245" s="8"/>
      <c r="B245" s="8"/>
      <c r="E245" s="8"/>
      <c r="F245" s="8"/>
      <c r="G245" s="10"/>
      <c r="K245" s="8"/>
      <c r="L245" s="1"/>
      <c r="M245" s="1"/>
      <c r="N245" s="1"/>
      <c r="O245" s="1"/>
      <c r="P245" s="1"/>
      <c r="Q245" s="1"/>
    </row>
    <row r="246" spans="1:17" s="9" customFormat="1" x14ac:dyDescent="0.15">
      <c r="A246" s="8"/>
      <c r="B246" s="8"/>
      <c r="E246" s="8"/>
      <c r="F246" s="8"/>
      <c r="G246" s="10"/>
      <c r="K246" s="8"/>
      <c r="L246" s="1"/>
      <c r="M246" s="1"/>
      <c r="N246" s="1"/>
      <c r="O246" s="1"/>
      <c r="P246" s="1"/>
      <c r="Q246" s="1"/>
    </row>
    <row r="247" spans="1:17" s="9" customFormat="1" x14ac:dyDescent="0.15">
      <c r="A247" s="8"/>
      <c r="B247" s="8"/>
      <c r="E247" s="8"/>
      <c r="F247" s="8"/>
      <c r="G247" s="10"/>
      <c r="K247" s="8"/>
      <c r="L247" s="1"/>
      <c r="M247" s="1"/>
      <c r="N247" s="1"/>
      <c r="O247" s="1"/>
      <c r="P247" s="1"/>
      <c r="Q247" s="1"/>
    </row>
    <row r="248" spans="1:17" s="9" customFormat="1" x14ac:dyDescent="0.15">
      <c r="A248" s="8"/>
      <c r="B248" s="8"/>
      <c r="E248" s="8"/>
      <c r="F248" s="8"/>
      <c r="G248" s="10"/>
      <c r="K248" s="8"/>
      <c r="L248" s="1"/>
      <c r="M248" s="1"/>
      <c r="N248" s="1"/>
      <c r="O248" s="1"/>
      <c r="P248" s="1"/>
      <c r="Q248" s="1"/>
    </row>
    <row r="249" spans="1:17" s="9" customFormat="1" x14ac:dyDescent="0.15">
      <c r="A249" s="8"/>
      <c r="B249" s="8"/>
      <c r="E249" s="8"/>
      <c r="F249" s="8"/>
      <c r="G249" s="10"/>
      <c r="K249" s="8"/>
      <c r="L249" s="1"/>
      <c r="M249" s="1"/>
      <c r="N249" s="1"/>
      <c r="O249" s="1"/>
      <c r="P249" s="1"/>
      <c r="Q249" s="1"/>
    </row>
    <row r="250" spans="1:17" s="9" customFormat="1" x14ac:dyDescent="0.15">
      <c r="A250" s="8"/>
      <c r="B250" s="8"/>
      <c r="E250" s="8"/>
      <c r="F250" s="8"/>
      <c r="G250" s="10"/>
      <c r="K250" s="8"/>
      <c r="L250" s="1"/>
      <c r="M250" s="1"/>
      <c r="N250" s="1"/>
      <c r="O250" s="1"/>
      <c r="P250" s="1"/>
      <c r="Q250" s="1"/>
    </row>
    <row r="251" spans="1:17" s="9" customFormat="1" x14ac:dyDescent="0.15">
      <c r="A251" s="8"/>
      <c r="B251" s="8"/>
      <c r="E251" s="8"/>
      <c r="F251" s="8"/>
      <c r="G251" s="10"/>
      <c r="K251" s="8"/>
      <c r="L251" s="1"/>
      <c r="M251" s="1"/>
      <c r="N251" s="1"/>
      <c r="O251" s="1"/>
      <c r="P251" s="1"/>
      <c r="Q251" s="1"/>
    </row>
    <row r="252" spans="1:17" s="9" customFormat="1" x14ac:dyDescent="0.15">
      <c r="A252" s="8"/>
      <c r="B252" s="8"/>
      <c r="E252" s="8"/>
      <c r="F252" s="8"/>
      <c r="G252" s="10"/>
      <c r="K252" s="8"/>
      <c r="L252" s="1"/>
      <c r="M252" s="1"/>
      <c r="N252" s="1"/>
      <c r="O252" s="1"/>
      <c r="P252" s="1"/>
      <c r="Q252" s="1"/>
    </row>
    <row r="253" spans="1:17" s="9" customFormat="1" x14ac:dyDescent="0.15">
      <c r="A253" s="8"/>
      <c r="B253" s="8"/>
      <c r="E253" s="8"/>
      <c r="F253" s="8"/>
      <c r="G253" s="10"/>
      <c r="K253" s="8"/>
      <c r="L253" s="1"/>
      <c r="M253" s="1"/>
      <c r="N253" s="1"/>
      <c r="O253" s="1"/>
      <c r="P253" s="1"/>
      <c r="Q253" s="1"/>
    </row>
    <row r="254" spans="1:17" s="9" customFormat="1" x14ac:dyDescent="0.15">
      <c r="A254" s="8"/>
      <c r="B254" s="8"/>
      <c r="E254" s="8"/>
      <c r="F254" s="8"/>
      <c r="G254" s="10"/>
      <c r="K254" s="8"/>
      <c r="L254" s="1"/>
      <c r="M254" s="1"/>
      <c r="N254" s="1"/>
      <c r="O254" s="1"/>
      <c r="P254" s="1"/>
      <c r="Q254" s="1"/>
    </row>
    <row r="255" spans="1:17" s="9" customFormat="1" x14ac:dyDescent="0.15">
      <c r="A255" s="8"/>
      <c r="B255" s="8"/>
      <c r="E255" s="8"/>
      <c r="F255" s="8"/>
      <c r="G255" s="10"/>
      <c r="K255" s="8"/>
      <c r="L255" s="1"/>
      <c r="M255" s="1"/>
      <c r="N255" s="1"/>
      <c r="O255" s="1"/>
      <c r="P255" s="1"/>
      <c r="Q255" s="1"/>
    </row>
    <row r="256" spans="1:17" s="9" customFormat="1" x14ac:dyDescent="0.15">
      <c r="A256" s="8"/>
      <c r="B256" s="8"/>
      <c r="E256" s="8"/>
      <c r="F256" s="8"/>
      <c r="G256" s="10"/>
      <c r="K256" s="8"/>
      <c r="L256" s="1"/>
      <c r="M256" s="1"/>
      <c r="N256" s="1"/>
      <c r="O256" s="1"/>
      <c r="P256" s="1"/>
      <c r="Q256" s="1"/>
    </row>
    <row r="257" spans="1:17" s="9" customFormat="1" x14ac:dyDescent="0.15">
      <c r="A257" s="8"/>
      <c r="B257" s="8"/>
      <c r="E257" s="8"/>
      <c r="F257" s="8"/>
      <c r="G257" s="10"/>
      <c r="K257" s="8"/>
      <c r="L257" s="1"/>
      <c r="M257" s="1"/>
      <c r="N257" s="1"/>
      <c r="O257" s="1"/>
      <c r="P257" s="1"/>
      <c r="Q257" s="1"/>
    </row>
    <row r="258" spans="1:17" s="9" customFormat="1" x14ac:dyDescent="0.15">
      <c r="A258" s="8"/>
      <c r="B258" s="8"/>
      <c r="E258" s="8"/>
      <c r="F258" s="8"/>
      <c r="G258" s="10"/>
      <c r="K258" s="8"/>
      <c r="L258" s="1"/>
      <c r="M258" s="1"/>
      <c r="N258" s="1"/>
      <c r="O258" s="1"/>
      <c r="P258" s="1"/>
      <c r="Q258" s="1"/>
    </row>
    <row r="259" spans="1:17" s="9" customFormat="1" x14ac:dyDescent="0.15">
      <c r="A259" s="8"/>
      <c r="B259" s="8"/>
      <c r="E259" s="8"/>
      <c r="F259" s="8"/>
      <c r="G259" s="10"/>
      <c r="K259" s="8"/>
      <c r="L259" s="1"/>
      <c r="M259" s="1"/>
      <c r="N259" s="1"/>
      <c r="O259" s="1"/>
      <c r="P259" s="1"/>
      <c r="Q259" s="1"/>
    </row>
    <row r="260" spans="1:17" s="9" customFormat="1" x14ac:dyDescent="0.15">
      <c r="A260" s="8"/>
      <c r="B260" s="8"/>
      <c r="E260" s="8"/>
      <c r="F260" s="8"/>
      <c r="G260" s="10"/>
      <c r="K260" s="8"/>
      <c r="L260" s="1"/>
      <c r="M260" s="1"/>
      <c r="N260" s="1"/>
      <c r="O260" s="1"/>
      <c r="P260" s="1"/>
      <c r="Q260" s="1"/>
    </row>
    <row r="261" spans="1:17" s="9" customFormat="1" x14ac:dyDescent="0.15">
      <c r="A261" s="8"/>
      <c r="B261" s="8"/>
      <c r="E261" s="8"/>
      <c r="F261" s="8"/>
      <c r="G261" s="10"/>
      <c r="K261" s="8"/>
      <c r="L261" s="1"/>
      <c r="M261" s="1"/>
      <c r="N261" s="1"/>
      <c r="O261" s="1"/>
      <c r="P261" s="1"/>
      <c r="Q261" s="1"/>
    </row>
    <row r="262" spans="1:17" s="9" customFormat="1" x14ac:dyDescent="0.15">
      <c r="A262" s="8"/>
      <c r="B262" s="8"/>
      <c r="E262" s="8"/>
      <c r="F262" s="8"/>
      <c r="G262" s="10"/>
      <c r="K262" s="8"/>
      <c r="L262" s="1"/>
      <c r="M262" s="1"/>
      <c r="N262" s="1"/>
      <c r="O262" s="1"/>
      <c r="P262" s="1"/>
      <c r="Q262" s="1"/>
    </row>
    <row r="263" spans="1:17" s="9" customFormat="1" x14ac:dyDescent="0.15">
      <c r="A263" s="8"/>
      <c r="B263" s="8"/>
      <c r="E263" s="8"/>
      <c r="F263" s="8"/>
      <c r="G263" s="10"/>
      <c r="K263" s="8"/>
      <c r="L263" s="1"/>
      <c r="M263" s="1"/>
      <c r="N263" s="1"/>
      <c r="O263" s="1"/>
      <c r="P263" s="1"/>
      <c r="Q263" s="1"/>
    </row>
    <row r="264" spans="1:17" s="9" customFormat="1" x14ac:dyDescent="0.15">
      <c r="A264" s="8"/>
      <c r="B264" s="8"/>
      <c r="E264" s="8"/>
      <c r="F264" s="8"/>
      <c r="G264" s="10"/>
      <c r="K264" s="8"/>
      <c r="L264" s="1"/>
      <c r="M264" s="1"/>
      <c r="N264" s="1"/>
      <c r="O264" s="1"/>
      <c r="P264" s="1"/>
      <c r="Q264" s="1"/>
    </row>
    <row r="265" spans="1:17" s="9" customFormat="1" x14ac:dyDescent="0.15">
      <c r="A265" s="8"/>
      <c r="B265" s="8"/>
      <c r="E265" s="8"/>
      <c r="F265" s="8"/>
      <c r="G265" s="10"/>
      <c r="K265" s="8"/>
      <c r="L265" s="1"/>
      <c r="M265" s="1"/>
      <c r="N265" s="1"/>
      <c r="O265" s="1"/>
      <c r="P265" s="1"/>
      <c r="Q265" s="1"/>
    </row>
    <row r="266" spans="1:17" s="9" customFormat="1" x14ac:dyDescent="0.15">
      <c r="A266" s="8"/>
      <c r="B266" s="8"/>
      <c r="E266" s="8"/>
      <c r="F266" s="8"/>
      <c r="G266" s="10"/>
      <c r="K266" s="8"/>
      <c r="L266" s="1"/>
      <c r="M266" s="1"/>
      <c r="N266" s="1"/>
      <c r="O266" s="1"/>
      <c r="P266" s="1"/>
      <c r="Q266" s="1"/>
    </row>
    <row r="267" spans="1:17" s="9" customFormat="1" x14ac:dyDescent="0.15">
      <c r="A267" s="8"/>
      <c r="B267" s="8"/>
      <c r="E267" s="8"/>
      <c r="F267" s="8"/>
      <c r="G267" s="10"/>
      <c r="K267" s="8"/>
      <c r="L267" s="1"/>
      <c r="M267" s="1"/>
      <c r="N267" s="1"/>
      <c r="O267" s="1"/>
      <c r="P267" s="1"/>
      <c r="Q267" s="1"/>
    </row>
    <row r="268" spans="1:17" s="9" customFormat="1" x14ac:dyDescent="0.15">
      <c r="A268" s="8"/>
      <c r="B268" s="8"/>
      <c r="E268" s="8"/>
      <c r="F268" s="8"/>
      <c r="G268" s="10"/>
      <c r="K268" s="8"/>
      <c r="L268" s="1"/>
      <c r="M268" s="1"/>
      <c r="N268" s="1"/>
      <c r="O268" s="1"/>
      <c r="P268" s="1"/>
      <c r="Q268" s="1"/>
    </row>
    <row r="269" spans="1:17" s="9" customFormat="1" x14ac:dyDescent="0.15">
      <c r="A269" s="8"/>
      <c r="B269" s="8"/>
      <c r="E269" s="8"/>
      <c r="F269" s="8"/>
      <c r="G269" s="10"/>
      <c r="K269" s="8"/>
      <c r="L269" s="1"/>
      <c r="M269" s="1"/>
      <c r="N269" s="1"/>
      <c r="O269" s="1"/>
      <c r="P269" s="1"/>
      <c r="Q269" s="1"/>
    </row>
    <row r="270" spans="1:17" s="9" customFormat="1" x14ac:dyDescent="0.15">
      <c r="A270" s="8"/>
      <c r="B270" s="8"/>
      <c r="E270" s="8"/>
      <c r="F270" s="8"/>
      <c r="G270" s="10"/>
      <c r="K270" s="8"/>
      <c r="L270" s="1"/>
      <c r="M270" s="1"/>
      <c r="N270" s="1"/>
      <c r="O270" s="1"/>
      <c r="P270" s="1"/>
      <c r="Q270" s="1"/>
    </row>
    <row r="271" spans="1:17" s="9" customFormat="1" x14ac:dyDescent="0.15">
      <c r="A271" s="8"/>
      <c r="B271" s="8"/>
      <c r="E271" s="8"/>
      <c r="F271" s="8"/>
      <c r="G271" s="10"/>
      <c r="K271" s="8"/>
      <c r="L271" s="1"/>
      <c r="M271" s="1"/>
      <c r="N271" s="1"/>
      <c r="O271" s="1"/>
      <c r="P271" s="1"/>
      <c r="Q271" s="1"/>
    </row>
    <row r="272" spans="1:17" s="9" customFormat="1" x14ac:dyDescent="0.15">
      <c r="A272" s="8"/>
      <c r="B272" s="8"/>
      <c r="E272" s="8"/>
      <c r="F272" s="8"/>
      <c r="G272" s="10"/>
      <c r="K272" s="8"/>
      <c r="L272" s="1"/>
      <c r="M272" s="1"/>
      <c r="N272" s="1"/>
      <c r="O272" s="1"/>
      <c r="P272" s="1"/>
      <c r="Q272" s="1"/>
    </row>
    <row r="273" spans="1:17" s="9" customFormat="1" x14ac:dyDescent="0.15">
      <c r="A273" s="8"/>
      <c r="B273" s="8"/>
      <c r="E273" s="8"/>
      <c r="F273" s="8"/>
      <c r="G273" s="10"/>
      <c r="K273" s="8"/>
      <c r="L273" s="1"/>
      <c r="M273" s="1"/>
      <c r="N273" s="1"/>
      <c r="O273" s="1"/>
      <c r="P273" s="1"/>
      <c r="Q273" s="1"/>
    </row>
    <row r="274" spans="1:17" s="9" customFormat="1" x14ac:dyDescent="0.15">
      <c r="A274" s="8"/>
      <c r="B274" s="8"/>
      <c r="E274" s="8"/>
      <c r="F274" s="8"/>
      <c r="G274" s="10"/>
      <c r="K274" s="8"/>
      <c r="L274" s="1"/>
      <c r="M274" s="1"/>
      <c r="N274" s="1"/>
      <c r="O274" s="1"/>
      <c r="P274" s="1"/>
      <c r="Q274" s="1"/>
    </row>
    <row r="275" spans="1:17" s="9" customFormat="1" x14ac:dyDescent="0.15">
      <c r="A275" s="8"/>
      <c r="B275" s="8"/>
      <c r="E275" s="8"/>
      <c r="F275" s="8"/>
      <c r="G275" s="10"/>
      <c r="K275" s="8"/>
      <c r="L275" s="1"/>
      <c r="M275" s="1"/>
      <c r="N275" s="1"/>
      <c r="O275" s="1"/>
      <c r="P275" s="1"/>
      <c r="Q275" s="1"/>
    </row>
    <row r="276" spans="1:17" s="9" customFormat="1" x14ac:dyDescent="0.15">
      <c r="A276" s="8"/>
      <c r="B276" s="8"/>
      <c r="E276" s="8"/>
      <c r="F276" s="8"/>
      <c r="G276" s="10"/>
      <c r="K276" s="8"/>
      <c r="L276" s="1"/>
      <c r="M276" s="1"/>
      <c r="N276" s="1"/>
      <c r="O276" s="1"/>
      <c r="P276" s="1"/>
      <c r="Q276" s="1"/>
    </row>
    <row r="277" spans="1:17" s="9" customFormat="1" x14ac:dyDescent="0.15">
      <c r="A277" s="8"/>
      <c r="B277" s="8"/>
      <c r="E277" s="8"/>
      <c r="F277" s="8"/>
      <c r="G277" s="10"/>
      <c r="K277" s="8"/>
      <c r="L277" s="1"/>
      <c r="M277" s="1"/>
      <c r="N277" s="1"/>
      <c r="O277" s="1"/>
      <c r="P277" s="1"/>
      <c r="Q277" s="1"/>
    </row>
    <row r="278" spans="1:17" s="9" customFormat="1" x14ac:dyDescent="0.15">
      <c r="A278" s="8"/>
      <c r="B278" s="8"/>
      <c r="E278" s="8"/>
      <c r="F278" s="8"/>
      <c r="G278" s="10"/>
      <c r="K278" s="8"/>
      <c r="L278" s="1"/>
      <c r="M278" s="1"/>
      <c r="N278" s="1"/>
      <c r="O278" s="1"/>
      <c r="P278" s="1"/>
      <c r="Q278" s="1"/>
    </row>
    <row r="279" spans="1:17" s="9" customFormat="1" x14ac:dyDescent="0.15">
      <c r="A279" s="8"/>
      <c r="B279" s="8"/>
      <c r="E279" s="8"/>
      <c r="F279" s="8"/>
      <c r="G279" s="10"/>
      <c r="K279" s="8"/>
      <c r="L279" s="1"/>
      <c r="M279" s="1"/>
      <c r="N279" s="1"/>
      <c r="O279" s="1"/>
      <c r="P279" s="1"/>
      <c r="Q279" s="1"/>
    </row>
    <row r="280" spans="1:17" s="9" customFormat="1" x14ac:dyDescent="0.15">
      <c r="A280" s="8"/>
      <c r="B280" s="8"/>
      <c r="E280" s="8"/>
      <c r="F280" s="8"/>
      <c r="G280" s="10"/>
      <c r="K280" s="8"/>
      <c r="L280" s="1"/>
      <c r="M280" s="1"/>
      <c r="N280" s="1"/>
      <c r="O280" s="1"/>
      <c r="P280" s="1"/>
      <c r="Q280" s="1"/>
    </row>
    <row r="281" spans="1:17" s="9" customFormat="1" x14ac:dyDescent="0.15">
      <c r="A281" s="8"/>
      <c r="B281" s="8"/>
      <c r="E281" s="8"/>
      <c r="F281" s="8"/>
      <c r="G281" s="10"/>
      <c r="K281" s="8"/>
      <c r="L281" s="1"/>
      <c r="M281" s="1"/>
      <c r="N281" s="1"/>
      <c r="O281" s="1"/>
      <c r="P281" s="1"/>
      <c r="Q281" s="1"/>
    </row>
    <row r="282" spans="1:17" s="9" customFormat="1" x14ac:dyDescent="0.15">
      <c r="A282" s="8"/>
      <c r="B282" s="8"/>
      <c r="E282" s="8"/>
      <c r="F282" s="8"/>
      <c r="G282" s="10"/>
      <c r="K282" s="8"/>
      <c r="L282" s="1"/>
      <c r="M282" s="1"/>
      <c r="N282" s="1"/>
      <c r="O282" s="1"/>
      <c r="P282" s="1"/>
      <c r="Q282" s="1"/>
    </row>
    <row r="283" spans="1:17" s="9" customFormat="1" x14ac:dyDescent="0.15">
      <c r="A283" s="8"/>
      <c r="B283" s="8"/>
      <c r="E283" s="8"/>
      <c r="F283" s="8"/>
      <c r="G283" s="10"/>
      <c r="K283" s="8"/>
      <c r="L283" s="1"/>
      <c r="M283" s="1"/>
      <c r="N283" s="1"/>
      <c r="O283" s="1"/>
      <c r="P283" s="1"/>
      <c r="Q283" s="1"/>
    </row>
    <row r="284" spans="1:17" s="9" customFormat="1" x14ac:dyDescent="0.15">
      <c r="A284" s="8"/>
      <c r="B284" s="8"/>
      <c r="E284" s="8"/>
      <c r="F284" s="8"/>
      <c r="G284" s="10"/>
      <c r="K284" s="8"/>
      <c r="L284" s="1"/>
      <c r="M284" s="1"/>
      <c r="N284" s="1"/>
      <c r="O284" s="1"/>
      <c r="P284" s="1"/>
      <c r="Q284" s="1"/>
    </row>
    <row r="285" spans="1:17" s="9" customFormat="1" x14ac:dyDescent="0.15">
      <c r="A285" s="8"/>
      <c r="B285" s="8"/>
      <c r="E285" s="8"/>
      <c r="F285" s="8"/>
      <c r="G285" s="10"/>
      <c r="K285" s="8"/>
      <c r="L285" s="1"/>
      <c r="M285" s="1"/>
      <c r="N285" s="1"/>
      <c r="O285" s="1"/>
      <c r="P285" s="1"/>
      <c r="Q285" s="1"/>
    </row>
    <row r="286" spans="1:17" s="9" customFormat="1" x14ac:dyDescent="0.15">
      <c r="A286" s="8"/>
      <c r="B286" s="8"/>
      <c r="E286" s="8"/>
      <c r="F286" s="8"/>
      <c r="G286" s="10"/>
      <c r="K286" s="8"/>
      <c r="L286" s="1"/>
      <c r="M286" s="1"/>
      <c r="N286" s="1"/>
      <c r="O286" s="1"/>
      <c r="P286" s="1"/>
      <c r="Q286" s="1"/>
    </row>
    <row r="287" spans="1:17" s="9" customFormat="1" x14ac:dyDescent="0.15">
      <c r="A287" s="8"/>
      <c r="B287" s="8"/>
      <c r="E287" s="8"/>
      <c r="F287" s="8"/>
      <c r="G287" s="10"/>
      <c r="K287" s="8"/>
      <c r="L287" s="1"/>
      <c r="M287" s="1"/>
      <c r="N287" s="1"/>
      <c r="O287" s="1"/>
      <c r="P287" s="1"/>
      <c r="Q287" s="1"/>
    </row>
    <row r="288" spans="1:17" s="9" customFormat="1" x14ac:dyDescent="0.15">
      <c r="A288" s="8"/>
      <c r="B288" s="8"/>
      <c r="E288" s="8"/>
      <c r="F288" s="8"/>
      <c r="G288" s="10"/>
      <c r="K288" s="8"/>
      <c r="L288" s="1"/>
      <c r="M288" s="1"/>
      <c r="N288" s="1"/>
      <c r="O288" s="1"/>
      <c r="P288" s="1"/>
      <c r="Q288" s="1"/>
    </row>
    <row r="289" spans="1:17" s="9" customFormat="1" x14ac:dyDescent="0.15">
      <c r="A289" s="8"/>
      <c r="B289" s="8"/>
      <c r="E289" s="8"/>
      <c r="F289" s="8"/>
      <c r="G289" s="10"/>
      <c r="K289" s="8"/>
      <c r="L289" s="1"/>
      <c r="M289" s="1"/>
      <c r="N289" s="1"/>
      <c r="O289" s="1"/>
      <c r="P289" s="1"/>
      <c r="Q289" s="1"/>
    </row>
    <row r="290" spans="1:17" s="9" customFormat="1" x14ac:dyDescent="0.15">
      <c r="A290" s="8"/>
      <c r="B290" s="8"/>
      <c r="E290" s="8"/>
      <c r="F290" s="8"/>
      <c r="G290" s="10"/>
      <c r="K290" s="8"/>
      <c r="L290" s="1"/>
      <c r="M290" s="1"/>
      <c r="N290" s="1"/>
      <c r="O290" s="1"/>
      <c r="P290" s="1"/>
      <c r="Q290" s="1"/>
    </row>
    <row r="291" spans="1:17" s="9" customFormat="1" x14ac:dyDescent="0.15">
      <c r="A291" s="8"/>
      <c r="B291" s="8"/>
      <c r="E291" s="8"/>
      <c r="F291" s="8"/>
      <c r="G291" s="10"/>
      <c r="K291" s="8"/>
      <c r="L291" s="1"/>
      <c r="M291" s="1"/>
      <c r="N291" s="1"/>
      <c r="O291" s="1"/>
      <c r="P291" s="1"/>
      <c r="Q291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  <rowBreaks count="1" manualBreakCount="1">
    <brk id="46" max="6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outlinePr summaryRight="0"/>
  </sheetPr>
  <dimension ref="A1:Q291"/>
  <sheetViews>
    <sheetView showZeros="0" view="pageBreakPreview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158973000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139</v>
      </c>
      <c r="B6" s="38"/>
      <c r="C6" s="48"/>
      <c r="D6" s="48"/>
      <c r="E6" s="49"/>
      <c r="F6" s="50">
        <f>SUM(F7,F12,F19,F25,F29,F42,F47,F57,F72,F77,F83,F88)</f>
        <v>158973000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SUM(F8:F10)</f>
        <v>26079000</v>
      </c>
      <c r="G7" s="43" t="s">
        <v>276</v>
      </c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/>
      <c r="E8" s="59">
        <v>105550</v>
      </c>
      <c r="F8" s="60">
        <f>TRUNC(E8*D8,0)</f>
        <v>0</v>
      </c>
      <c r="G8" s="61"/>
      <c r="H8" s="62">
        <v>5</v>
      </c>
      <c r="I8" s="63"/>
      <c r="J8" s="63">
        <v>0</v>
      </c>
      <c r="K8" s="58">
        <f t="shared" ref="K8:K9" si="2">SUM(H8:J8)</f>
        <v>5</v>
      </c>
      <c r="L8" s="64"/>
      <c r="N8" s="32">
        <f t="shared" si="0"/>
        <v>5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238</v>
      </c>
      <c r="E9" s="59">
        <v>108990</v>
      </c>
      <c r="F9" s="60">
        <f>TRUNC(E9*D9,0)</f>
        <v>25939620</v>
      </c>
      <c r="G9" s="61"/>
      <c r="H9" s="62">
        <v>121</v>
      </c>
      <c r="I9" s="63"/>
      <c r="J9" s="63">
        <v>117</v>
      </c>
      <c r="K9" s="58">
        <f t="shared" si="2"/>
        <v>238</v>
      </c>
      <c r="L9" s="64"/>
      <c r="N9" s="32">
        <f t="shared" si="0"/>
        <v>238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TRUNC(SUM(F8:F9)*D10%)-693</f>
        <v>139380</v>
      </c>
      <c r="G10" s="61"/>
      <c r="H10" s="62"/>
      <c r="I10" s="63"/>
      <c r="J10" s="63"/>
      <c r="K10" s="65">
        <v>0.54</v>
      </c>
      <c r="L10" s="60">
        <f>TRUNC(SUM(F8:F9)*K10%,-1)</f>
        <v>140070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51</v>
      </c>
      <c r="B12" s="38" t="s">
        <v>1</v>
      </c>
      <c r="C12" s="48" t="s">
        <v>1</v>
      </c>
      <c r="D12" s="46"/>
      <c r="E12" s="55"/>
      <c r="F12" s="50">
        <f>SUM(F13:F17)</f>
        <v>53150000</v>
      </c>
      <c r="G12" s="43" t="s">
        <v>276</v>
      </c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254</v>
      </c>
      <c r="E13" s="59">
        <v>110450</v>
      </c>
      <c r="F13" s="60">
        <f>TRUNC(E13*D13,0)</f>
        <v>28054300</v>
      </c>
      <c r="G13" s="61"/>
      <c r="H13" s="62">
        <v>214</v>
      </c>
      <c r="I13" s="63"/>
      <c r="J13" s="63">
        <v>40</v>
      </c>
      <c r="K13" s="58">
        <f t="shared" ref="K13:K16" si="5">SUM(H13:J13)</f>
        <v>254</v>
      </c>
      <c r="L13" s="64"/>
      <c r="N13" s="32">
        <f t="shared" si="3"/>
        <v>254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169</v>
      </c>
      <c r="E14" s="59">
        <v>93700</v>
      </c>
      <c r="F14" s="60">
        <f>TRUNC(E14*D14,0)</f>
        <v>15835300</v>
      </c>
      <c r="G14" s="61"/>
      <c r="H14" s="62">
        <v>142</v>
      </c>
      <c r="I14" s="63"/>
      <c r="J14" s="63">
        <v>27</v>
      </c>
      <c r="K14" s="58">
        <f t="shared" si="5"/>
        <v>169</v>
      </c>
      <c r="L14" s="64"/>
      <c r="N14" s="32">
        <f t="shared" si="3"/>
        <v>169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customHeight="1" x14ac:dyDescent="0.25">
      <c r="A15" s="39" t="s">
        <v>13</v>
      </c>
      <c r="B15" s="39" t="s">
        <v>15</v>
      </c>
      <c r="C15" s="57" t="s">
        <v>4</v>
      </c>
      <c r="D15" s="58">
        <v>62</v>
      </c>
      <c r="E15" s="59">
        <v>91960</v>
      </c>
      <c r="F15" s="60">
        <f>TRUNC(E15*D15,0)</f>
        <v>5701520</v>
      </c>
      <c r="G15" s="61"/>
      <c r="H15" s="62">
        <v>62</v>
      </c>
      <c r="I15" s="63"/>
      <c r="J15" s="63"/>
      <c r="K15" s="58">
        <f t="shared" si="5"/>
        <v>62</v>
      </c>
      <c r="L15" s="64"/>
      <c r="N15" s="32">
        <f t="shared" si="3"/>
        <v>62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customHeight="1" x14ac:dyDescent="0.25">
      <c r="A16" s="39" t="s">
        <v>14</v>
      </c>
      <c r="B16" s="39" t="s">
        <v>16</v>
      </c>
      <c r="C16" s="57" t="s">
        <v>4</v>
      </c>
      <c r="D16" s="58">
        <v>41</v>
      </c>
      <c r="E16" s="59">
        <v>79850</v>
      </c>
      <c r="F16" s="60">
        <f>TRUNC(E16*D16,0)</f>
        <v>3273850</v>
      </c>
      <c r="G16" s="61"/>
      <c r="H16" s="62">
        <v>41</v>
      </c>
      <c r="I16" s="63"/>
      <c r="J16" s="63"/>
      <c r="K16" s="58">
        <f t="shared" si="5"/>
        <v>41</v>
      </c>
      <c r="L16" s="64"/>
      <c r="N16" s="32">
        <f t="shared" si="3"/>
        <v>41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TRUNC(SUM(F13:F16)*D17%)-440</f>
        <v>285030</v>
      </c>
      <c r="G17" s="61"/>
      <c r="H17" s="62"/>
      <c r="I17" s="63"/>
      <c r="J17" s="63"/>
      <c r="K17" s="65">
        <v>0.54</v>
      </c>
      <c r="L17" s="60">
        <f>TRUNC(SUM(F15:F16)*K17%,-1)</f>
        <v>48460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SUM(F20:F23)</f>
        <v>18919000</v>
      </c>
      <c r="G19" s="43" t="s">
        <v>276</v>
      </c>
      <c r="H19" s="62"/>
      <c r="I19" s="63"/>
      <c r="J19" s="63"/>
      <c r="K19" s="46"/>
      <c r="L19" s="56"/>
      <c r="N19" s="32">
        <f t="shared" ref="N19:N29" si="6">SUM(H19:J19)</f>
        <v>0</v>
      </c>
      <c r="O19" s="32">
        <f t="shared" ref="O19:O87" si="7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369</v>
      </c>
      <c r="E20" s="59">
        <v>20680</v>
      </c>
      <c r="F20" s="60">
        <f>TRUNC(E20*D20,0)</f>
        <v>7630920</v>
      </c>
      <c r="G20" s="61"/>
      <c r="H20" s="62">
        <v>281</v>
      </c>
      <c r="I20" s="63"/>
      <c r="J20" s="63">
        <v>88</v>
      </c>
      <c r="K20" s="58">
        <f t="shared" ref="K20:K22" si="8">SUM(H20:J20)</f>
        <v>369</v>
      </c>
      <c r="L20" s="64"/>
      <c r="N20" s="32">
        <f t="shared" si="6"/>
        <v>369</v>
      </c>
      <c r="O20" s="32">
        <f t="shared" si="7"/>
        <v>0</v>
      </c>
    </row>
    <row r="21" spans="1:16" ht="30" customHeight="1" x14ac:dyDescent="0.25">
      <c r="A21" s="39" t="s">
        <v>18</v>
      </c>
      <c r="B21" s="39" t="s">
        <v>29</v>
      </c>
      <c r="C21" s="57" t="s">
        <v>2</v>
      </c>
      <c r="D21" s="58">
        <v>58</v>
      </c>
      <c r="E21" s="59">
        <v>22000</v>
      </c>
      <c r="F21" s="60">
        <f>TRUNC(E21*D21,0)</f>
        <v>1276000</v>
      </c>
      <c r="G21" s="61"/>
      <c r="H21" s="62">
        <v>58</v>
      </c>
      <c r="I21" s="63"/>
      <c r="J21" s="63">
        <v>0</v>
      </c>
      <c r="K21" s="58">
        <f t="shared" si="8"/>
        <v>58</v>
      </c>
      <c r="L21" s="64"/>
      <c r="N21" s="32">
        <f t="shared" si="6"/>
        <v>58</v>
      </c>
      <c r="O21" s="32">
        <f t="shared" si="7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425</v>
      </c>
      <c r="E22" s="59">
        <v>23320</v>
      </c>
      <c r="F22" s="60">
        <f>TRUNC(E22*D22,0)</f>
        <v>9911000</v>
      </c>
      <c r="G22" s="61"/>
      <c r="H22" s="62">
        <v>277</v>
      </c>
      <c r="I22" s="63"/>
      <c r="J22" s="63">
        <v>148</v>
      </c>
      <c r="K22" s="58">
        <f t="shared" si="8"/>
        <v>425</v>
      </c>
      <c r="L22" s="64"/>
      <c r="N22" s="32">
        <f t="shared" si="6"/>
        <v>425</v>
      </c>
      <c r="O22" s="32">
        <f t="shared" si="7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TRUNC(SUM(F20:F22)*D23%)-536</f>
        <v>101080</v>
      </c>
      <c r="G23" s="61"/>
      <c r="H23" s="62"/>
      <c r="I23" s="63"/>
      <c r="J23" s="63"/>
      <c r="K23" s="65">
        <v>0.54</v>
      </c>
      <c r="L23" s="60">
        <f>TRUNC(SUM(F20:F22)*K23%,-1)</f>
        <v>101610</v>
      </c>
      <c r="M23" s="31"/>
      <c r="N23" s="32">
        <f t="shared" si="6"/>
        <v>0</v>
      </c>
      <c r="O23" s="32">
        <f t="shared" si="7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6"/>
        <v>0</v>
      </c>
      <c r="O24" s="32">
        <f t="shared" si="7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2508000</v>
      </c>
      <c r="G25" s="43" t="s">
        <v>276</v>
      </c>
      <c r="H25" s="62"/>
      <c r="I25" s="63"/>
      <c r="J25" s="63"/>
      <c r="K25" s="46"/>
      <c r="L25" s="56"/>
      <c r="N25" s="32">
        <f t="shared" si="6"/>
        <v>0</v>
      </c>
      <c r="O25" s="32">
        <f t="shared" si="7"/>
        <v>0</v>
      </c>
    </row>
    <row r="26" spans="1:16" ht="30" customHeight="1" x14ac:dyDescent="0.25">
      <c r="A26" s="39" t="s">
        <v>20</v>
      </c>
      <c r="B26" s="39" t="s">
        <v>30</v>
      </c>
      <c r="C26" s="57" t="s">
        <v>2</v>
      </c>
      <c r="D26" s="58">
        <v>246</v>
      </c>
      <c r="E26" s="59">
        <v>8800</v>
      </c>
      <c r="F26" s="60">
        <f>TRUNC(E26*D26,0)</f>
        <v>2164800</v>
      </c>
      <c r="G26" s="61"/>
      <c r="H26" s="62">
        <v>187</v>
      </c>
      <c r="I26" s="63"/>
      <c r="J26" s="63">
        <v>59</v>
      </c>
      <c r="K26" s="58">
        <f t="shared" ref="K26:K27" si="9">SUM(H26:J26)</f>
        <v>246</v>
      </c>
      <c r="L26" s="64"/>
      <c r="N26" s="32">
        <f t="shared" si="6"/>
        <v>246</v>
      </c>
      <c r="O26" s="32">
        <f t="shared" si="7"/>
        <v>0</v>
      </c>
    </row>
    <row r="27" spans="1:16" ht="30" customHeight="1" x14ac:dyDescent="0.25">
      <c r="A27" s="39" t="s">
        <v>21</v>
      </c>
      <c r="B27" s="39" t="s">
        <v>30</v>
      </c>
      <c r="C27" s="57" t="s">
        <v>2</v>
      </c>
      <c r="D27" s="58">
        <v>39</v>
      </c>
      <c r="E27" s="59">
        <v>8800</v>
      </c>
      <c r="F27" s="60">
        <f>TRUNC(E27*D27,0)</f>
        <v>343200</v>
      </c>
      <c r="G27" s="61"/>
      <c r="H27" s="62">
        <v>39</v>
      </c>
      <c r="I27" s="63"/>
      <c r="J27" s="63">
        <v>0</v>
      </c>
      <c r="K27" s="58">
        <f t="shared" si="9"/>
        <v>39</v>
      </c>
      <c r="L27" s="64"/>
      <c r="N27" s="32">
        <f t="shared" si="6"/>
        <v>39</v>
      </c>
      <c r="O27" s="32">
        <f t="shared" si="7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6"/>
        <v>0</v>
      </c>
      <c r="O28" s="32">
        <f t="shared" si="7"/>
        <v>0</v>
      </c>
    </row>
    <row r="29" spans="1:16" s="11" customFormat="1" ht="30" customHeight="1" x14ac:dyDescent="0.25">
      <c r="A29" s="38" t="s">
        <v>56</v>
      </c>
      <c r="B29" s="38" t="s">
        <v>1</v>
      </c>
      <c r="C29" s="48" t="s">
        <v>1</v>
      </c>
      <c r="D29" s="46"/>
      <c r="E29" s="55"/>
      <c r="F29" s="50">
        <f>SUM(F30:F40)</f>
        <v>10613000</v>
      </c>
      <c r="G29" s="43" t="s">
        <v>276</v>
      </c>
      <c r="H29" s="62"/>
      <c r="I29" s="63"/>
      <c r="J29" s="63"/>
      <c r="K29" s="46"/>
      <c r="L29" s="56"/>
      <c r="N29" s="32">
        <f t="shared" si="6"/>
        <v>0</v>
      </c>
      <c r="O29" s="32">
        <f t="shared" si="7"/>
        <v>0</v>
      </c>
    </row>
    <row r="30" spans="1:16" ht="30" customHeight="1" x14ac:dyDescent="0.25">
      <c r="A30" s="39" t="s">
        <v>23</v>
      </c>
      <c r="B30" s="39" t="s">
        <v>32</v>
      </c>
      <c r="C30" s="57" t="s">
        <v>5</v>
      </c>
      <c r="D30" s="58">
        <v>29</v>
      </c>
      <c r="E30" s="59">
        <v>107320</v>
      </c>
      <c r="F30" s="60">
        <f>TRUNC(E30*D30,0)</f>
        <v>3112280</v>
      </c>
      <c r="G30" s="61"/>
      <c r="H30" s="62">
        <v>29</v>
      </c>
      <c r="I30" s="63"/>
      <c r="J30" s="63"/>
      <c r="K30" s="58">
        <f>SUM(H30:J30)</f>
        <v>29</v>
      </c>
      <c r="L30" s="64"/>
      <c r="N30" s="32">
        <f t="shared" ref="N30:N91" si="10">SUM(H30:J30)</f>
        <v>29</v>
      </c>
      <c r="O30" s="32">
        <f t="shared" si="7"/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79</v>
      </c>
      <c r="E31" s="59">
        <v>69700</v>
      </c>
      <c r="F31" s="60">
        <f>TRUNC(E31*D31,0)</f>
        <v>5506300</v>
      </c>
      <c r="G31" s="61"/>
      <c r="H31" s="62">
        <v>0</v>
      </c>
      <c r="I31" s="63"/>
      <c r="J31" s="63">
        <v>79</v>
      </c>
      <c r="K31" s="58">
        <f>SUM(H31:J31)</f>
        <v>79</v>
      </c>
      <c r="L31" s="64"/>
      <c r="N31" s="32">
        <f t="shared" si="10"/>
        <v>79</v>
      </c>
      <c r="O31" s="32">
        <f t="shared" si="7"/>
        <v>0</v>
      </c>
    </row>
    <row r="32" spans="1:16" ht="30" customHeight="1" x14ac:dyDescent="0.25">
      <c r="A32" s="39" t="s">
        <v>24</v>
      </c>
      <c r="B32" s="39" t="s">
        <v>32</v>
      </c>
      <c r="C32" s="57" t="s">
        <v>3</v>
      </c>
      <c r="D32" s="58">
        <v>33</v>
      </c>
      <c r="E32" s="59">
        <v>13180</v>
      </c>
      <c r="F32" s="60">
        <f t="shared" ref="F32:F33" si="11">TRUNC(E32*D32,0)</f>
        <v>434940</v>
      </c>
      <c r="G32" s="61"/>
      <c r="H32" s="62">
        <v>33</v>
      </c>
      <c r="I32" s="63"/>
      <c r="J32" s="63"/>
      <c r="K32" s="58">
        <f t="shared" ref="K32:K39" si="12">SUM(H32:J32)</f>
        <v>33</v>
      </c>
      <c r="L32" s="64"/>
      <c r="N32" s="32">
        <f t="shared" si="10"/>
        <v>33</v>
      </c>
      <c r="O32" s="32">
        <f t="shared" si="7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>
        <v>79</v>
      </c>
      <c r="E33" s="59">
        <v>7560</v>
      </c>
      <c r="F33" s="60">
        <f t="shared" si="11"/>
        <v>597240</v>
      </c>
      <c r="G33" s="61"/>
      <c r="H33" s="62">
        <v>0</v>
      </c>
      <c r="I33" s="63"/>
      <c r="J33" s="63">
        <v>79</v>
      </c>
      <c r="K33" s="58">
        <f t="shared" si="12"/>
        <v>79</v>
      </c>
      <c r="L33" s="64"/>
      <c r="N33" s="32">
        <f t="shared" si="10"/>
        <v>79</v>
      </c>
      <c r="O33" s="32">
        <f t="shared" si="7"/>
        <v>0</v>
      </c>
    </row>
    <row r="34" spans="1:17" ht="30" hidden="1" customHeight="1" x14ac:dyDescent="0.25">
      <c r="A34" s="39" t="s">
        <v>24</v>
      </c>
      <c r="B34" s="39" t="s">
        <v>61</v>
      </c>
      <c r="C34" s="57" t="s">
        <v>3</v>
      </c>
      <c r="D34" s="58">
        <v>0</v>
      </c>
      <c r="E34" s="59">
        <v>2800</v>
      </c>
      <c r="F34" s="60">
        <f>TRUNC(E34*D34,0)</f>
        <v>0</v>
      </c>
      <c r="G34" s="61"/>
      <c r="H34" s="62">
        <v>0</v>
      </c>
      <c r="I34" s="63"/>
      <c r="J34" s="63"/>
      <c r="K34" s="58">
        <f t="shared" si="12"/>
        <v>0</v>
      </c>
      <c r="L34" s="64"/>
      <c r="N34" s="32">
        <f t="shared" si="10"/>
        <v>0</v>
      </c>
      <c r="O34" s="32">
        <f t="shared" si="7"/>
        <v>0</v>
      </c>
    </row>
    <row r="35" spans="1:17" ht="30" customHeight="1" x14ac:dyDescent="0.25">
      <c r="A35" s="39" t="s">
        <v>25</v>
      </c>
      <c r="B35" s="39" t="s">
        <v>32</v>
      </c>
      <c r="C35" s="57" t="s">
        <v>3</v>
      </c>
      <c r="D35" s="58">
        <v>66</v>
      </c>
      <c r="E35" s="59">
        <v>760</v>
      </c>
      <c r="F35" s="60">
        <f>TRUNC(E35*D35,0)</f>
        <v>50160</v>
      </c>
      <c r="G35" s="61"/>
      <c r="H35" s="62">
        <v>66</v>
      </c>
      <c r="I35" s="63"/>
      <c r="J35" s="63"/>
      <c r="K35" s="58">
        <f t="shared" si="12"/>
        <v>66</v>
      </c>
      <c r="L35" s="64"/>
      <c r="N35" s="32">
        <f t="shared" si="10"/>
        <v>66</v>
      </c>
      <c r="O35" s="32">
        <f t="shared" si="7"/>
        <v>0</v>
      </c>
    </row>
    <row r="36" spans="1:17" ht="30" customHeight="1" x14ac:dyDescent="0.25">
      <c r="A36" s="39" t="s">
        <v>25</v>
      </c>
      <c r="B36" s="39" t="s">
        <v>57</v>
      </c>
      <c r="C36" s="57" t="s">
        <v>3</v>
      </c>
      <c r="D36" s="58">
        <v>158</v>
      </c>
      <c r="E36" s="59">
        <v>450</v>
      </c>
      <c r="F36" s="60">
        <f>TRUNC(E36*D36,0)</f>
        <v>71100</v>
      </c>
      <c r="G36" s="61"/>
      <c r="H36" s="62">
        <v>0</v>
      </c>
      <c r="I36" s="63"/>
      <c r="J36" s="63">
        <v>158</v>
      </c>
      <c r="K36" s="58">
        <f t="shared" si="12"/>
        <v>158</v>
      </c>
      <c r="L36" s="64"/>
      <c r="N36" s="32">
        <f t="shared" si="10"/>
        <v>158</v>
      </c>
      <c r="O36" s="32">
        <f t="shared" si="7"/>
        <v>0</v>
      </c>
    </row>
    <row r="37" spans="1:17" ht="30" hidden="1" customHeight="1" x14ac:dyDescent="0.25">
      <c r="A37" s="39" t="s">
        <v>25</v>
      </c>
      <c r="B37" s="39" t="s">
        <v>127</v>
      </c>
      <c r="C37" s="57" t="s">
        <v>3</v>
      </c>
      <c r="D37" s="58">
        <v>0</v>
      </c>
      <c r="E37" s="59">
        <v>220</v>
      </c>
      <c r="F37" s="60">
        <f>TRUNC(E37*D37,0)</f>
        <v>0</v>
      </c>
      <c r="G37" s="61"/>
      <c r="H37" s="62">
        <v>0</v>
      </c>
      <c r="I37" s="63"/>
      <c r="J37" s="63"/>
      <c r="K37" s="58">
        <f t="shared" si="12"/>
        <v>0</v>
      </c>
      <c r="L37" s="64"/>
      <c r="N37" s="32">
        <f t="shared" si="10"/>
        <v>0</v>
      </c>
      <c r="O37" s="32">
        <f t="shared" si="7"/>
        <v>0</v>
      </c>
    </row>
    <row r="38" spans="1:17" ht="30" customHeight="1" x14ac:dyDescent="0.25">
      <c r="A38" s="39" t="s">
        <v>58</v>
      </c>
      <c r="B38" s="39" t="s">
        <v>59</v>
      </c>
      <c r="C38" s="57" t="s">
        <v>62</v>
      </c>
      <c r="D38" s="58">
        <v>16</v>
      </c>
      <c r="E38" s="59">
        <v>36660</v>
      </c>
      <c r="F38" s="60">
        <f t="shared" ref="F38:F39" si="13">TRUNC(E38*D38,0)</f>
        <v>586560</v>
      </c>
      <c r="G38" s="61"/>
      <c r="H38" s="62"/>
      <c r="I38" s="63"/>
      <c r="J38" s="63">
        <v>16</v>
      </c>
      <c r="K38" s="58">
        <f t="shared" si="12"/>
        <v>16</v>
      </c>
      <c r="L38" s="64"/>
      <c r="N38" s="32">
        <f t="shared" si="10"/>
        <v>16</v>
      </c>
      <c r="O38" s="32">
        <f t="shared" si="7"/>
        <v>0</v>
      </c>
    </row>
    <row r="39" spans="1:17" ht="30" customHeight="1" x14ac:dyDescent="0.25">
      <c r="A39" s="39" t="s">
        <v>60</v>
      </c>
      <c r="B39" s="39" t="s">
        <v>61</v>
      </c>
      <c r="C39" s="57" t="s">
        <v>3</v>
      </c>
      <c r="D39" s="58">
        <v>16</v>
      </c>
      <c r="E39" s="59">
        <v>12400</v>
      </c>
      <c r="F39" s="60">
        <f t="shared" si="13"/>
        <v>198400</v>
      </c>
      <c r="G39" s="61"/>
      <c r="H39" s="62"/>
      <c r="I39" s="63"/>
      <c r="J39" s="63">
        <v>16</v>
      </c>
      <c r="K39" s="58">
        <f t="shared" si="12"/>
        <v>16</v>
      </c>
      <c r="L39" s="64"/>
      <c r="N39" s="32">
        <f t="shared" si="10"/>
        <v>16</v>
      </c>
      <c r="O39" s="32">
        <f t="shared" si="7"/>
        <v>0</v>
      </c>
    </row>
    <row r="40" spans="1:17" s="7" customFormat="1" ht="30" customHeight="1" x14ac:dyDescent="0.15">
      <c r="A40" s="39" t="s">
        <v>12</v>
      </c>
      <c r="B40" s="39" t="s">
        <v>7</v>
      </c>
      <c r="C40" s="57" t="s">
        <v>8</v>
      </c>
      <c r="D40" s="65">
        <v>0.54</v>
      </c>
      <c r="E40" s="66"/>
      <c r="F40" s="60">
        <f>TRUNC(SUM(F30:F39)*D40%)-987</f>
        <v>56020</v>
      </c>
      <c r="G40" s="43"/>
      <c r="H40" s="62"/>
      <c r="I40" s="63"/>
      <c r="J40" s="63"/>
      <c r="K40" s="65">
        <v>0.54</v>
      </c>
      <c r="L40" s="60">
        <f>TRUNC(SUM(F30:F35)*K40%,-1)</f>
        <v>52380</v>
      </c>
      <c r="M40" s="31"/>
      <c r="N40" s="32">
        <f t="shared" si="10"/>
        <v>0</v>
      </c>
      <c r="O40" s="32">
        <f t="shared" si="7"/>
        <v>0.54</v>
      </c>
    </row>
    <row r="41" spans="1:17" s="7" customFormat="1" ht="30" customHeight="1" x14ac:dyDescent="0.15">
      <c r="A41" s="39"/>
      <c r="B41" s="39"/>
      <c r="C41" s="57"/>
      <c r="D41" s="65"/>
      <c r="E41" s="66"/>
      <c r="F41" s="60"/>
      <c r="G41" s="43"/>
      <c r="H41" s="62"/>
      <c r="I41" s="63"/>
      <c r="J41" s="63"/>
      <c r="K41" s="65"/>
      <c r="L41" s="69"/>
      <c r="M41" s="31"/>
      <c r="N41" s="32"/>
      <c r="O41" s="32"/>
    </row>
    <row r="42" spans="1:17" s="11" customFormat="1" ht="30" customHeight="1" x14ac:dyDescent="0.25">
      <c r="A42" s="38" t="s">
        <v>63</v>
      </c>
      <c r="B42" s="38" t="s">
        <v>1</v>
      </c>
      <c r="C42" s="48" t="s">
        <v>1</v>
      </c>
      <c r="D42" s="46"/>
      <c r="E42" s="55"/>
      <c r="F42" s="50">
        <f>SUM(F44:F45)</f>
        <v>23070000</v>
      </c>
      <c r="G42" s="43"/>
      <c r="H42" s="62"/>
      <c r="I42" s="63"/>
      <c r="J42" s="63"/>
      <c r="K42" s="46"/>
      <c r="L42" s="56"/>
      <c r="N42" s="32">
        <f t="shared" ref="N42:N45" si="14">SUM(H42:J42)</f>
        <v>0</v>
      </c>
      <c r="O42" s="32">
        <f t="shared" ref="O42:O45" si="15">K42-N42</f>
        <v>0</v>
      </c>
    </row>
    <row r="43" spans="1:17" ht="30" hidden="1" customHeight="1" x14ac:dyDescent="0.25">
      <c r="A43" s="39" t="s">
        <v>65</v>
      </c>
      <c r="B43" s="39" t="s">
        <v>66</v>
      </c>
      <c r="C43" s="57" t="s">
        <v>68</v>
      </c>
      <c r="D43" s="58">
        <v>0</v>
      </c>
      <c r="E43" s="59">
        <v>90300</v>
      </c>
      <c r="F43" s="60">
        <f>TRUNC(E43*D43,0)</f>
        <v>0</v>
      </c>
      <c r="G43" s="61"/>
      <c r="H43" s="62">
        <v>0</v>
      </c>
      <c r="I43" s="63"/>
      <c r="J43" s="63"/>
      <c r="K43" s="58">
        <f t="shared" ref="K43:K44" si="16">SUM(H43:J43)</f>
        <v>0</v>
      </c>
      <c r="L43" s="64"/>
      <c r="N43" s="32">
        <f t="shared" si="14"/>
        <v>0</v>
      </c>
      <c r="O43" s="32">
        <f t="shared" si="15"/>
        <v>0</v>
      </c>
      <c r="P43" s="20">
        <f>'[79]관급자재(토목,기계)_전체분'!$L$619+'[79]관급자재(토목,기계)_전체분'!$L$620+'[79]관급자재(토목,기계)_전체분'!$L$542+'[79]관급자재(토목,기계)_전체분'!$L$543</f>
        <v>197966660</v>
      </c>
      <c r="Q43" s="20">
        <f>'[79]관급자재(토목,기계)_전체분'!$L$605+'[79]관급자재(토목,기계)_전체분'!$L$606</f>
        <v>1715200</v>
      </c>
    </row>
    <row r="44" spans="1:17" ht="30" customHeight="1" x14ac:dyDescent="0.25">
      <c r="A44" s="39" t="s">
        <v>64</v>
      </c>
      <c r="B44" s="39" t="s">
        <v>67</v>
      </c>
      <c r="C44" s="57" t="s">
        <v>68</v>
      </c>
      <c r="D44" s="58">
        <v>120</v>
      </c>
      <c r="E44" s="59">
        <v>191220</v>
      </c>
      <c r="F44" s="60">
        <f>TRUNC(E44*D44,0)</f>
        <v>22946400</v>
      </c>
      <c r="G44" s="61"/>
      <c r="H44" s="62">
        <v>120</v>
      </c>
      <c r="I44" s="63"/>
      <c r="J44" s="63"/>
      <c r="K44" s="58">
        <f t="shared" si="16"/>
        <v>120</v>
      </c>
      <c r="L44" s="64"/>
      <c r="N44" s="32">
        <f t="shared" si="14"/>
        <v>120</v>
      </c>
      <c r="O44" s="32">
        <f t="shared" si="15"/>
        <v>0</v>
      </c>
      <c r="P44" s="20">
        <f>TRUNC(P43*0.54%)</f>
        <v>1069019</v>
      </c>
      <c r="Q44" s="20">
        <f>TRUNC(Q43*0.54%)</f>
        <v>9262</v>
      </c>
    </row>
    <row r="45" spans="1:17" ht="30" customHeight="1" x14ac:dyDescent="0.15">
      <c r="A45" s="39" t="s">
        <v>12</v>
      </c>
      <c r="B45" s="39" t="s">
        <v>7</v>
      </c>
      <c r="C45" s="57" t="s">
        <v>8</v>
      </c>
      <c r="D45" s="65">
        <v>0.54</v>
      </c>
      <c r="E45" s="66"/>
      <c r="F45" s="60">
        <f>TRUNC(SUM(F43:F44)*D45%)-310</f>
        <v>123600</v>
      </c>
      <c r="G45" s="61"/>
      <c r="H45" s="62"/>
      <c r="I45" s="63"/>
      <c r="J45" s="63"/>
      <c r="K45" s="65">
        <v>0.54</v>
      </c>
      <c r="L45" s="60">
        <f>TRUNC(SUM(F43:F44)*K45%,-1)</f>
        <v>123910</v>
      </c>
      <c r="M45" s="31"/>
      <c r="N45" s="32">
        <f t="shared" si="14"/>
        <v>0</v>
      </c>
      <c r="O45" s="32">
        <f t="shared" si="15"/>
        <v>0.54</v>
      </c>
    </row>
    <row r="46" spans="1:17" s="7" customFormat="1" ht="30" customHeight="1" x14ac:dyDescent="0.15">
      <c r="A46" s="39"/>
      <c r="B46" s="39"/>
      <c r="C46" s="57"/>
      <c r="D46" s="65"/>
      <c r="E46" s="66"/>
      <c r="F46" s="60"/>
      <c r="G46" s="43"/>
      <c r="H46" s="62"/>
      <c r="I46" s="63"/>
      <c r="J46" s="63"/>
      <c r="K46" s="65"/>
      <c r="L46" s="69"/>
      <c r="M46" s="31"/>
      <c r="N46" s="32"/>
      <c r="O46" s="32"/>
    </row>
    <row r="47" spans="1:17" s="11" customFormat="1" ht="30" customHeight="1" x14ac:dyDescent="0.25">
      <c r="A47" s="38" t="s">
        <v>69</v>
      </c>
      <c r="B47" s="38" t="s">
        <v>1</v>
      </c>
      <c r="C47" s="48" t="s">
        <v>1</v>
      </c>
      <c r="D47" s="46"/>
      <c r="E47" s="55"/>
      <c r="F47" s="50">
        <f>SUM(F48:F54)</f>
        <v>0</v>
      </c>
      <c r="G47" s="43"/>
      <c r="H47" s="62"/>
      <c r="I47" s="63"/>
      <c r="J47" s="63"/>
      <c r="K47" s="46"/>
      <c r="L47" s="56"/>
      <c r="N47" s="32">
        <f t="shared" ref="N47:N49" si="17">SUM(H47:J47)</f>
        <v>0</v>
      </c>
      <c r="O47" s="32">
        <f t="shared" ref="O47:O49" si="18">K47-N47</f>
        <v>0</v>
      </c>
    </row>
    <row r="48" spans="1:17" ht="30" customHeight="1" x14ac:dyDescent="0.25">
      <c r="A48" s="39" t="s">
        <v>70</v>
      </c>
      <c r="B48" s="39" t="s">
        <v>73</v>
      </c>
      <c r="C48" s="57" t="s">
        <v>79</v>
      </c>
      <c r="D48" s="58"/>
      <c r="E48" s="59">
        <v>269500</v>
      </c>
      <c r="F48" s="60">
        <f>TRUNC(E48*D48,0)</f>
        <v>0</v>
      </c>
      <c r="G48" s="61"/>
      <c r="H48" s="62">
        <v>148</v>
      </c>
      <c r="I48" s="63"/>
      <c r="J48" s="63"/>
      <c r="K48" s="58">
        <f t="shared" ref="K48:K55" si="19">SUM(H48:J48)</f>
        <v>148</v>
      </c>
      <c r="L48" s="64"/>
      <c r="N48" s="32">
        <f t="shared" si="17"/>
        <v>148</v>
      </c>
      <c r="O48" s="32">
        <f t="shared" si="18"/>
        <v>0</v>
      </c>
    </row>
    <row r="49" spans="1:17" ht="30" customHeight="1" x14ac:dyDescent="0.25">
      <c r="A49" s="39" t="s">
        <v>70</v>
      </c>
      <c r="B49" s="39" t="s">
        <v>74</v>
      </c>
      <c r="C49" s="57" t="s">
        <v>80</v>
      </c>
      <c r="D49" s="58"/>
      <c r="E49" s="59">
        <v>1051000</v>
      </c>
      <c r="F49" s="60">
        <f t="shared" ref="F49:F55" si="20">TRUNC(E49*D49,0)</f>
        <v>0</v>
      </c>
      <c r="G49" s="61"/>
      <c r="H49" s="62">
        <v>4</v>
      </c>
      <c r="I49" s="63"/>
      <c r="J49" s="63"/>
      <c r="K49" s="58">
        <f t="shared" si="19"/>
        <v>4</v>
      </c>
      <c r="L49" s="64"/>
      <c r="N49" s="32">
        <f t="shared" si="17"/>
        <v>4</v>
      </c>
      <c r="O49" s="32">
        <f t="shared" si="18"/>
        <v>0</v>
      </c>
    </row>
    <row r="50" spans="1:17" s="7" customFormat="1" ht="30" hidden="1" customHeight="1" x14ac:dyDescent="0.15">
      <c r="A50" s="39" t="s">
        <v>70</v>
      </c>
      <c r="B50" s="39" t="s">
        <v>75</v>
      </c>
      <c r="C50" s="57" t="s">
        <v>81</v>
      </c>
      <c r="D50" s="58">
        <v>0</v>
      </c>
      <c r="E50" s="59">
        <v>200800</v>
      </c>
      <c r="F50" s="60">
        <f t="shared" si="20"/>
        <v>0</v>
      </c>
      <c r="G50" s="43"/>
      <c r="H50" s="62">
        <v>0</v>
      </c>
      <c r="I50" s="63"/>
      <c r="J50" s="63"/>
      <c r="K50" s="58">
        <f t="shared" si="19"/>
        <v>0</v>
      </c>
      <c r="L50" s="69"/>
      <c r="M50" s="31"/>
      <c r="N50" s="32"/>
      <c r="O50" s="32"/>
    </row>
    <row r="51" spans="1:17" s="7" customFormat="1" ht="30" hidden="1" customHeight="1" x14ac:dyDescent="0.15">
      <c r="A51" s="39" t="s">
        <v>70</v>
      </c>
      <c r="B51" s="39" t="s">
        <v>76</v>
      </c>
      <c r="C51" s="57" t="s">
        <v>80</v>
      </c>
      <c r="D51" s="58">
        <v>0</v>
      </c>
      <c r="E51" s="59">
        <v>783100</v>
      </c>
      <c r="F51" s="60">
        <f t="shared" si="20"/>
        <v>0</v>
      </c>
      <c r="G51" s="43"/>
      <c r="H51" s="62">
        <v>0</v>
      </c>
      <c r="I51" s="63"/>
      <c r="J51" s="63"/>
      <c r="K51" s="58">
        <f t="shared" si="19"/>
        <v>0</v>
      </c>
      <c r="L51" s="69"/>
      <c r="M51" s="31"/>
      <c r="N51" s="32"/>
      <c r="O51" s="32"/>
    </row>
    <row r="52" spans="1:17" s="7" customFormat="1" ht="30" customHeight="1" x14ac:dyDescent="0.15">
      <c r="A52" s="39" t="s">
        <v>71</v>
      </c>
      <c r="B52" s="39" t="s">
        <v>77</v>
      </c>
      <c r="C52" s="57" t="s">
        <v>82</v>
      </c>
      <c r="D52" s="58"/>
      <c r="E52" s="59">
        <v>189640</v>
      </c>
      <c r="F52" s="60">
        <f t="shared" si="20"/>
        <v>0</v>
      </c>
      <c r="G52" s="43"/>
      <c r="H52" s="62">
        <v>29</v>
      </c>
      <c r="I52" s="63"/>
      <c r="J52" s="63"/>
      <c r="K52" s="58">
        <f t="shared" si="19"/>
        <v>29</v>
      </c>
      <c r="L52" s="69"/>
      <c r="M52" s="31"/>
      <c r="N52" s="32"/>
      <c r="O52" s="32"/>
    </row>
    <row r="53" spans="1:17" s="7" customFormat="1" ht="30" hidden="1" customHeight="1" x14ac:dyDescent="0.15">
      <c r="A53" s="39" t="s">
        <v>71</v>
      </c>
      <c r="B53" s="39" t="s">
        <v>78</v>
      </c>
      <c r="C53" s="57" t="s">
        <v>80</v>
      </c>
      <c r="D53" s="58">
        <v>0</v>
      </c>
      <c r="E53" s="59">
        <v>51260</v>
      </c>
      <c r="F53" s="60">
        <f t="shared" si="20"/>
        <v>0</v>
      </c>
      <c r="G53" s="43"/>
      <c r="H53" s="62">
        <v>0</v>
      </c>
      <c r="I53" s="63"/>
      <c r="J53" s="63"/>
      <c r="K53" s="58">
        <f t="shared" si="19"/>
        <v>0</v>
      </c>
      <c r="L53" s="69"/>
      <c r="M53" s="31"/>
      <c r="N53" s="32"/>
      <c r="O53" s="32"/>
    </row>
    <row r="54" spans="1:17" s="7" customFormat="1" ht="30" customHeight="1" x14ac:dyDescent="0.15">
      <c r="A54" s="39" t="s">
        <v>72</v>
      </c>
      <c r="B54" s="39" t="s">
        <v>77</v>
      </c>
      <c r="C54" s="57" t="s">
        <v>83</v>
      </c>
      <c r="D54" s="58"/>
      <c r="E54" s="59">
        <v>94080</v>
      </c>
      <c r="F54" s="60">
        <f>TRUNC(E54*D54,0)</f>
        <v>0</v>
      </c>
      <c r="G54" s="43"/>
      <c r="H54" s="62">
        <v>29</v>
      </c>
      <c r="I54" s="63"/>
      <c r="J54" s="63"/>
      <c r="K54" s="58">
        <f t="shared" si="19"/>
        <v>29</v>
      </c>
      <c r="L54" s="69"/>
      <c r="M54" s="31"/>
      <c r="N54" s="32"/>
      <c r="O54" s="32"/>
    </row>
    <row r="55" spans="1:17" s="7" customFormat="1" ht="30" hidden="1" customHeight="1" x14ac:dyDescent="0.15">
      <c r="A55" s="39" t="s">
        <v>72</v>
      </c>
      <c r="B55" s="39" t="s">
        <v>78</v>
      </c>
      <c r="C55" s="57" t="s">
        <v>80</v>
      </c>
      <c r="D55" s="58">
        <v>0</v>
      </c>
      <c r="E55" s="59">
        <v>89180</v>
      </c>
      <c r="F55" s="60">
        <f t="shared" si="20"/>
        <v>0</v>
      </c>
      <c r="G55" s="43"/>
      <c r="H55" s="62">
        <v>0</v>
      </c>
      <c r="I55" s="63"/>
      <c r="J55" s="63"/>
      <c r="K55" s="58">
        <f t="shared" si="19"/>
        <v>0</v>
      </c>
      <c r="L55" s="69"/>
      <c r="M55" s="31"/>
      <c r="N55" s="32"/>
      <c r="O55" s="32"/>
    </row>
    <row r="56" spans="1:17" s="7" customFormat="1" ht="30" customHeight="1" x14ac:dyDescent="0.15">
      <c r="A56" s="39"/>
      <c r="B56" s="39"/>
      <c r="C56" s="57"/>
      <c r="D56" s="58"/>
      <c r="E56" s="59"/>
      <c r="F56" s="60"/>
      <c r="G56" s="43"/>
      <c r="H56" s="62"/>
      <c r="I56" s="63"/>
      <c r="J56" s="63"/>
      <c r="K56" s="58"/>
      <c r="L56" s="69"/>
      <c r="M56" s="31"/>
      <c r="N56" s="32"/>
      <c r="O56" s="32"/>
    </row>
    <row r="57" spans="1:17" s="11" customFormat="1" ht="30" customHeight="1" x14ac:dyDescent="0.25">
      <c r="A57" s="38" t="s">
        <v>84</v>
      </c>
      <c r="B57" s="38" t="s">
        <v>1</v>
      </c>
      <c r="C57" s="48" t="s">
        <v>1</v>
      </c>
      <c r="D57" s="46"/>
      <c r="E57" s="55"/>
      <c r="F57" s="50">
        <f>SUM(F58:F70)</f>
        <v>12771000</v>
      </c>
      <c r="G57" s="43" t="s">
        <v>276</v>
      </c>
      <c r="H57" s="62"/>
      <c r="I57" s="63"/>
      <c r="J57" s="63"/>
      <c r="K57" s="46"/>
      <c r="L57" s="56"/>
      <c r="N57" s="32">
        <f t="shared" ref="N57:N70" si="21">SUM(H57:J57)</f>
        <v>0</v>
      </c>
      <c r="O57" s="32">
        <f t="shared" ref="O57:O70" si="22">K57-N57</f>
        <v>0</v>
      </c>
    </row>
    <row r="58" spans="1:17" ht="30" customHeight="1" x14ac:dyDescent="0.25">
      <c r="A58" s="39" t="s">
        <v>85</v>
      </c>
      <c r="B58" s="39" t="s">
        <v>93</v>
      </c>
      <c r="C58" s="57" t="s">
        <v>80</v>
      </c>
      <c r="D58" s="58">
        <v>13</v>
      </c>
      <c r="E58" s="59">
        <v>897000</v>
      </c>
      <c r="F58" s="60">
        <f>TRUNC(E58*D58,0)</f>
        <v>11661000</v>
      </c>
      <c r="G58" s="61"/>
      <c r="H58" s="62">
        <v>5</v>
      </c>
      <c r="I58" s="63"/>
      <c r="J58" s="63">
        <v>8</v>
      </c>
      <c r="K58" s="58">
        <f t="shared" ref="K58:K69" si="23">SUM(H58:J58)</f>
        <v>13</v>
      </c>
      <c r="L58" s="64"/>
      <c r="N58" s="32">
        <f t="shared" si="21"/>
        <v>13</v>
      </c>
      <c r="O58" s="32">
        <f t="shared" si="22"/>
        <v>0</v>
      </c>
      <c r="P58" s="20">
        <f>'[79]관급자재(토목,기계)_전체분'!$L$619+'[79]관급자재(토목,기계)_전체분'!$L$620+'[79]관급자재(토목,기계)_전체분'!$L$542+'[79]관급자재(토목,기계)_전체분'!$L$543</f>
        <v>197966660</v>
      </c>
      <c r="Q58" s="20">
        <f>'[79]관급자재(토목,기계)_전체분'!$L$605+'[79]관급자재(토목,기계)_전체분'!$L$606</f>
        <v>1715200</v>
      </c>
    </row>
    <row r="59" spans="1:17" ht="30" hidden="1" customHeight="1" x14ac:dyDescent="0.25">
      <c r="A59" s="39" t="s">
        <v>86</v>
      </c>
      <c r="B59" s="39" t="s">
        <v>128</v>
      </c>
      <c r="C59" s="57" t="s">
        <v>80</v>
      </c>
      <c r="D59" s="58">
        <v>0</v>
      </c>
      <c r="E59" s="59">
        <v>52800</v>
      </c>
      <c r="F59" s="60">
        <f t="shared" ref="F59" si="24">TRUNC(E59*K59,0)</f>
        <v>0</v>
      </c>
      <c r="G59" s="61"/>
      <c r="H59" s="62"/>
      <c r="I59" s="63"/>
      <c r="J59" s="63"/>
      <c r="K59" s="58">
        <f t="shared" si="23"/>
        <v>0</v>
      </c>
      <c r="L59" s="64"/>
      <c r="N59" s="32"/>
      <c r="O59" s="32"/>
      <c r="P59" s="20"/>
      <c r="Q59" s="20"/>
    </row>
    <row r="60" spans="1:17" ht="30" customHeight="1" x14ac:dyDescent="0.25">
      <c r="A60" s="39" t="s">
        <v>86</v>
      </c>
      <c r="B60" s="39" t="s">
        <v>94</v>
      </c>
      <c r="C60" s="57" t="s">
        <v>80</v>
      </c>
      <c r="D60" s="58">
        <v>3</v>
      </c>
      <c r="E60" s="59">
        <v>52800</v>
      </c>
      <c r="F60" s="60">
        <f t="shared" ref="F60:F69" si="25">TRUNC(E60*D60,0)</f>
        <v>158400</v>
      </c>
      <c r="G60" s="61"/>
      <c r="H60" s="62">
        <v>0</v>
      </c>
      <c r="I60" s="63"/>
      <c r="J60" s="63">
        <v>3</v>
      </c>
      <c r="K60" s="58">
        <f t="shared" si="23"/>
        <v>3</v>
      </c>
      <c r="L60" s="64"/>
      <c r="N60" s="32"/>
      <c r="O60" s="32"/>
      <c r="P60" s="20"/>
      <c r="Q60" s="20"/>
    </row>
    <row r="61" spans="1:17" ht="30" customHeight="1" x14ac:dyDescent="0.25">
      <c r="A61" s="39" t="s">
        <v>87</v>
      </c>
      <c r="B61" s="39" t="s">
        <v>95</v>
      </c>
      <c r="C61" s="57" t="s">
        <v>80</v>
      </c>
      <c r="D61" s="58">
        <v>4</v>
      </c>
      <c r="E61" s="59">
        <v>57700</v>
      </c>
      <c r="F61" s="60">
        <f t="shared" si="25"/>
        <v>230800</v>
      </c>
      <c r="G61" s="61"/>
      <c r="H61" s="62">
        <v>4</v>
      </c>
      <c r="I61" s="63"/>
      <c r="J61" s="63"/>
      <c r="K61" s="58">
        <f t="shared" si="23"/>
        <v>4</v>
      </c>
      <c r="L61" s="64"/>
      <c r="N61" s="32"/>
      <c r="O61" s="32"/>
      <c r="P61" s="20"/>
      <c r="Q61" s="20"/>
    </row>
    <row r="62" spans="1:17" ht="30" customHeight="1" x14ac:dyDescent="0.25">
      <c r="A62" s="39" t="s">
        <v>88</v>
      </c>
      <c r="B62" s="39" t="s">
        <v>96</v>
      </c>
      <c r="C62" s="57" t="s">
        <v>80</v>
      </c>
      <c r="D62" s="58">
        <v>210</v>
      </c>
      <c r="E62" s="59">
        <v>3110</v>
      </c>
      <c r="F62" s="60">
        <f t="shared" si="25"/>
        <v>653100</v>
      </c>
      <c r="G62" s="61"/>
      <c r="H62" s="62">
        <v>210</v>
      </c>
      <c r="I62" s="63"/>
      <c r="J62" s="63"/>
      <c r="K62" s="58">
        <f t="shared" si="23"/>
        <v>210</v>
      </c>
      <c r="L62" s="64"/>
      <c r="N62" s="32"/>
      <c r="O62" s="32"/>
      <c r="P62" s="20"/>
      <c r="Q62" s="20"/>
    </row>
    <row r="63" spans="1:17" ht="30" hidden="1" customHeight="1" x14ac:dyDescent="0.25">
      <c r="A63" s="39" t="s">
        <v>85</v>
      </c>
      <c r="B63" s="39" t="s">
        <v>97</v>
      </c>
      <c r="C63" s="57" t="s">
        <v>80</v>
      </c>
      <c r="D63" s="58">
        <v>0</v>
      </c>
      <c r="E63" s="59">
        <v>1479200</v>
      </c>
      <c r="F63" s="60">
        <f t="shared" si="25"/>
        <v>0</v>
      </c>
      <c r="G63" s="61"/>
      <c r="H63" s="62">
        <v>0</v>
      </c>
      <c r="I63" s="63"/>
      <c r="J63" s="63"/>
      <c r="K63" s="58">
        <f t="shared" si="23"/>
        <v>0</v>
      </c>
      <c r="L63" s="64"/>
      <c r="N63" s="32"/>
      <c r="O63" s="32"/>
      <c r="P63" s="20"/>
      <c r="Q63" s="20"/>
    </row>
    <row r="64" spans="1:17" ht="30" hidden="1" customHeight="1" x14ac:dyDescent="0.25">
      <c r="A64" s="39" t="s">
        <v>89</v>
      </c>
      <c r="B64" s="39" t="s">
        <v>98</v>
      </c>
      <c r="C64" s="57" t="s">
        <v>80</v>
      </c>
      <c r="D64" s="58">
        <v>0</v>
      </c>
      <c r="E64" s="59">
        <v>4670</v>
      </c>
      <c r="F64" s="60">
        <f t="shared" si="25"/>
        <v>0</v>
      </c>
      <c r="G64" s="61"/>
      <c r="H64" s="62">
        <v>0</v>
      </c>
      <c r="I64" s="63"/>
      <c r="J64" s="63"/>
      <c r="K64" s="58">
        <f t="shared" si="23"/>
        <v>0</v>
      </c>
      <c r="L64" s="64"/>
      <c r="N64" s="32"/>
      <c r="O64" s="32"/>
      <c r="P64" s="20"/>
      <c r="Q64" s="20"/>
    </row>
    <row r="65" spans="1:17" ht="30" hidden="1" customHeight="1" x14ac:dyDescent="0.25">
      <c r="A65" s="39" t="s">
        <v>90</v>
      </c>
      <c r="B65" s="39" t="s">
        <v>133</v>
      </c>
      <c r="C65" s="57" t="s">
        <v>80</v>
      </c>
      <c r="D65" s="58">
        <v>0</v>
      </c>
      <c r="E65" s="59">
        <v>39060000</v>
      </c>
      <c r="F65" s="60">
        <f t="shared" si="25"/>
        <v>0</v>
      </c>
      <c r="G65" s="61"/>
      <c r="H65" s="62">
        <v>0</v>
      </c>
      <c r="I65" s="63"/>
      <c r="J65" s="63"/>
      <c r="K65" s="58">
        <f t="shared" si="23"/>
        <v>0</v>
      </c>
      <c r="L65" s="64"/>
      <c r="N65" s="32"/>
      <c r="O65" s="32"/>
      <c r="P65" s="20"/>
      <c r="Q65" s="20"/>
    </row>
    <row r="66" spans="1:17" ht="30" hidden="1" customHeight="1" x14ac:dyDescent="0.25">
      <c r="A66" s="39" t="s">
        <v>91</v>
      </c>
      <c r="B66" s="39" t="s">
        <v>134</v>
      </c>
      <c r="C66" s="57" t="s">
        <v>80</v>
      </c>
      <c r="D66" s="58">
        <v>0</v>
      </c>
      <c r="E66" s="59">
        <v>34310000</v>
      </c>
      <c r="F66" s="60">
        <f t="shared" si="25"/>
        <v>0</v>
      </c>
      <c r="G66" s="61"/>
      <c r="H66" s="62">
        <v>0</v>
      </c>
      <c r="I66" s="63"/>
      <c r="J66" s="63"/>
      <c r="K66" s="58">
        <f t="shared" si="23"/>
        <v>0</v>
      </c>
      <c r="L66" s="64"/>
      <c r="N66" s="32"/>
      <c r="O66" s="32"/>
      <c r="P66" s="20"/>
      <c r="Q66" s="20"/>
    </row>
    <row r="67" spans="1:17" ht="30" hidden="1" customHeight="1" x14ac:dyDescent="0.25">
      <c r="A67" s="39" t="s">
        <v>91</v>
      </c>
      <c r="B67" s="39" t="s">
        <v>135</v>
      </c>
      <c r="C67" s="57" t="s">
        <v>80</v>
      </c>
      <c r="D67" s="58">
        <v>0</v>
      </c>
      <c r="E67" s="59">
        <v>43990000</v>
      </c>
      <c r="F67" s="60">
        <f t="shared" si="25"/>
        <v>0</v>
      </c>
      <c r="G67" s="61"/>
      <c r="H67" s="62">
        <v>0</v>
      </c>
      <c r="I67" s="63"/>
      <c r="J67" s="63"/>
      <c r="K67" s="58">
        <f t="shared" si="23"/>
        <v>0</v>
      </c>
      <c r="L67" s="64"/>
      <c r="N67" s="32"/>
      <c r="O67" s="32"/>
      <c r="P67" s="20"/>
      <c r="Q67" s="20"/>
    </row>
    <row r="68" spans="1:17" ht="30" hidden="1" customHeight="1" x14ac:dyDescent="0.25">
      <c r="A68" s="39" t="s">
        <v>91</v>
      </c>
      <c r="B68" s="39" t="s">
        <v>136</v>
      </c>
      <c r="C68" s="57" t="s">
        <v>80</v>
      </c>
      <c r="D68" s="58">
        <v>0</v>
      </c>
      <c r="E68" s="59">
        <v>33690000</v>
      </c>
      <c r="F68" s="60">
        <f t="shared" si="25"/>
        <v>0</v>
      </c>
      <c r="G68" s="61"/>
      <c r="H68" s="62">
        <v>0</v>
      </c>
      <c r="I68" s="63"/>
      <c r="J68" s="63"/>
      <c r="K68" s="58">
        <f t="shared" si="23"/>
        <v>0</v>
      </c>
      <c r="L68" s="64"/>
      <c r="N68" s="32"/>
      <c r="O68" s="32"/>
      <c r="P68" s="20"/>
      <c r="Q68" s="20"/>
    </row>
    <row r="69" spans="1:17" ht="30" hidden="1" customHeight="1" x14ac:dyDescent="0.25">
      <c r="A69" s="39" t="s">
        <v>92</v>
      </c>
      <c r="B69" s="39" t="s">
        <v>137</v>
      </c>
      <c r="C69" s="57" t="s">
        <v>80</v>
      </c>
      <c r="D69" s="58">
        <v>0</v>
      </c>
      <c r="E69" s="59">
        <v>34510000</v>
      </c>
      <c r="F69" s="60">
        <f t="shared" si="25"/>
        <v>0</v>
      </c>
      <c r="G69" s="61"/>
      <c r="H69" s="62">
        <v>0</v>
      </c>
      <c r="I69" s="63"/>
      <c r="J69" s="63"/>
      <c r="K69" s="58">
        <f t="shared" si="23"/>
        <v>0</v>
      </c>
      <c r="L69" s="64"/>
      <c r="N69" s="32">
        <f t="shared" si="21"/>
        <v>0</v>
      </c>
      <c r="O69" s="32">
        <f t="shared" si="22"/>
        <v>0</v>
      </c>
      <c r="P69" s="20">
        <f>TRUNC(P58*0.54%)</f>
        <v>1069019</v>
      </c>
      <c r="Q69" s="20">
        <f>TRUNC(Q58*0.54%)</f>
        <v>9262</v>
      </c>
    </row>
    <row r="70" spans="1:17" ht="30" customHeight="1" x14ac:dyDescent="0.15">
      <c r="A70" s="39" t="s">
        <v>12</v>
      </c>
      <c r="B70" s="39" t="s">
        <v>7</v>
      </c>
      <c r="C70" s="57" t="s">
        <v>8</v>
      </c>
      <c r="D70" s="65">
        <v>0.54</v>
      </c>
      <c r="E70" s="66"/>
      <c r="F70" s="60">
        <f>TRUNC(SUM(F58:F68)*D70%)-897</f>
        <v>67700</v>
      </c>
      <c r="G70" s="61"/>
      <c r="H70" s="62"/>
      <c r="I70" s="63"/>
      <c r="J70" s="63"/>
      <c r="K70" s="65">
        <v>0.54</v>
      </c>
      <c r="L70" s="60">
        <f>TRUNC(SUM(F58:F69)*K70%,-1)</f>
        <v>68590</v>
      </c>
      <c r="M70" s="31"/>
      <c r="N70" s="32">
        <f t="shared" si="21"/>
        <v>0</v>
      </c>
      <c r="O70" s="32">
        <f t="shared" si="22"/>
        <v>0.54</v>
      </c>
    </row>
    <row r="71" spans="1:17" s="7" customFormat="1" ht="30" customHeight="1" x14ac:dyDescent="0.15">
      <c r="A71" s="39"/>
      <c r="B71" s="39"/>
      <c r="C71" s="57"/>
      <c r="D71" s="58"/>
      <c r="E71" s="59"/>
      <c r="F71" s="60"/>
      <c r="G71" s="43"/>
      <c r="H71" s="62"/>
      <c r="I71" s="63"/>
      <c r="J71" s="63"/>
      <c r="K71" s="58"/>
      <c r="L71" s="69"/>
      <c r="M71" s="31"/>
      <c r="N71" s="32"/>
      <c r="O71" s="32"/>
    </row>
    <row r="72" spans="1:17" s="11" customFormat="1" ht="30" customHeight="1" x14ac:dyDescent="0.25">
      <c r="A72" s="38" t="s">
        <v>102</v>
      </c>
      <c r="B72" s="38" t="s">
        <v>1</v>
      </c>
      <c r="C72" s="48" t="s">
        <v>1</v>
      </c>
      <c r="D72" s="46"/>
      <c r="E72" s="55"/>
      <c r="F72" s="50">
        <f>SUM(F73:F75)</f>
        <v>1284000</v>
      </c>
      <c r="G72" s="43" t="s">
        <v>276</v>
      </c>
      <c r="H72" s="62"/>
      <c r="I72" s="63"/>
      <c r="J72" s="63"/>
      <c r="K72" s="46"/>
      <c r="L72" s="56"/>
      <c r="N72" s="32">
        <f t="shared" ref="N72:N75" si="26">SUM(H72:J72)</f>
        <v>0</v>
      </c>
      <c r="O72" s="32">
        <f t="shared" ref="O72:O75" si="27">K72-N72</f>
        <v>0</v>
      </c>
    </row>
    <row r="73" spans="1:17" ht="30" customHeight="1" x14ac:dyDescent="0.25">
      <c r="A73" s="39" t="s">
        <v>103</v>
      </c>
      <c r="B73" s="39" t="s">
        <v>105</v>
      </c>
      <c r="C73" s="57" t="s">
        <v>80</v>
      </c>
      <c r="D73" s="58">
        <v>2</v>
      </c>
      <c r="E73" s="59">
        <v>209230</v>
      </c>
      <c r="F73" s="60">
        <f>TRUNC(E73*D73,0)</f>
        <v>418460</v>
      </c>
      <c r="G73" s="61"/>
      <c r="H73" s="62"/>
      <c r="I73" s="63"/>
      <c r="J73" s="63">
        <v>2</v>
      </c>
      <c r="K73" s="58">
        <f t="shared" ref="K73:K74" si="28">SUM(H73:J73)</f>
        <v>2</v>
      </c>
      <c r="L73" s="64"/>
      <c r="N73" s="32">
        <f t="shared" si="26"/>
        <v>2</v>
      </c>
      <c r="O73" s="32">
        <f t="shared" si="27"/>
        <v>0</v>
      </c>
      <c r="P73" s="20">
        <f>'[79]관급자재(토목,기계)_전체분'!$L$619+'[79]관급자재(토목,기계)_전체분'!$L$620+'[79]관급자재(토목,기계)_전체분'!$L$542+'[79]관급자재(토목,기계)_전체분'!$L$543</f>
        <v>197966660</v>
      </c>
      <c r="Q73" s="20">
        <f>'[79]관급자재(토목,기계)_전체분'!$L$605+'[79]관급자재(토목,기계)_전체분'!$L$606</f>
        <v>1715200</v>
      </c>
    </row>
    <row r="74" spans="1:17" ht="30" customHeight="1" x14ac:dyDescent="0.25">
      <c r="A74" s="39" t="s">
        <v>104</v>
      </c>
      <c r="B74" s="39" t="s">
        <v>106</v>
      </c>
      <c r="C74" s="57" t="s">
        <v>80</v>
      </c>
      <c r="D74" s="58">
        <v>4</v>
      </c>
      <c r="E74" s="59">
        <v>214700</v>
      </c>
      <c r="F74" s="60">
        <f>TRUNC(E74*D74,0)</f>
        <v>858800</v>
      </c>
      <c r="G74" s="61"/>
      <c r="H74" s="62"/>
      <c r="I74" s="63"/>
      <c r="J74" s="63">
        <v>4</v>
      </c>
      <c r="K74" s="58">
        <f t="shared" si="28"/>
        <v>4</v>
      </c>
      <c r="L74" s="64"/>
      <c r="N74" s="32">
        <f t="shared" si="26"/>
        <v>4</v>
      </c>
      <c r="O74" s="32">
        <f t="shared" si="27"/>
        <v>0</v>
      </c>
      <c r="P74" s="20">
        <f>TRUNC(P73*0.54%)</f>
        <v>1069019</v>
      </c>
      <c r="Q74" s="20">
        <f>TRUNC(Q73*0.54%)</f>
        <v>9262</v>
      </c>
    </row>
    <row r="75" spans="1:17" ht="30" customHeight="1" x14ac:dyDescent="0.15">
      <c r="A75" s="39" t="s">
        <v>12</v>
      </c>
      <c r="B75" s="39" t="s">
        <v>7</v>
      </c>
      <c r="C75" s="57" t="s">
        <v>8</v>
      </c>
      <c r="D75" s="65">
        <v>0.54</v>
      </c>
      <c r="E75" s="66"/>
      <c r="F75" s="60">
        <f>TRUNC(SUM(F73:F74)*D75%)-157</f>
        <v>6740</v>
      </c>
      <c r="G75" s="61"/>
      <c r="H75" s="62"/>
      <c r="I75" s="63"/>
      <c r="J75" s="63"/>
      <c r="K75" s="65">
        <v>0.54</v>
      </c>
      <c r="L75" s="60">
        <f>TRUNC(SUM(F73:F74)*K75%,-1)</f>
        <v>6890</v>
      </c>
      <c r="M75" s="31"/>
      <c r="N75" s="32">
        <f t="shared" si="26"/>
        <v>0</v>
      </c>
      <c r="O75" s="32">
        <f t="shared" si="27"/>
        <v>0.54</v>
      </c>
    </row>
    <row r="76" spans="1:17" ht="30" customHeight="1" x14ac:dyDescent="0.15">
      <c r="A76" s="39"/>
      <c r="B76" s="39"/>
      <c r="C76" s="57"/>
      <c r="D76" s="65"/>
      <c r="E76" s="66"/>
      <c r="F76" s="60"/>
      <c r="G76" s="61"/>
      <c r="H76" s="62"/>
      <c r="I76" s="63"/>
      <c r="J76" s="63"/>
      <c r="K76" s="65"/>
      <c r="L76" s="69"/>
      <c r="M76" s="31"/>
      <c r="N76" s="32"/>
      <c r="O76" s="32"/>
    </row>
    <row r="77" spans="1:17" s="11" customFormat="1" ht="30" customHeight="1" x14ac:dyDescent="0.25">
      <c r="A77" s="38" t="s">
        <v>107</v>
      </c>
      <c r="B77" s="38" t="s">
        <v>1</v>
      </c>
      <c r="C77" s="48" t="s">
        <v>1</v>
      </c>
      <c r="D77" s="46"/>
      <c r="E77" s="55"/>
      <c r="F77" s="50">
        <f>SUM(F78:F81)</f>
        <v>5868000</v>
      </c>
      <c r="G77" s="43" t="s">
        <v>276</v>
      </c>
      <c r="H77" s="62"/>
      <c r="I77" s="63"/>
      <c r="J77" s="63"/>
      <c r="K77" s="46"/>
      <c r="L77" s="56"/>
      <c r="N77" s="32">
        <f t="shared" ref="N77:N81" si="29">SUM(H77:J77)</f>
        <v>0</v>
      </c>
      <c r="O77" s="32">
        <f t="shared" ref="O77:O81" si="30">K77-N77</f>
        <v>0</v>
      </c>
    </row>
    <row r="78" spans="1:17" ht="30" customHeight="1" x14ac:dyDescent="0.25">
      <c r="A78" s="39" t="s">
        <v>22</v>
      </c>
      <c r="B78" s="39" t="s">
        <v>108</v>
      </c>
      <c r="C78" s="57" t="s">
        <v>111</v>
      </c>
      <c r="D78" s="58">
        <v>6</v>
      </c>
      <c r="E78" s="59">
        <v>67600</v>
      </c>
      <c r="F78" s="60">
        <f>TRUNC(E78*D78,0)</f>
        <v>405600</v>
      </c>
      <c r="G78" s="61"/>
      <c r="H78" s="62"/>
      <c r="I78" s="63"/>
      <c r="J78" s="63">
        <v>6</v>
      </c>
      <c r="K78" s="58">
        <f t="shared" ref="K78:K79" si="31">SUM(H78:J78)</f>
        <v>6</v>
      </c>
      <c r="L78" s="64"/>
      <c r="N78" s="32">
        <f t="shared" si="29"/>
        <v>6</v>
      </c>
      <c r="O78" s="32">
        <f t="shared" si="30"/>
        <v>0</v>
      </c>
      <c r="P78" s="20">
        <f>'[79]관급자재(토목,기계)_전체분'!$L$619+'[79]관급자재(토목,기계)_전체분'!$L$620+'[79]관급자재(토목,기계)_전체분'!$L$542+'[79]관급자재(토목,기계)_전체분'!$L$543</f>
        <v>197966660</v>
      </c>
      <c r="Q78" s="20">
        <f>'[79]관급자재(토목,기계)_전체분'!$L$605+'[79]관급자재(토목,기계)_전체분'!$L$606</f>
        <v>1715200</v>
      </c>
    </row>
    <row r="79" spans="1:17" ht="30" customHeight="1" x14ac:dyDescent="0.25">
      <c r="A79" s="39" t="s">
        <v>22</v>
      </c>
      <c r="B79" s="39" t="s">
        <v>109</v>
      </c>
      <c r="C79" s="57" t="s">
        <v>111</v>
      </c>
      <c r="D79" s="58">
        <v>13</v>
      </c>
      <c r="E79" s="59">
        <v>417800</v>
      </c>
      <c r="F79" s="60">
        <f>TRUNC(E79*D79,0)</f>
        <v>5431400</v>
      </c>
      <c r="G79" s="61"/>
      <c r="H79" s="62">
        <v>5</v>
      </c>
      <c r="I79" s="63"/>
      <c r="J79" s="63">
        <v>8</v>
      </c>
      <c r="K79" s="58">
        <f t="shared" si="31"/>
        <v>13</v>
      </c>
      <c r="L79" s="64"/>
      <c r="N79" s="32">
        <f t="shared" si="29"/>
        <v>13</v>
      </c>
      <c r="O79" s="32">
        <f t="shared" si="30"/>
        <v>0</v>
      </c>
      <c r="P79" s="20">
        <f>'[79]관급자재(토목,기계)_전체분'!$L$619+'[79]관급자재(토목,기계)_전체분'!$L$620+'[79]관급자재(토목,기계)_전체분'!$L$542+'[79]관급자재(토목,기계)_전체분'!$L$543</f>
        <v>197966660</v>
      </c>
      <c r="Q79" s="20">
        <f>'[79]관급자재(토목,기계)_전체분'!$L$605+'[79]관급자재(토목,기계)_전체분'!$L$606</f>
        <v>1715200</v>
      </c>
    </row>
    <row r="80" spans="1:17" ht="30" hidden="1" customHeight="1" x14ac:dyDescent="0.25">
      <c r="A80" s="39" t="s">
        <v>22</v>
      </c>
      <c r="B80" s="39" t="s">
        <v>110</v>
      </c>
      <c r="C80" s="57" t="s">
        <v>111</v>
      </c>
      <c r="D80" s="58">
        <v>0</v>
      </c>
      <c r="E80" s="59">
        <v>681700</v>
      </c>
      <c r="F80" s="60">
        <f>TRUNC(E80*D80,0)</f>
        <v>0</v>
      </c>
      <c r="G80" s="61"/>
      <c r="H80" s="62">
        <v>0</v>
      </c>
      <c r="I80" s="63"/>
      <c r="J80" s="63"/>
      <c r="K80" s="58">
        <f>SUM(H80:J80)</f>
        <v>0</v>
      </c>
      <c r="L80" s="64"/>
      <c r="N80" s="32">
        <f t="shared" si="29"/>
        <v>0</v>
      </c>
      <c r="O80" s="32">
        <f t="shared" si="30"/>
        <v>0</v>
      </c>
      <c r="P80" s="20">
        <f>TRUNC(P78*0.54%)</f>
        <v>1069019</v>
      </c>
      <c r="Q80" s="20">
        <f>TRUNC(Q78*0.54%)</f>
        <v>9262</v>
      </c>
    </row>
    <row r="81" spans="1:17" ht="30" customHeight="1" x14ac:dyDescent="0.15">
      <c r="A81" s="39" t="s">
        <v>12</v>
      </c>
      <c r="B81" s="39" t="s">
        <v>7</v>
      </c>
      <c r="C81" s="57" t="s">
        <v>8</v>
      </c>
      <c r="D81" s="65">
        <v>0.54</v>
      </c>
      <c r="E81" s="66"/>
      <c r="F81" s="60">
        <f>TRUNC(SUM(F78:F80)*D81%)-519</f>
        <v>31000</v>
      </c>
      <c r="G81" s="61"/>
      <c r="H81" s="62"/>
      <c r="I81" s="63"/>
      <c r="J81" s="63"/>
      <c r="K81" s="65">
        <v>0.54</v>
      </c>
      <c r="L81" s="60">
        <f>TRUNC(SUM(F78:F80)*K81%,-1)</f>
        <v>31510</v>
      </c>
      <c r="M81" s="31"/>
      <c r="N81" s="32">
        <f t="shared" si="29"/>
        <v>0</v>
      </c>
      <c r="O81" s="32">
        <f t="shared" si="30"/>
        <v>0.54</v>
      </c>
    </row>
    <row r="82" spans="1:17" ht="30" customHeight="1" x14ac:dyDescent="0.15">
      <c r="A82" s="39"/>
      <c r="B82" s="39"/>
      <c r="C82" s="57"/>
      <c r="D82" s="65"/>
      <c r="E82" s="66"/>
      <c r="F82" s="60"/>
      <c r="G82" s="61"/>
      <c r="H82" s="62"/>
      <c r="I82" s="63"/>
      <c r="J82" s="63"/>
      <c r="K82" s="65"/>
      <c r="L82" s="69"/>
      <c r="M82" s="31"/>
      <c r="N82" s="32"/>
      <c r="O82" s="32"/>
    </row>
    <row r="83" spans="1:17" s="11" customFormat="1" ht="30" hidden="1" customHeight="1" x14ac:dyDescent="0.25">
      <c r="A83" s="38" t="s">
        <v>112</v>
      </c>
      <c r="B83" s="38" t="s">
        <v>1</v>
      </c>
      <c r="C83" s="48" t="s">
        <v>1</v>
      </c>
      <c r="D83" s="46"/>
      <c r="E83" s="55"/>
      <c r="F83" s="50">
        <f>TRUNC(SUM(F84:F85)+TRUNC(SUM(F84:F85)*K86%,-1),-3)</f>
        <v>0</v>
      </c>
      <c r="G83" s="43" t="s">
        <v>50</v>
      </c>
      <c r="H83" s="62"/>
      <c r="I83" s="63"/>
      <c r="J83" s="63"/>
      <c r="K83" s="46"/>
      <c r="L83" s="56"/>
      <c r="N83" s="32">
        <f t="shared" ref="N83:N86" si="32">SUM(H83:J83)</f>
        <v>0</v>
      </c>
      <c r="O83" s="32">
        <f t="shared" ref="O83:O86" si="33">K83-N83</f>
        <v>0</v>
      </c>
    </row>
    <row r="84" spans="1:17" ht="30" hidden="1" customHeight="1" x14ac:dyDescent="0.25">
      <c r="A84" s="39" t="s">
        <v>113</v>
      </c>
      <c r="B84" s="39" t="s">
        <v>115</v>
      </c>
      <c r="C84" s="57" t="s">
        <v>117</v>
      </c>
      <c r="D84" s="58">
        <v>0</v>
      </c>
      <c r="E84" s="59">
        <v>91400</v>
      </c>
      <c r="F84" s="60">
        <f>TRUNC(E84*D84,0)</f>
        <v>0</v>
      </c>
      <c r="G84" s="61"/>
      <c r="H84" s="62">
        <v>0</v>
      </c>
      <c r="I84" s="63"/>
      <c r="J84" s="63"/>
      <c r="K84" s="58">
        <f t="shared" ref="K84:K85" si="34">SUM(H84:J84)</f>
        <v>0</v>
      </c>
      <c r="L84" s="64"/>
      <c r="N84" s="32">
        <f t="shared" si="32"/>
        <v>0</v>
      </c>
      <c r="O84" s="32">
        <f t="shared" si="33"/>
        <v>0</v>
      </c>
      <c r="P84" s="20">
        <f>'[79]관급자재(토목,기계)_전체분'!$L$619+'[79]관급자재(토목,기계)_전체분'!$L$620+'[79]관급자재(토목,기계)_전체분'!$L$542+'[79]관급자재(토목,기계)_전체분'!$L$543</f>
        <v>197966660</v>
      </c>
      <c r="Q84" s="20">
        <f>'[79]관급자재(토목,기계)_전체분'!$L$605+'[79]관급자재(토목,기계)_전체분'!$L$606</f>
        <v>1715200</v>
      </c>
    </row>
    <row r="85" spans="1:17" ht="30" hidden="1" customHeight="1" x14ac:dyDescent="0.25">
      <c r="A85" s="39" t="s">
        <v>114</v>
      </c>
      <c r="B85" s="39" t="s">
        <v>116</v>
      </c>
      <c r="C85" s="57" t="s">
        <v>118</v>
      </c>
      <c r="D85" s="58">
        <v>0</v>
      </c>
      <c r="E85" s="59">
        <v>328000</v>
      </c>
      <c r="F85" s="60">
        <f>TRUNC(E85*D85,0)</f>
        <v>0</v>
      </c>
      <c r="G85" s="61"/>
      <c r="H85" s="62">
        <v>0</v>
      </c>
      <c r="I85" s="63"/>
      <c r="J85" s="63"/>
      <c r="K85" s="58">
        <f t="shared" si="34"/>
        <v>0</v>
      </c>
      <c r="L85" s="64"/>
      <c r="N85" s="32">
        <f t="shared" si="32"/>
        <v>0</v>
      </c>
      <c r="O85" s="32">
        <f t="shared" si="33"/>
        <v>0</v>
      </c>
      <c r="P85" s="20">
        <f>TRUNC(P84*0.54%)</f>
        <v>1069019</v>
      </c>
      <c r="Q85" s="20">
        <f>TRUNC(Q84*0.54%)</f>
        <v>9262</v>
      </c>
    </row>
    <row r="86" spans="1:17" ht="30" hidden="1" customHeight="1" x14ac:dyDescent="0.15">
      <c r="A86" s="39" t="s">
        <v>12</v>
      </c>
      <c r="B86" s="39" t="s">
        <v>7</v>
      </c>
      <c r="C86" s="57" t="s">
        <v>8</v>
      </c>
      <c r="D86" s="65">
        <v>0.54</v>
      </c>
      <c r="E86" s="66"/>
      <c r="F86" s="60">
        <f>F83-F84-F85</f>
        <v>0</v>
      </c>
      <c r="G86" s="61"/>
      <c r="H86" s="62"/>
      <c r="I86" s="63"/>
      <c r="J86" s="63"/>
      <c r="K86" s="65">
        <v>0.54</v>
      </c>
      <c r="L86" s="60">
        <f>TRUNC(SUM(F84:F85)*K86%,-1)</f>
        <v>0</v>
      </c>
      <c r="M86" s="31"/>
      <c r="N86" s="32">
        <f t="shared" si="32"/>
        <v>0</v>
      </c>
      <c r="O86" s="32">
        <f t="shared" si="33"/>
        <v>0.54</v>
      </c>
    </row>
    <row r="87" spans="1:17" s="7" customFormat="1" ht="30" hidden="1" customHeight="1" x14ac:dyDescent="0.25">
      <c r="A87" s="39"/>
      <c r="B87" s="39"/>
      <c r="C87" s="57"/>
      <c r="D87" s="58"/>
      <c r="E87" s="66"/>
      <c r="F87" s="60"/>
      <c r="G87" s="43"/>
      <c r="H87" s="62"/>
      <c r="I87" s="63"/>
      <c r="J87" s="63"/>
      <c r="K87" s="58"/>
      <c r="L87" s="67"/>
      <c r="N87" s="32">
        <f t="shared" si="10"/>
        <v>0</v>
      </c>
      <c r="O87" s="32">
        <f t="shared" si="7"/>
        <v>0</v>
      </c>
    </row>
    <row r="88" spans="1:17" s="11" customFormat="1" ht="30" customHeight="1" x14ac:dyDescent="0.25">
      <c r="A88" s="38" t="s">
        <v>140</v>
      </c>
      <c r="B88" s="38" t="s">
        <v>1</v>
      </c>
      <c r="C88" s="48" t="s">
        <v>1</v>
      </c>
      <c r="D88" s="46"/>
      <c r="E88" s="55"/>
      <c r="F88" s="50">
        <f>SUM(F89:F90)</f>
        <v>4711000</v>
      </c>
      <c r="G88" s="43" t="s">
        <v>276</v>
      </c>
      <c r="H88" s="62"/>
      <c r="I88" s="63"/>
      <c r="J88" s="63"/>
      <c r="K88" s="46"/>
      <c r="L88" s="56"/>
      <c r="N88" s="32">
        <f t="shared" si="10"/>
        <v>0</v>
      </c>
      <c r="O88" s="32">
        <f t="shared" ref="O88:O91" si="35">K88-N88</f>
        <v>0</v>
      </c>
    </row>
    <row r="89" spans="1:17" ht="30" customHeight="1" x14ac:dyDescent="0.25">
      <c r="A89" s="39" t="s">
        <v>120</v>
      </c>
      <c r="B89" s="39" t="s">
        <v>121</v>
      </c>
      <c r="C89" s="57" t="s">
        <v>122</v>
      </c>
      <c r="D89" s="58">
        <v>1160</v>
      </c>
      <c r="E89" s="59">
        <v>4040</v>
      </c>
      <c r="F89" s="60">
        <f>TRUNC(E89*D89,0)</f>
        <v>4686400</v>
      </c>
      <c r="G89" s="61"/>
      <c r="H89" s="62">
        <v>586</v>
      </c>
      <c r="I89" s="63"/>
      <c r="J89" s="63">
        <v>574</v>
      </c>
      <c r="K89" s="58">
        <f t="shared" ref="K89" si="36">SUM(H89:J89)</f>
        <v>1160</v>
      </c>
      <c r="L89" s="64"/>
      <c r="N89" s="32">
        <f t="shared" si="10"/>
        <v>1160</v>
      </c>
      <c r="O89" s="32">
        <f t="shared" si="35"/>
        <v>0</v>
      </c>
    </row>
    <row r="90" spans="1:17" ht="30" customHeight="1" x14ac:dyDescent="0.15">
      <c r="A90" s="39" t="s">
        <v>12</v>
      </c>
      <c r="B90" s="39" t="s">
        <v>7</v>
      </c>
      <c r="C90" s="57" t="s">
        <v>8</v>
      </c>
      <c r="D90" s="65">
        <v>0.54</v>
      </c>
      <c r="E90" s="66"/>
      <c r="F90" s="60">
        <f>TRUNC(SUM(F89)*D90%)-706</f>
        <v>24600</v>
      </c>
      <c r="G90" s="61"/>
      <c r="H90" s="62"/>
      <c r="I90" s="63"/>
      <c r="J90" s="63"/>
      <c r="K90" s="65">
        <v>0.54</v>
      </c>
      <c r="L90" s="60">
        <f>TRUNC(SUM(F89:F89)*K90%,-1)</f>
        <v>25300</v>
      </c>
      <c r="M90" s="31"/>
      <c r="N90" s="32">
        <f t="shared" si="10"/>
        <v>0</v>
      </c>
      <c r="O90" s="32">
        <f t="shared" si="35"/>
        <v>0.54</v>
      </c>
    </row>
    <row r="91" spans="1:17" ht="30" customHeight="1" x14ac:dyDescent="0.25">
      <c r="A91" s="39" t="s">
        <v>6</v>
      </c>
      <c r="B91" s="39" t="s">
        <v>1</v>
      </c>
      <c r="C91" s="57" t="s">
        <v>1</v>
      </c>
      <c r="D91" s="58"/>
      <c r="E91" s="66"/>
      <c r="F91" s="60"/>
      <c r="G91" s="61"/>
      <c r="H91" s="62"/>
      <c r="I91" s="63"/>
      <c r="J91" s="63"/>
      <c r="K91" s="58"/>
      <c r="L91" s="64"/>
      <c r="N91" s="32">
        <f t="shared" si="10"/>
        <v>0</v>
      </c>
      <c r="O91" s="32">
        <f t="shared" si="35"/>
        <v>0</v>
      </c>
    </row>
    <row r="92" spans="1:17" ht="30" customHeight="1" x14ac:dyDescent="0.15">
      <c r="A92" s="24"/>
      <c r="B92" s="24"/>
      <c r="C92" s="18">
        <v>0</v>
      </c>
      <c r="D92" s="18"/>
      <c r="E92" s="23"/>
      <c r="F92" s="23"/>
      <c r="G92" s="21"/>
      <c r="H92" s="18"/>
      <c r="I92" s="18"/>
      <c r="J92" s="18"/>
      <c r="K92" s="19"/>
    </row>
    <row r="93" spans="1:17" s="6" customFormat="1" ht="30" customHeight="1" x14ac:dyDescent="0.15">
      <c r="A93" s="13"/>
      <c r="B93" s="13"/>
      <c r="C93" s="16"/>
      <c r="D93" s="18"/>
      <c r="E93" s="71" t="s">
        <v>123</v>
      </c>
      <c r="F93" s="20">
        <f>13000</f>
        <v>13000</v>
      </c>
      <c r="G93" s="17"/>
      <c r="H93" s="16"/>
      <c r="I93" s="16"/>
      <c r="J93" s="16"/>
      <c r="K93" s="15"/>
    </row>
    <row r="94" spans="1:17" ht="30" customHeight="1" x14ac:dyDescent="0.15">
      <c r="A94" s="14"/>
      <c r="B94" s="14"/>
      <c r="C94" s="18"/>
      <c r="D94" s="18"/>
      <c r="E94" s="23" t="s">
        <v>124</v>
      </c>
      <c r="F94" s="20">
        <f>282120+880</f>
        <v>283000</v>
      </c>
      <c r="G94" s="21"/>
      <c r="H94" s="18"/>
      <c r="I94" s="18"/>
      <c r="J94" s="18"/>
      <c r="K94" s="19"/>
    </row>
    <row r="95" spans="1:17" ht="30" customHeight="1" x14ac:dyDescent="0.15">
      <c r="A95" s="14"/>
      <c r="B95" s="14"/>
      <c r="C95" s="18"/>
      <c r="D95" s="18"/>
      <c r="E95" s="23"/>
      <c r="F95" s="20"/>
      <c r="G95" s="21"/>
      <c r="H95" s="18"/>
      <c r="I95" s="18"/>
      <c r="J95" s="18"/>
      <c r="K95" s="22"/>
    </row>
    <row r="96" spans="1:17" ht="30" customHeight="1" x14ac:dyDescent="0.15">
      <c r="A96" s="14"/>
      <c r="B96" s="14"/>
      <c r="C96" s="18"/>
      <c r="D96" s="18"/>
      <c r="E96" s="23" t="s">
        <v>125</v>
      </c>
      <c r="F96" s="20">
        <f>SUM(F93:F95)</f>
        <v>296000</v>
      </c>
      <c r="G96" s="21"/>
      <c r="H96" s="18"/>
      <c r="I96" s="18"/>
      <c r="J96" s="18"/>
      <c r="K96" s="19"/>
    </row>
    <row r="97" spans="1:11" ht="30" customHeight="1" x14ac:dyDescent="0.15">
      <c r="A97" s="25"/>
      <c r="B97" s="25"/>
      <c r="C97" s="26"/>
      <c r="D97" s="26"/>
      <c r="E97" s="70"/>
      <c r="F97" s="19"/>
      <c r="G97" s="21"/>
      <c r="H97" s="26"/>
      <c r="I97" s="26"/>
      <c r="J97" s="26"/>
      <c r="K97" s="19"/>
    </row>
    <row r="98" spans="1:11" ht="30" customHeight="1" x14ac:dyDescent="0.15">
      <c r="A98" s="25"/>
      <c r="B98" s="25"/>
      <c r="C98" s="26"/>
      <c r="D98" s="26"/>
      <c r="E98" s="19"/>
      <c r="F98" s="19">
        <f>F5+F96</f>
        <v>159269000</v>
      </c>
      <c r="G98" s="21"/>
      <c r="H98" s="26"/>
      <c r="I98" s="26"/>
      <c r="J98" s="26"/>
      <c r="K98" s="19"/>
    </row>
    <row r="99" spans="1:11" ht="30" customHeight="1" x14ac:dyDescent="0.15">
      <c r="A99" s="25"/>
      <c r="B99" s="25"/>
      <c r="C99" s="26"/>
      <c r="D99" s="26"/>
      <c r="E99" s="19"/>
      <c r="F99" s="19"/>
      <c r="G99" s="21"/>
      <c r="H99" s="26"/>
      <c r="I99" s="26"/>
      <c r="J99" s="26"/>
      <c r="K99" s="19"/>
    </row>
    <row r="100" spans="1:11" ht="30" customHeight="1" x14ac:dyDescent="0.15">
      <c r="A100" s="25"/>
      <c r="B100" s="25"/>
      <c r="C100" s="26"/>
      <c r="D100" s="26"/>
      <c r="E100" s="19"/>
      <c r="F100" s="19"/>
      <c r="G100" s="21"/>
      <c r="H100" s="26"/>
      <c r="I100" s="26"/>
      <c r="J100" s="26"/>
      <c r="K100" s="19"/>
    </row>
    <row r="101" spans="1:11" ht="30" customHeight="1" x14ac:dyDescent="0.15">
      <c r="A101" s="25"/>
      <c r="B101" s="25"/>
      <c r="C101" s="26"/>
      <c r="D101" s="26"/>
      <c r="E101" s="19"/>
      <c r="F101" s="19"/>
      <c r="G101" s="21"/>
      <c r="H101" s="26"/>
      <c r="I101" s="26"/>
      <c r="J101" s="26"/>
      <c r="K101" s="19"/>
    </row>
    <row r="102" spans="1:11" ht="30" customHeight="1" x14ac:dyDescent="0.15">
      <c r="A102" s="25"/>
      <c r="B102" s="25"/>
      <c r="C102" s="26"/>
      <c r="D102" s="26"/>
      <c r="E102" s="19"/>
      <c r="F102" s="19"/>
      <c r="G102" s="21"/>
      <c r="H102" s="26"/>
      <c r="I102" s="26"/>
      <c r="J102" s="26"/>
      <c r="K102" s="19"/>
    </row>
    <row r="103" spans="1:11" ht="30" customHeight="1" x14ac:dyDescent="0.15">
      <c r="A103" s="25"/>
      <c r="B103" s="25"/>
      <c r="C103" s="26"/>
      <c r="D103" s="26"/>
      <c r="E103" s="19"/>
      <c r="F103" s="19"/>
      <c r="G103" s="21"/>
      <c r="H103" s="26"/>
      <c r="I103" s="26"/>
      <c r="J103" s="26"/>
      <c r="K103" s="19"/>
    </row>
    <row r="104" spans="1:11" ht="30" customHeight="1" x14ac:dyDescent="0.15">
      <c r="A104" s="25"/>
      <c r="B104" s="25"/>
      <c r="C104" s="26"/>
      <c r="D104" s="26"/>
      <c r="E104" s="19"/>
      <c r="F104" s="19"/>
      <c r="G104" s="21"/>
      <c r="H104" s="26"/>
      <c r="I104" s="26"/>
      <c r="J104" s="26"/>
      <c r="K104" s="19"/>
    </row>
    <row r="105" spans="1:11" ht="30" customHeight="1" x14ac:dyDescent="0.15">
      <c r="A105" s="27"/>
      <c r="B105" s="27"/>
      <c r="C105" s="28"/>
      <c r="D105" s="28"/>
      <c r="E105" s="29"/>
      <c r="F105" s="29"/>
      <c r="G105" s="21"/>
      <c r="H105" s="28"/>
      <c r="I105" s="28"/>
      <c r="J105" s="28"/>
      <c r="K105" s="19"/>
    </row>
    <row r="106" spans="1:11" ht="30" customHeight="1" x14ac:dyDescent="0.15">
      <c r="A106" s="27"/>
      <c r="B106" s="27"/>
      <c r="C106" s="28"/>
      <c r="D106" s="28"/>
      <c r="E106" s="29"/>
      <c r="F106" s="29"/>
      <c r="G106" s="21"/>
      <c r="H106" s="28"/>
      <c r="I106" s="28"/>
      <c r="J106" s="28"/>
      <c r="K106" s="19"/>
    </row>
    <row r="107" spans="1:11" ht="30" customHeight="1" x14ac:dyDescent="0.15">
      <c r="A107" s="27"/>
      <c r="B107" s="27"/>
      <c r="C107" s="28"/>
      <c r="D107" s="28"/>
      <c r="E107" s="29"/>
      <c r="F107" s="29"/>
      <c r="G107" s="21"/>
      <c r="H107" s="28"/>
      <c r="I107" s="28"/>
      <c r="J107" s="28"/>
      <c r="K107" s="19"/>
    </row>
    <row r="108" spans="1:11" ht="30" customHeight="1" x14ac:dyDescent="0.15">
      <c r="A108" s="27"/>
      <c r="B108" s="27"/>
      <c r="C108" s="28"/>
      <c r="D108" s="28"/>
      <c r="E108" s="29"/>
      <c r="F108" s="29"/>
      <c r="G108" s="21"/>
      <c r="H108" s="28"/>
      <c r="I108" s="28"/>
      <c r="J108" s="28"/>
      <c r="K108" s="19"/>
    </row>
    <row r="109" spans="1:11" ht="30" customHeight="1" x14ac:dyDescent="0.15">
      <c r="A109" s="27"/>
      <c r="B109" s="27"/>
      <c r="C109" s="28"/>
      <c r="D109" s="28"/>
      <c r="E109" s="29"/>
      <c r="F109" s="29"/>
      <c r="G109" s="21"/>
      <c r="H109" s="28"/>
      <c r="I109" s="28"/>
      <c r="J109" s="28"/>
      <c r="K109" s="19"/>
    </row>
    <row r="110" spans="1:11" ht="30" customHeight="1" x14ac:dyDescent="0.15">
      <c r="A110" s="27"/>
      <c r="B110" s="27"/>
      <c r="C110" s="28"/>
      <c r="D110" s="28"/>
      <c r="E110" s="29"/>
      <c r="F110" s="29"/>
      <c r="G110" s="21"/>
      <c r="H110" s="28"/>
      <c r="I110" s="28"/>
      <c r="J110" s="28"/>
      <c r="K110" s="19"/>
    </row>
    <row r="111" spans="1:11" ht="30" customHeight="1" x14ac:dyDescent="0.15">
      <c r="A111" s="25"/>
      <c r="B111" s="25"/>
      <c r="C111" s="26"/>
      <c r="D111" s="26"/>
      <c r="E111" s="19"/>
      <c r="F111" s="19"/>
      <c r="G111" s="21"/>
      <c r="H111" s="26"/>
      <c r="I111" s="26"/>
      <c r="J111" s="26"/>
      <c r="K111" s="19"/>
    </row>
    <row r="112" spans="1:11" x14ac:dyDescent="0.15">
      <c r="G112" s="10"/>
    </row>
    <row r="113" spans="1:17" x14ac:dyDescent="0.15">
      <c r="G113" s="10"/>
    </row>
    <row r="114" spans="1:17" s="9" customFormat="1" x14ac:dyDescent="0.15">
      <c r="A114" s="8"/>
      <c r="B114" s="8"/>
      <c r="E114" s="8"/>
      <c r="F114" s="8"/>
      <c r="G114" s="10"/>
      <c r="K114" s="8"/>
      <c r="L114" s="1"/>
      <c r="M114" s="1"/>
      <c r="N114" s="1"/>
      <c r="O114" s="1"/>
      <c r="P114" s="1"/>
      <c r="Q114" s="1"/>
    </row>
    <row r="115" spans="1:17" s="9" customFormat="1" x14ac:dyDescent="0.15">
      <c r="A115" s="8"/>
      <c r="B115" s="8"/>
      <c r="E115" s="8"/>
      <c r="F115" s="8"/>
      <c r="G115" s="10"/>
      <c r="K115" s="8"/>
      <c r="L115" s="1"/>
      <c r="M115" s="1"/>
      <c r="N115" s="1"/>
      <c r="O115" s="1"/>
      <c r="P115" s="1"/>
      <c r="Q115" s="1"/>
    </row>
    <row r="116" spans="1:17" s="9" customFormat="1" x14ac:dyDescent="0.15">
      <c r="A116" s="8"/>
      <c r="B116" s="8"/>
      <c r="E116" s="8"/>
      <c r="F116" s="8"/>
      <c r="G116" s="10"/>
      <c r="K116" s="8"/>
      <c r="L116" s="1"/>
      <c r="M116" s="1"/>
      <c r="N116" s="1"/>
      <c r="O116" s="1"/>
      <c r="P116" s="1"/>
      <c r="Q116" s="1"/>
    </row>
    <row r="117" spans="1:17" s="9" customFormat="1" x14ac:dyDescent="0.15">
      <c r="A117" s="8"/>
      <c r="B117" s="8"/>
      <c r="E117" s="8"/>
      <c r="F117" s="8"/>
      <c r="G117" s="10"/>
      <c r="K117" s="8"/>
      <c r="L117" s="1"/>
      <c r="M117" s="1"/>
      <c r="N117" s="1"/>
      <c r="O117" s="1"/>
      <c r="P117" s="1"/>
      <c r="Q117" s="1"/>
    </row>
    <row r="118" spans="1:17" s="9" customFormat="1" x14ac:dyDescent="0.15">
      <c r="A118" s="8"/>
      <c r="B118" s="8"/>
      <c r="E118" s="8"/>
      <c r="F118" s="8"/>
      <c r="G118" s="10"/>
      <c r="K118" s="8"/>
      <c r="L118" s="1"/>
      <c r="M118" s="1"/>
      <c r="N118" s="1"/>
      <c r="O118" s="1"/>
      <c r="P118" s="1"/>
      <c r="Q118" s="1"/>
    </row>
    <row r="119" spans="1:17" s="9" customFormat="1" x14ac:dyDescent="0.15">
      <c r="A119" s="8"/>
      <c r="B119" s="8"/>
      <c r="E119" s="8"/>
      <c r="F119" s="8"/>
      <c r="G119" s="10"/>
      <c r="K119" s="8"/>
      <c r="L119" s="1"/>
      <c r="M119" s="1"/>
      <c r="N119" s="1"/>
      <c r="O119" s="1"/>
      <c r="P119" s="1"/>
      <c r="Q119" s="1"/>
    </row>
    <row r="120" spans="1:17" s="9" customFormat="1" x14ac:dyDescent="0.15">
      <c r="A120" s="8"/>
      <c r="B120" s="8"/>
      <c r="E120" s="8"/>
      <c r="F120" s="8"/>
      <c r="G120" s="10"/>
      <c r="K120" s="8"/>
      <c r="L120" s="1"/>
      <c r="M120" s="1"/>
      <c r="N120" s="1"/>
      <c r="O120" s="1"/>
      <c r="P120" s="1"/>
      <c r="Q120" s="1"/>
    </row>
    <row r="121" spans="1:17" s="9" customFormat="1" x14ac:dyDescent="0.15">
      <c r="A121" s="8"/>
      <c r="B121" s="8"/>
      <c r="E121" s="8"/>
      <c r="F121" s="8"/>
      <c r="G121" s="10"/>
      <c r="K121" s="8"/>
      <c r="L121" s="1"/>
      <c r="M121" s="1"/>
      <c r="N121" s="1"/>
      <c r="O121" s="1"/>
      <c r="P121" s="1"/>
      <c r="Q121" s="1"/>
    </row>
    <row r="122" spans="1:17" s="9" customFormat="1" x14ac:dyDescent="0.15">
      <c r="A122" s="8"/>
      <c r="B122" s="8"/>
      <c r="E122" s="8"/>
      <c r="F122" s="8"/>
      <c r="G122" s="10"/>
      <c r="K122" s="8"/>
      <c r="L122" s="1"/>
      <c r="M122" s="1"/>
      <c r="N122" s="1"/>
      <c r="O122" s="1"/>
      <c r="P122" s="1"/>
      <c r="Q122" s="1"/>
    </row>
    <row r="123" spans="1:17" s="9" customFormat="1" x14ac:dyDescent="0.15">
      <c r="A123" s="8"/>
      <c r="B123" s="8"/>
      <c r="E123" s="8"/>
      <c r="F123" s="8"/>
      <c r="G123" s="10"/>
      <c r="K123" s="8"/>
      <c r="L123" s="1"/>
      <c r="M123" s="1"/>
      <c r="N123" s="1"/>
      <c r="O123" s="1"/>
      <c r="P123" s="1"/>
      <c r="Q123" s="1"/>
    </row>
    <row r="124" spans="1:17" s="9" customFormat="1" x14ac:dyDescent="0.15">
      <c r="A124" s="8"/>
      <c r="B124" s="8"/>
      <c r="E124" s="8"/>
      <c r="F124" s="8"/>
      <c r="G124" s="10"/>
      <c r="K124" s="8"/>
      <c r="L124" s="1"/>
      <c r="M124" s="1"/>
      <c r="N124" s="1"/>
      <c r="O124" s="1"/>
      <c r="P124" s="1"/>
      <c r="Q124" s="1"/>
    </row>
    <row r="125" spans="1:17" s="9" customFormat="1" x14ac:dyDescent="0.15">
      <c r="A125" s="8"/>
      <c r="B125" s="8"/>
      <c r="E125" s="8"/>
      <c r="F125" s="8"/>
      <c r="G125" s="10"/>
      <c r="K125" s="8"/>
      <c r="L125" s="1"/>
      <c r="M125" s="1"/>
      <c r="N125" s="1"/>
      <c r="O125" s="1"/>
      <c r="P125" s="1"/>
      <c r="Q125" s="1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  <row r="234" spans="1:17" s="9" customFormat="1" x14ac:dyDescent="0.15">
      <c r="A234" s="8"/>
      <c r="B234" s="8"/>
      <c r="E234" s="8"/>
      <c r="F234" s="8"/>
      <c r="G234" s="10"/>
      <c r="K234" s="8"/>
      <c r="L234" s="1"/>
      <c r="M234" s="1"/>
      <c r="N234" s="1"/>
      <c r="O234" s="1"/>
      <c r="P234" s="1"/>
      <c r="Q234" s="1"/>
    </row>
    <row r="235" spans="1:17" s="9" customFormat="1" x14ac:dyDescent="0.15">
      <c r="A235" s="8"/>
      <c r="B235" s="8"/>
      <c r="E235" s="8"/>
      <c r="F235" s="8"/>
      <c r="G235" s="10"/>
      <c r="K235" s="8"/>
      <c r="L235" s="1"/>
      <c r="M235" s="1"/>
      <c r="N235" s="1"/>
      <c r="O235" s="1"/>
      <c r="P235" s="1"/>
      <c r="Q235" s="1"/>
    </row>
    <row r="236" spans="1:17" s="9" customFormat="1" x14ac:dyDescent="0.15">
      <c r="A236" s="8"/>
      <c r="B236" s="8"/>
      <c r="E236" s="8"/>
      <c r="F236" s="8"/>
      <c r="G236" s="10"/>
      <c r="K236" s="8"/>
      <c r="L236" s="1"/>
      <c r="M236" s="1"/>
      <c r="N236" s="1"/>
      <c r="O236" s="1"/>
      <c r="P236" s="1"/>
      <c r="Q236" s="1"/>
    </row>
    <row r="237" spans="1:17" s="9" customFormat="1" x14ac:dyDescent="0.15">
      <c r="A237" s="8"/>
      <c r="B237" s="8"/>
      <c r="E237" s="8"/>
      <c r="F237" s="8"/>
      <c r="G237" s="10"/>
      <c r="K237" s="8"/>
      <c r="L237" s="1"/>
      <c r="M237" s="1"/>
      <c r="N237" s="1"/>
      <c r="O237" s="1"/>
      <c r="P237" s="1"/>
      <c r="Q237" s="1"/>
    </row>
    <row r="238" spans="1:17" s="9" customFormat="1" x14ac:dyDescent="0.15">
      <c r="A238" s="8"/>
      <c r="B238" s="8"/>
      <c r="E238" s="8"/>
      <c r="F238" s="8"/>
      <c r="G238" s="10"/>
      <c r="K238" s="8"/>
      <c r="L238" s="1"/>
      <c r="M238" s="1"/>
      <c r="N238" s="1"/>
      <c r="O238" s="1"/>
      <c r="P238" s="1"/>
      <c r="Q238" s="1"/>
    </row>
    <row r="239" spans="1:17" s="9" customFormat="1" x14ac:dyDescent="0.15">
      <c r="A239" s="8"/>
      <c r="B239" s="8"/>
      <c r="E239" s="8"/>
      <c r="F239" s="8"/>
      <c r="G239" s="10"/>
      <c r="K239" s="8"/>
      <c r="L239" s="1"/>
      <c r="M239" s="1"/>
      <c r="N239" s="1"/>
      <c r="O239" s="1"/>
      <c r="P239" s="1"/>
      <c r="Q239" s="1"/>
    </row>
    <row r="240" spans="1:17" s="9" customFormat="1" x14ac:dyDescent="0.15">
      <c r="A240" s="8"/>
      <c r="B240" s="8"/>
      <c r="E240" s="8"/>
      <c r="F240" s="8"/>
      <c r="G240" s="10"/>
      <c r="K240" s="8"/>
      <c r="L240" s="1"/>
      <c r="M240" s="1"/>
      <c r="N240" s="1"/>
      <c r="O240" s="1"/>
      <c r="P240" s="1"/>
      <c r="Q240" s="1"/>
    </row>
    <row r="241" spans="1:17" s="9" customFormat="1" x14ac:dyDescent="0.15">
      <c r="A241" s="8"/>
      <c r="B241" s="8"/>
      <c r="E241" s="8"/>
      <c r="F241" s="8"/>
      <c r="G241" s="10"/>
      <c r="K241" s="8"/>
      <c r="L241" s="1"/>
      <c r="M241" s="1"/>
      <c r="N241" s="1"/>
      <c r="O241" s="1"/>
      <c r="P241" s="1"/>
      <c r="Q241" s="1"/>
    </row>
    <row r="242" spans="1:17" s="9" customFormat="1" x14ac:dyDescent="0.15">
      <c r="A242" s="8"/>
      <c r="B242" s="8"/>
      <c r="E242" s="8"/>
      <c r="F242" s="8"/>
      <c r="G242" s="10"/>
      <c r="K242" s="8"/>
      <c r="L242" s="1"/>
      <c r="M242" s="1"/>
      <c r="N242" s="1"/>
      <c r="O242" s="1"/>
      <c r="P242" s="1"/>
      <c r="Q242" s="1"/>
    </row>
    <row r="243" spans="1:17" s="9" customFormat="1" x14ac:dyDescent="0.15">
      <c r="A243" s="8"/>
      <c r="B243" s="8"/>
      <c r="E243" s="8"/>
      <c r="F243" s="8"/>
      <c r="G243" s="10"/>
      <c r="K243" s="8"/>
      <c r="L243" s="1"/>
      <c r="M243" s="1"/>
      <c r="N243" s="1"/>
      <c r="O243" s="1"/>
      <c r="P243" s="1"/>
      <c r="Q243" s="1"/>
    </row>
    <row r="244" spans="1:17" s="9" customFormat="1" x14ac:dyDescent="0.15">
      <c r="A244" s="8"/>
      <c r="B244" s="8"/>
      <c r="E244" s="8"/>
      <c r="F244" s="8"/>
      <c r="G244" s="10"/>
      <c r="K244" s="8"/>
      <c r="L244" s="1"/>
      <c r="M244" s="1"/>
      <c r="N244" s="1"/>
      <c r="O244" s="1"/>
      <c r="P244" s="1"/>
      <c r="Q244" s="1"/>
    </row>
    <row r="245" spans="1:17" s="9" customFormat="1" x14ac:dyDescent="0.15">
      <c r="A245" s="8"/>
      <c r="B245" s="8"/>
      <c r="E245" s="8"/>
      <c r="F245" s="8"/>
      <c r="G245" s="10"/>
      <c r="K245" s="8"/>
      <c r="L245" s="1"/>
      <c r="M245" s="1"/>
      <c r="N245" s="1"/>
      <c r="O245" s="1"/>
      <c r="P245" s="1"/>
      <c r="Q245" s="1"/>
    </row>
    <row r="246" spans="1:17" s="9" customFormat="1" x14ac:dyDescent="0.15">
      <c r="A246" s="8"/>
      <c r="B246" s="8"/>
      <c r="E246" s="8"/>
      <c r="F246" s="8"/>
      <c r="G246" s="10"/>
      <c r="K246" s="8"/>
      <c r="L246" s="1"/>
      <c r="M246" s="1"/>
      <c r="N246" s="1"/>
      <c r="O246" s="1"/>
      <c r="P246" s="1"/>
      <c r="Q246" s="1"/>
    </row>
    <row r="247" spans="1:17" s="9" customFormat="1" x14ac:dyDescent="0.15">
      <c r="A247" s="8"/>
      <c r="B247" s="8"/>
      <c r="E247" s="8"/>
      <c r="F247" s="8"/>
      <c r="G247" s="10"/>
      <c r="K247" s="8"/>
      <c r="L247" s="1"/>
      <c r="M247" s="1"/>
      <c r="N247" s="1"/>
      <c r="O247" s="1"/>
      <c r="P247" s="1"/>
      <c r="Q247" s="1"/>
    </row>
    <row r="248" spans="1:17" s="9" customFormat="1" x14ac:dyDescent="0.15">
      <c r="A248" s="8"/>
      <c r="B248" s="8"/>
      <c r="E248" s="8"/>
      <c r="F248" s="8"/>
      <c r="G248" s="10"/>
      <c r="K248" s="8"/>
      <c r="L248" s="1"/>
      <c r="M248" s="1"/>
      <c r="N248" s="1"/>
      <c r="O248" s="1"/>
      <c r="P248" s="1"/>
      <c r="Q248" s="1"/>
    </row>
    <row r="249" spans="1:17" s="9" customFormat="1" x14ac:dyDescent="0.15">
      <c r="A249" s="8"/>
      <c r="B249" s="8"/>
      <c r="E249" s="8"/>
      <c r="F249" s="8"/>
      <c r="G249" s="10"/>
      <c r="K249" s="8"/>
      <c r="L249" s="1"/>
      <c r="M249" s="1"/>
      <c r="N249" s="1"/>
      <c r="O249" s="1"/>
      <c r="P249" s="1"/>
      <c r="Q249" s="1"/>
    </row>
    <row r="250" spans="1:17" s="9" customFormat="1" x14ac:dyDescent="0.15">
      <c r="A250" s="8"/>
      <c r="B250" s="8"/>
      <c r="E250" s="8"/>
      <c r="F250" s="8"/>
      <c r="G250" s="10"/>
      <c r="K250" s="8"/>
      <c r="L250" s="1"/>
      <c r="M250" s="1"/>
      <c r="N250" s="1"/>
      <c r="O250" s="1"/>
      <c r="P250" s="1"/>
      <c r="Q250" s="1"/>
    </row>
    <row r="251" spans="1:17" s="9" customFormat="1" x14ac:dyDescent="0.15">
      <c r="A251" s="8"/>
      <c r="B251" s="8"/>
      <c r="E251" s="8"/>
      <c r="F251" s="8"/>
      <c r="G251" s="10"/>
      <c r="K251" s="8"/>
      <c r="L251" s="1"/>
      <c r="M251" s="1"/>
      <c r="N251" s="1"/>
      <c r="O251" s="1"/>
      <c r="P251" s="1"/>
      <c r="Q251" s="1"/>
    </row>
    <row r="252" spans="1:17" s="9" customFormat="1" x14ac:dyDescent="0.15">
      <c r="A252" s="8"/>
      <c r="B252" s="8"/>
      <c r="E252" s="8"/>
      <c r="F252" s="8"/>
      <c r="G252" s="10"/>
      <c r="K252" s="8"/>
      <c r="L252" s="1"/>
      <c r="M252" s="1"/>
      <c r="N252" s="1"/>
      <c r="O252" s="1"/>
      <c r="P252" s="1"/>
      <c r="Q252" s="1"/>
    </row>
    <row r="253" spans="1:17" s="9" customFormat="1" x14ac:dyDescent="0.15">
      <c r="A253" s="8"/>
      <c r="B253" s="8"/>
      <c r="E253" s="8"/>
      <c r="F253" s="8"/>
      <c r="G253" s="10"/>
      <c r="K253" s="8"/>
      <c r="L253" s="1"/>
      <c r="M253" s="1"/>
      <c r="N253" s="1"/>
      <c r="O253" s="1"/>
      <c r="P253" s="1"/>
      <c r="Q253" s="1"/>
    </row>
    <row r="254" spans="1:17" s="9" customFormat="1" x14ac:dyDescent="0.15">
      <c r="A254" s="8"/>
      <c r="B254" s="8"/>
      <c r="E254" s="8"/>
      <c r="F254" s="8"/>
      <c r="G254" s="10"/>
      <c r="K254" s="8"/>
      <c r="L254" s="1"/>
      <c r="M254" s="1"/>
      <c r="N254" s="1"/>
      <c r="O254" s="1"/>
      <c r="P254" s="1"/>
      <c r="Q254" s="1"/>
    </row>
    <row r="255" spans="1:17" s="9" customFormat="1" x14ac:dyDescent="0.15">
      <c r="A255" s="8"/>
      <c r="B255" s="8"/>
      <c r="E255" s="8"/>
      <c r="F255" s="8"/>
      <c r="G255" s="10"/>
      <c r="K255" s="8"/>
      <c r="L255" s="1"/>
      <c r="M255" s="1"/>
      <c r="N255" s="1"/>
      <c r="O255" s="1"/>
      <c r="P255" s="1"/>
      <c r="Q255" s="1"/>
    </row>
    <row r="256" spans="1:17" s="9" customFormat="1" x14ac:dyDescent="0.15">
      <c r="A256" s="8"/>
      <c r="B256" s="8"/>
      <c r="E256" s="8"/>
      <c r="F256" s="8"/>
      <c r="G256" s="10"/>
      <c r="K256" s="8"/>
      <c r="L256" s="1"/>
      <c r="M256" s="1"/>
      <c r="N256" s="1"/>
      <c r="O256" s="1"/>
      <c r="P256" s="1"/>
      <c r="Q256" s="1"/>
    </row>
    <row r="257" spans="1:17" s="9" customFormat="1" x14ac:dyDescent="0.15">
      <c r="A257" s="8"/>
      <c r="B257" s="8"/>
      <c r="E257" s="8"/>
      <c r="F257" s="8"/>
      <c r="G257" s="10"/>
      <c r="K257" s="8"/>
      <c r="L257" s="1"/>
      <c r="M257" s="1"/>
      <c r="N257" s="1"/>
      <c r="O257" s="1"/>
      <c r="P257" s="1"/>
      <c r="Q257" s="1"/>
    </row>
    <row r="258" spans="1:17" s="9" customFormat="1" x14ac:dyDescent="0.15">
      <c r="A258" s="8"/>
      <c r="B258" s="8"/>
      <c r="E258" s="8"/>
      <c r="F258" s="8"/>
      <c r="G258" s="10"/>
      <c r="K258" s="8"/>
      <c r="L258" s="1"/>
      <c r="M258" s="1"/>
      <c r="N258" s="1"/>
      <c r="O258" s="1"/>
      <c r="P258" s="1"/>
      <c r="Q258" s="1"/>
    </row>
    <row r="259" spans="1:17" s="9" customFormat="1" x14ac:dyDescent="0.15">
      <c r="A259" s="8"/>
      <c r="B259" s="8"/>
      <c r="E259" s="8"/>
      <c r="F259" s="8"/>
      <c r="G259" s="10"/>
      <c r="K259" s="8"/>
      <c r="L259" s="1"/>
      <c r="M259" s="1"/>
      <c r="N259" s="1"/>
      <c r="O259" s="1"/>
      <c r="P259" s="1"/>
      <c r="Q259" s="1"/>
    </row>
    <row r="260" spans="1:17" s="9" customFormat="1" x14ac:dyDescent="0.15">
      <c r="A260" s="8"/>
      <c r="B260" s="8"/>
      <c r="E260" s="8"/>
      <c r="F260" s="8"/>
      <c r="G260" s="10"/>
      <c r="K260" s="8"/>
      <c r="L260" s="1"/>
      <c r="M260" s="1"/>
      <c r="N260" s="1"/>
      <c r="O260" s="1"/>
      <c r="P260" s="1"/>
      <c r="Q260" s="1"/>
    </row>
    <row r="261" spans="1:17" s="9" customFormat="1" x14ac:dyDescent="0.15">
      <c r="A261" s="8"/>
      <c r="B261" s="8"/>
      <c r="E261" s="8"/>
      <c r="F261" s="8"/>
      <c r="G261" s="10"/>
      <c r="K261" s="8"/>
      <c r="L261" s="1"/>
      <c r="M261" s="1"/>
      <c r="N261" s="1"/>
      <c r="O261" s="1"/>
      <c r="P261" s="1"/>
      <c r="Q261" s="1"/>
    </row>
    <row r="262" spans="1:17" s="9" customFormat="1" x14ac:dyDescent="0.15">
      <c r="A262" s="8"/>
      <c r="B262" s="8"/>
      <c r="E262" s="8"/>
      <c r="F262" s="8"/>
      <c r="G262" s="10"/>
      <c r="K262" s="8"/>
      <c r="L262" s="1"/>
      <c r="M262" s="1"/>
      <c r="N262" s="1"/>
      <c r="O262" s="1"/>
      <c r="P262" s="1"/>
      <c r="Q262" s="1"/>
    </row>
    <row r="263" spans="1:17" s="9" customFormat="1" x14ac:dyDescent="0.15">
      <c r="A263" s="8"/>
      <c r="B263" s="8"/>
      <c r="E263" s="8"/>
      <c r="F263" s="8"/>
      <c r="G263" s="10"/>
      <c r="K263" s="8"/>
      <c r="L263" s="1"/>
      <c r="M263" s="1"/>
      <c r="N263" s="1"/>
      <c r="O263" s="1"/>
      <c r="P263" s="1"/>
      <c r="Q263" s="1"/>
    </row>
    <row r="264" spans="1:17" s="9" customFormat="1" x14ac:dyDescent="0.15">
      <c r="A264" s="8"/>
      <c r="B264" s="8"/>
      <c r="E264" s="8"/>
      <c r="F264" s="8"/>
      <c r="G264" s="10"/>
      <c r="K264" s="8"/>
      <c r="L264" s="1"/>
      <c r="M264" s="1"/>
      <c r="N264" s="1"/>
      <c r="O264" s="1"/>
      <c r="P264" s="1"/>
      <c r="Q264" s="1"/>
    </row>
    <row r="265" spans="1:17" s="9" customFormat="1" x14ac:dyDescent="0.15">
      <c r="A265" s="8"/>
      <c r="B265" s="8"/>
      <c r="E265" s="8"/>
      <c r="F265" s="8"/>
      <c r="G265" s="10"/>
      <c r="K265" s="8"/>
      <c r="L265" s="1"/>
      <c r="M265" s="1"/>
      <c r="N265" s="1"/>
      <c r="O265" s="1"/>
      <c r="P265" s="1"/>
      <c r="Q265" s="1"/>
    </row>
    <row r="266" spans="1:17" s="9" customFormat="1" x14ac:dyDescent="0.15">
      <c r="A266" s="8"/>
      <c r="B266" s="8"/>
      <c r="E266" s="8"/>
      <c r="F266" s="8"/>
      <c r="G266" s="10"/>
      <c r="K266" s="8"/>
      <c r="L266" s="1"/>
      <c r="M266" s="1"/>
      <c r="N266" s="1"/>
      <c r="O266" s="1"/>
      <c r="P266" s="1"/>
      <c r="Q266" s="1"/>
    </row>
    <row r="267" spans="1:17" s="9" customFormat="1" x14ac:dyDescent="0.15">
      <c r="A267" s="8"/>
      <c r="B267" s="8"/>
      <c r="E267" s="8"/>
      <c r="F267" s="8"/>
      <c r="G267" s="10"/>
      <c r="K267" s="8"/>
      <c r="L267" s="1"/>
      <c r="M267" s="1"/>
      <c r="N267" s="1"/>
      <c r="O267" s="1"/>
      <c r="P267" s="1"/>
      <c r="Q267" s="1"/>
    </row>
    <row r="268" spans="1:17" s="9" customFormat="1" x14ac:dyDescent="0.15">
      <c r="A268" s="8"/>
      <c r="B268" s="8"/>
      <c r="E268" s="8"/>
      <c r="F268" s="8"/>
      <c r="G268" s="10"/>
      <c r="K268" s="8"/>
      <c r="L268" s="1"/>
      <c r="M268" s="1"/>
      <c r="N268" s="1"/>
      <c r="O268" s="1"/>
      <c r="P268" s="1"/>
      <c r="Q268" s="1"/>
    </row>
    <row r="269" spans="1:17" s="9" customFormat="1" x14ac:dyDescent="0.15">
      <c r="A269" s="8"/>
      <c r="B269" s="8"/>
      <c r="E269" s="8"/>
      <c r="F269" s="8"/>
      <c r="G269" s="10"/>
      <c r="K269" s="8"/>
      <c r="L269" s="1"/>
      <c r="M269" s="1"/>
      <c r="N269" s="1"/>
      <c r="O269" s="1"/>
      <c r="P269" s="1"/>
      <c r="Q269" s="1"/>
    </row>
    <row r="270" spans="1:17" s="9" customFormat="1" x14ac:dyDescent="0.15">
      <c r="A270" s="8"/>
      <c r="B270" s="8"/>
      <c r="E270" s="8"/>
      <c r="F270" s="8"/>
      <c r="G270" s="10"/>
      <c r="K270" s="8"/>
      <c r="L270" s="1"/>
      <c r="M270" s="1"/>
      <c r="N270" s="1"/>
      <c r="O270" s="1"/>
      <c r="P270" s="1"/>
      <c r="Q270" s="1"/>
    </row>
    <row r="271" spans="1:17" s="9" customFormat="1" x14ac:dyDescent="0.15">
      <c r="A271" s="8"/>
      <c r="B271" s="8"/>
      <c r="E271" s="8"/>
      <c r="F271" s="8"/>
      <c r="G271" s="10"/>
      <c r="K271" s="8"/>
      <c r="L271" s="1"/>
      <c r="M271" s="1"/>
      <c r="N271" s="1"/>
      <c r="O271" s="1"/>
      <c r="P271" s="1"/>
      <c r="Q271" s="1"/>
    </row>
    <row r="272" spans="1:17" s="9" customFormat="1" x14ac:dyDescent="0.15">
      <c r="A272" s="8"/>
      <c r="B272" s="8"/>
      <c r="E272" s="8"/>
      <c r="F272" s="8"/>
      <c r="G272" s="10"/>
      <c r="K272" s="8"/>
      <c r="L272" s="1"/>
      <c r="M272" s="1"/>
      <c r="N272" s="1"/>
      <c r="O272" s="1"/>
      <c r="P272" s="1"/>
      <c r="Q272" s="1"/>
    </row>
    <row r="273" spans="1:17" s="9" customFormat="1" x14ac:dyDescent="0.15">
      <c r="A273" s="8"/>
      <c r="B273" s="8"/>
      <c r="E273" s="8"/>
      <c r="F273" s="8"/>
      <c r="G273" s="10"/>
      <c r="K273" s="8"/>
      <c r="L273" s="1"/>
      <c r="M273" s="1"/>
      <c r="N273" s="1"/>
      <c r="O273" s="1"/>
      <c r="P273" s="1"/>
      <c r="Q273" s="1"/>
    </row>
    <row r="274" spans="1:17" s="9" customFormat="1" x14ac:dyDescent="0.15">
      <c r="A274" s="8"/>
      <c r="B274" s="8"/>
      <c r="E274" s="8"/>
      <c r="F274" s="8"/>
      <c r="G274" s="10"/>
      <c r="K274" s="8"/>
      <c r="L274" s="1"/>
      <c r="M274" s="1"/>
      <c r="N274" s="1"/>
      <c r="O274" s="1"/>
      <c r="P274" s="1"/>
      <c r="Q274" s="1"/>
    </row>
    <row r="275" spans="1:17" s="9" customFormat="1" x14ac:dyDescent="0.15">
      <c r="A275" s="8"/>
      <c r="B275" s="8"/>
      <c r="E275" s="8"/>
      <c r="F275" s="8"/>
      <c r="G275" s="10"/>
      <c r="K275" s="8"/>
      <c r="L275" s="1"/>
      <c r="M275" s="1"/>
      <c r="N275" s="1"/>
      <c r="O275" s="1"/>
      <c r="P275" s="1"/>
      <c r="Q275" s="1"/>
    </row>
    <row r="276" spans="1:17" s="9" customFormat="1" x14ac:dyDescent="0.15">
      <c r="A276" s="8"/>
      <c r="B276" s="8"/>
      <c r="E276" s="8"/>
      <c r="F276" s="8"/>
      <c r="G276" s="10"/>
      <c r="K276" s="8"/>
      <c r="L276" s="1"/>
      <c r="M276" s="1"/>
      <c r="N276" s="1"/>
      <c r="O276" s="1"/>
      <c r="P276" s="1"/>
      <c r="Q276" s="1"/>
    </row>
    <row r="277" spans="1:17" s="9" customFormat="1" x14ac:dyDescent="0.15">
      <c r="A277" s="8"/>
      <c r="B277" s="8"/>
      <c r="E277" s="8"/>
      <c r="F277" s="8"/>
      <c r="G277" s="10"/>
      <c r="K277" s="8"/>
      <c r="L277" s="1"/>
      <c r="M277" s="1"/>
      <c r="N277" s="1"/>
      <c r="O277" s="1"/>
      <c r="P277" s="1"/>
      <c r="Q277" s="1"/>
    </row>
    <row r="278" spans="1:17" s="9" customFormat="1" x14ac:dyDescent="0.15">
      <c r="A278" s="8"/>
      <c r="B278" s="8"/>
      <c r="E278" s="8"/>
      <c r="F278" s="8"/>
      <c r="G278" s="10"/>
      <c r="K278" s="8"/>
      <c r="L278" s="1"/>
      <c r="M278" s="1"/>
      <c r="N278" s="1"/>
      <c r="O278" s="1"/>
      <c r="P278" s="1"/>
      <c r="Q278" s="1"/>
    </row>
    <row r="279" spans="1:17" s="9" customFormat="1" x14ac:dyDescent="0.15">
      <c r="A279" s="8"/>
      <c r="B279" s="8"/>
      <c r="E279" s="8"/>
      <c r="F279" s="8"/>
      <c r="G279" s="10"/>
      <c r="K279" s="8"/>
      <c r="L279" s="1"/>
      <c r="M279" s="1"/>
      <c r="N279" s="1"/>
      <c r="O279" s="1"/>
      <c r="P279" s="1"/>
      <c r="Q279" s="1"/>
    </row>
    <row r="280" spans="1:17" s="9" customFormat="1" x14ac:dyDescent="0.15">
      <c r="A280" s="8"/>
      <c r="B280" s="8"/>
      <c r="E280" s="8"/>
      <c r="F280" s="8"/>
      <c r="G280" s="10"/>
      <c r="K280" s="8"/>
      <c r="L280" s="1"/>
      <c r="M280" s="1"/>
      <c r="N280" s="1"/>
      <c r="O280" s="1"/>
      <c r="P280" s="1"/>
      <c r="Q280" s="1"/>
    </row>
    <row r="281" spans="1:17" s="9" customFormat="1" x14ac:dyDescent="0.15">
      <c r="A281" s="8"/>
      <c r="B281" s="8"/>
      <c r="E281" s="8"/>
      <c r="F281" s="8"/>
      <c r="G281" s="10"/>
      <c r="K281" s="8"/>
      <c r="L281" s="1"/>
      <c r="M281" s="1"/>
      <c r="N281" s="1"/>
      <c r="O281" s="1"/>
      <c r="P281" s="1"/>
      <c r="Q281" s="1"/>
    </row>
    <row r="282" spans="1:17" s="9" customFormat="1" x14ac:dyDescent="0.15">
      <c r="A282" s="8"/>
      <c r="B282" s="8"/>
      <c r="E282" s="8"/>
      <c r="F282" s="8"/>
      <c r="G282" s="10"/>
      <c r="K282" s="8"/>
      <c r="L282" s="1"/>
      <c r="M282" s="1"/>
      <c r="N282" s="1"/>
      <c r="O282" s="1"/>
      <c r="P282" s="1"/>
      <c r="Q282" s="1"/>
    </row>
    <row r="283" spans="1:17" s="9" customFormat="1" x14ac:dyDescent="0.15">
      <c r="A283" s="8"/>
      <c r="B283" s="8"/>
      <c r="E283" s="8"/>
      <c r="F283" s="8"/>
      <c r="G283" s="10"/>
      <c r="K283" s="8"/>
      <c r="L283" s="1"/>
      <c r="M283" s="1"/>
      <c r="N283" s="1"/>
      <c r="O283" s="1"/>
      <c r="P283" s="1"/>
      <c r="Q283" s="1"/>
    </row>
    <row r="284" spans="1:17" s="9" customFormat="1" x14ac:dyDescent="0.15">
      <c r="A284" s="8"/>
      <c r="B284" s="8"/>
      <c r="E284" s="8"/>
      <c r="F284" s="8"/>
      <c r="G284" s="10"/>
      <c r="K284" s="8"/>
      <c r="L284" s="1"/>
      <c r="M284" s="1"/>
      <c r="N284" s="1"/>
      <c r="O284" s="1"/>
      <c r="P284" s="1"/>
      <c r="Q284" s="1"/>
    </row>
    <row r="285" spans="1:17" s="9" customFormat="1" x14ac:dyDescent="0.15">
      <c r="A285" s="8"/>
      <c r="B285" s="8"/>
      <c r="E285" s="8"/>
      <c r="F285" s="8"/>
      <c r="G285" s="10"/>
      <c r="K285" s="8"/>
      <c r="L285" s="1"/>
      <c r="M285" s="1"/>
      <c r="N285" s="1"/>
      <c r="O285" s="1"/>
      <c r="P285" s="1"/>
      <c r="Q285" s="1"/>
    </row>
    <row r="286" spans="1:17" s="9" customFormat="1" x14ac:dyDescent="0.15">
      <c r="A286" s="8"/>
      <c r="B286" s="8"/>
      <c r="E286" s="8"/>
      <c r="F286" s="8"/>
      <c r="G286" s="10"/>
      <c r="K286" s="8"/>
      <c r="L286" s="1"/>
      <c r="M286" s="1"/>
      <c r="N286" s="1"/>
      <c r="O286" s="1"/>
      <c r="P286" s="1"/>
      <c r="Q286" s="1"/>
    </row>
    <row r="287" spans="1:17" s="9" customFormat="1" x14ac:dyDescent="0.15">
      <c r="A287" s="8"/>
      <c r="B287" s="8"/>
      <c r="E287" s="8"/>
      <c r="F287" s="8"/>
      <c r="G287" s="10"/>
      <c r="K287" s="8"/>
      <c r="L287" s="1"/>
      <c r="M287" s="1"/>
      <c r="N287" s="1"/>
      <c r="O287" s="1"/>
      <c r="P287" s="1"/>
      <c r="Q287" s="1"/>
    </row>
    <row r="288" spans="1:17" s="9" customFormat="1" x14ac:dyDescent="0.15">
      <c r="A288" s="8"/>
      <c r="B288" s="8"/>
      <c r="E288" s="8"/>
      <c r="F288" s="8"/>
      <c r="G288" s="10"/>
      <c r="K288" s="8"/>
      <c r="L288" s="1"/>
      <c r="M288" s="1"/>
      <c r="N288" s="1"/>
      <c r="O288" s="1"/>
      <c r="P288" s="1"/>
      <c r="Q288" s="1"/>
    </row>
    <row r="289" spans="1:17" s="9" customFormat="1" x14ac:dyDescent="0.15">
      <c r="A289" s="8"/>
      <c r="B289" s="8"/>
      <c r="E289" s="8"/>
      <c r="F289" s="8"/>
      <c r="G289" s="10"/>
      <c r="K289" s="8"/>
      <c r="L289" s="1"/>
      <c r="M289" s="1"/>
      <c r="N289" s="1"/>
      <c r="O289" s="1"/>
      <c r="P289" s="1"/>
      <c r="Q289" s="1"/>
    </row>
    <row r="290" spans="1:17" s="9" customFormat="1" x14ac:dyDescent="0.15">
      <c r="A290" s="8"/>
      <c r="B290" s="8"/>
      <c r="E290" s="8"/>
      <c r="F290" s="8"/>
      <c r="G290" s="10"/>
      <c r="K290" s="8"/>
      <c r="L290" s="1"/>
      <c r="M290" s="1"/>
      <c r="N290" s="1"/>
      <c r="O290" s="1"/>
      <c r="P290" s="1"/>
      <c r="Q290" s="1"/>
    </row>
    <row r="291" spans="1:17" s="9" customFormat="1" x14ac:dyDescent="0.15">
      <c r="A291" s="8"/>
      <c r="B291" s="8"/>
      <c r="E291" s="8"/>
      <c r="F291" s="8"/>
      <c r="G291" s="10"/>
      <c r="K291" s="8"/>
      <c r="L291" s="1"/>
      <c r="M291" s="1"/>
      <c r="N291" s="1"/>
      <c r="O291" s="1"/>
      <c r="P291" s="1"/>
      <c r="Q291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  <rowBreaks count="1" manualBreakCount="1">
    <brk id="46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outlinePr summaryRight="0"/>
  </sheetPr>
  <dimension ref="A1:Q287"/>
  <sheetViews>
    <sheetView showZeros="0" view="pageBreakPreview" topLeftCell="A52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184798000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141</v>
      </c>
      <c r="B6" s="38"/>
      <c r="C6" s="48"/>
      <c r="D6" s="48"/>
      <c r="E6" s="49"/>
      <c r="F6" s="50">
        <f>SUM(F7,F12,F19,F25,F29,F42,F48,F58,F68,F73,F79,F84)</f>
        <v>184798000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TRUNC(SUM(F8:F9)+TRUNC(SUM(F8:F9)*K10%,-1),-3)</f>
        <v>0</v>
      </c>
      <c r="G7" s="43" t="s">
        <v>142</v>
      </c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>
        <v>0</v>
      </c>
      <c r="E8" s="59">
        <v>105550</v>
      </c>
      <c r="F8" s="60">
        <f>TRUNC(E8*D8,0)</f>
        <v>0</v>
      </c>
      <c r="G8" s="61"/>
      <c r="H8" s="62">
        <v>9</v>
      </c>
      <c r="I8" s="63">
        <v>1</v>
      </c>
      <c r="J8" s="63">
        <v>0</v>
      </c>
      <c r="K8" s="58">
        <f t="shared" ref="K8:K9" si="2">SUM(H8:J8)</f>
        <v>10</v>
      </c>
      <c r="L8" s="64"/>
      <c r="N8" s="32">
        <f t="shared" si="0"/>
        <v>10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0</v>
      </c>
      <c r="E9" s="59">
        <v>108990</v>
      </c>
      <c r="F9" s="60">
        <f>TRUNC(E9*D9,0)</f>
        <v>0</v>
      </c>
      <c r="G9" s="61"/>
      <c r="H9" s="62">
        <v>382</v>
      </c>
      <c r="I9" s="63">
        <v>14</v>
      </c>
      <c r="J9" s="63">
        <v>557</v>
      </c>
      <c r="K9" s="58">
        <f t="shared" si="2"/>
        <v>953</v>
      </c>
      <c r="L9" s="64"/>
      <c r="N9" s="32">
        <f t="shared" si="0"/>
        <v>953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F7-F8-F9</f>
        <v>0</v>
      </c>
      <c r="G10" s="61"/>
      <c r="H10" s="62"/>
      <c r="I10" s="63"/>
      <c r="J10" s="63"/>
      <c r="K10" s="65">
        <v>0.54</v>
      </c>
      <c r="L10" s="60">
        <f>TRUNC(SUM(F8:F9)*K10%,-1)</f>
        <v>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149</v>
      </c>
      <c r="B12" s="38" t="s">
        <v>1</v>
      </c>
      <c r="C12" s="48" t="s">
        <v>1</v>
      </c>
      <c r="D12" s="46"/>
      <c r="E12" s="55"/>
      <c r="F12" s="50">
        <f>SUM(F13:F17)</f>
        <v>184723000</v>
      </c>
      <c r="G12" s="43" t="s">
        <v>276</v>
      </c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1062</v>
      </c>
      <c r="E13" s="59">
        <v>110450</v>
      </c>
      <c r="F13" s="60">
        <f>TRUNC(E13*D13,0)</f>
        <v>117297900</v>
      </c>
      <c r="G13" s="61"/>
      <c r="H13" s="62">
        <v>492</v>
      </c>
      <c r="I13" s="63"/>
      <c r="J13" s="63">
        <v>570</v>
      </c>
      <c r="K13" s="58">
        <f t="shared" ref="K13:K16" si="5">SUM(H13:J13)</f>
        <v>1062</v>
      </c>
      <c r="L13" s="64"/>
      <c r="N13" s="32">
        <f t="shared" si="3"/>
        <v>1062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709</v>
      </c>
      <c r="E14" s="59">
        <v>93700</v>
      </c>
      <c r="F14" s="60">
        <f>TRUNC(E14*D14,0)</f>
        <v>66433300</v>
      </c>
      <c r="G14" s="61"/>
      <c r="H14" s="62">
        <v>330</v>
      </c>
      <c r="I14" s="63"/>
      <c r="J14" s="63">
        <v>379</v>
      </c>
      <c r="K14" s="58">
        <f t="shared" si="5"/>
        <v>709</v>
      </c>
      <c r="L14" s="64"/>
      <c r="N14" s="32">
        <f t="shared" si="3"/>
        <v>709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customHeight="1" x14ac:dyDescent="0.25">
      <c r="A15" s="39" t="s">
        <v>13</v>
      </c>
      <c r="B15" s="39" t="s">
        <v>15</v>
      </c>
      <c r="C15" s="57" t="s">
        <v>4</v>
      </c>
      <c r="D15" s="58">
        <v>0</v>
      </c>
      <c r="E15" s="59">
        <v>92680</v>
      </c>
      <c r="F15" s="60">
        <f>TRUNC(E15*D15,0)</f>
        <v>0</v>
      </c>
      <c r="G15" s="43" t="s">
        <v>152</v>
      </c>
      <c r="H15" s="62">
        <v>149</v>
      </c>
      <c r="I15" s="63"/>
      <c r="J15" s="63">
        <v>12</v>
      </c>
      <c r="K15" s="58">
        <f t="shared" si="5"/>
        <v>161</v>
      </c>
      <c r="L15" s="64"/>
      <c r="N15" s="32">
        <f t="shared" si="3"/>
        <v>161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customHeight="1" x14ac:dyDescent="0.25">
      <c r="A16" s="39" t="s">
        <v>14</v>
      </c>
      <c r="B16" s="39" t="s">
        <v>16</v>
      </c>
      <c r="C16" s="57" t="s">
        <v>4</v>
      </c>
      <c r="D16" s="58">
        <v>0</v>
      </c>
      <c r="E16" s="59">
        <v>85650</v>
      </c>
      <c r="F16" s="60">
        <f>TRUNC(E16*D16,0)</f>
        <v>0</v>
      </c>
      <c r="G16" s="43" t="s">
        <v>144</v>
      </c>
      <c r="H16" s="62">
        <v>100</v>
      </c>
      <c r="I16" s="63"/>
      <c r="J16" s="63">
        <v>8</v>
      </c>
      <c r="K16" s="58">
        <f t="shared" si="5"/>
        <v>108</v>
      </c>
      <c r="L16" s="64"/>
      <c r="N16" s="32">
        <f t="shared" si="3"/>
        <v>108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TRUNC(SUM(F13:F16)*D17%)-348</f>
        <v>991800</v>
      </c>
      <c r="G17" s="61"/>
      <c r="H17" s="62"/>
      <c r="I17" s="63"/>
      <c r="J17" s="63"/>
      <c r="K17" s="65">
        <v>0.54</v>
      </c>
      <c r="L17" s="60">
        <f>TRUNC(SUM(F15:F16)*K17%,-1)</f>
        <v>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TRUNC(SUM(F20:F22)+TRUNC(SUM(F20:F22)*K23%,-1),-3)</f>
        <v>0</v>
      </c>
      <c r="G19" s="43" t="s">
        <v>143</v>
      </c>
      <c r="H19" s="62"/>
      <c r="I19" s="63"/>
      <c r="J19" s="63"/>
      <c r="K19" s="46"/>
      <c r="L19" s="56"/>
      <c r="N19" s="32">
        <f t="shared" ref="N19:N29" si="6">SUM(H19:J19)</f>
        <v>0</v>
      </c>
      <c r="O19" s="32">
        <f t="shared" ref="O19:O83" si="7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0</v>
      </c>
      <c r="E20" s="59">
        <v>20680</v>
      </c>
      <c r="F20" s="60">
        <f>TRUNC(E20*D20,0)</f>
        <v>0</v>
      </c>
      <c r="G20" s="61"/>
      <c r="H20" s="62">
        <v>768</v>
      </c>
      <c r="I20" s="63"/>
      <c r="J20" s="63">
        <v>435</v>
      </c>
      <c r="K20" s="58">
        <f t="shared" ref="K20:K22" si="8">SUM(H20:J20)</f>
        <v>1203</v>
      </c>
      <c r="L20" s="64"/>
      <c r="N20" s="32">
        <f t="shared" si="6"/>
        <v>1203</v>
      </c>
      <c r="O20" s="32">
        <f t="shared" si="7"/>
        <v>0</v>
      </c>
    </row>
    <row r="21" spans="1:16" ht="30" customHeight="1" x14ac:dyDescent="0.25">
      <c r="A21" s="39" t="s">
        <v>18</v>
      </c>
      <c r="B21" s="39" t="s">
        <v>29</v>
      </c>
      <c r="C21" s="57" t="s">
        <v>2</v>
      </c>
      <c r="D21" s="58">
        <v>0</v>
      </c>
      <c r="E21" s="59">
        <v>22000</v>
      </c>
      <c r="F21" s="60">
        <f>TRUNC(E21*D21,0)</f>
        <v>0</v>
      </c>
      <c r="G21" s="61"/>
      <c r="H21" s="62">
        <v>147</v>
      </c>
      <c r="I21" s="63"/>
      <c r="J21" s="63">
        <v>19</v>
      </c>
      <c r="K21" s="58">
        <f t="shared" si="8"/>
        <v>166</v>
      </c>
      <c r="L21" s="64"/>
      <c r="N21" s="32">
        <f t="shared" si="6"/>
        <v>166</v>
      </c>
      <c r="O21" s="32">
        <f t="shared" si="7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0</v>
      </c>
      <c r="E22" s="59">
        <v>23320</v>
      </c>
      <c r="F22" s="60">
        <f>TRUNC(E22*D22,0)</f>
        <v>0</v>
      </c>
      <c r="G22" s="61"/>
      <c r="H22" s="62">
        <v>1282</v>
      </c>
      <c r="I22" s="63"/>
      <c r="J22" s="63">
        <v>563</v>
      </c>
      <c r="K22" s="58">
        <f t="shared" si="8"/>
        <v>1845</v>
      </c>
      <c r="L22" s="64"/>
      <c r="N22" s="32">
        <f t="shared" si="6"/>
        <v>1845</v>
      </c>
      <c r="O22" s="32">
        <f t="shared" si="7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F19-F20-F21-F22</f>
        <v>0</v>
      </c>
      <c r="G23" s="61"/>
      <c r="H23" s="62"/>
      <c r="I23" s="63"/>
      <c r="J23" s="63"/>
      <c r="K23" s="65">
        <v>0.54</v>
      </c>
      <c r="L23" s="60">
        <f>TRUNC(SUM(F20:F22)*K23%,-1)</f>
        <v>0</v>
      </c>
      <c r="M23" s="31"/>
      <c r="N23" s="32">
        <f t="shared" si="6"/>
        <v>0</v>
      </c>
      <c r="O23" s="32">
        <f t="shared" si="7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6"/>
        <v>0</v>
      </c>
      <c r="O24" s="32">
        <f t="shared" si="7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0</v>
      </c>
      <c r="G25" s="43" t="s">
        <v>142</v>
      </c>
      <c r="H25" s="62"/>
      <c r="I25" s="63"/>
      <c r="J25" s="63"/>
      <c r="K25" s="46"/>
      <c r="L25" s="56"/>
      <c r="N25" s="32">
        <f t="shared" si="6"/>
        <v>0</v>
      </c>
      <c r="O25" s="32">
        <f t="shared" si="7"/>
        <v>0</v>
      </c>
    </row>
    <row r="26" spans="1:16" ht="30" customHeight="1" x14ac:dyDescent="0.25">
      <c r="A26" s="39" t="s">
        <v>20</v>
      </c>
      <c r="B26" s="39" t="s">
        <v>30</v>
      </c>
      <c r="C26" s="57" t="s">
        <v>2</v>
      </c>
      <c r="D26" s="58">
        <v>0</v>
      </c>
      <c r="E26" s="59">
        <v>8800</v>
      </c>
      <c r="F26" s="60">
        <f>TRUNC(E26*D26,0)</f>
        <v>0</v>
      </c>
      <c r="G26" s="61"/>
      <c r="H26" s="62">
        <v>512</v>
      </c>
      <c r="I26" s="63"/>
      <c r="J26" s="63">
        <v>290</v>
      </c>
      <c r="K26" s="58">
        <f t="shared" ref="K26:K27" si="9">SUM(H26:J26)</f>
        <v>802</v>
      </c>
      <c r="L26" s="64"/>
      <c r="N26" s="32">
        <f t="shared" si="6"/>
        <v>802</v>
      </c>
      <c r="O26" s="32">
        <f t="shared" si="7"/>
        <v>0</v>
      </c>
    </row>
    <row r="27" spans="1:16" ht="30" customHeight="1" x14ac:dyDescent="0.25">
      <c r="A27" s="39" t="s">
        <v>21</v>
      </c>
      <c r="B27" s="39" t="s">
        <v>30</v>
      </c>
      <c r="C27" s="57" t="s">
        <v>2</v>
      </c>
      <c r="D27" s="58">
        <v>0</v>
      </c>
      <c r="E27" s="59">
        <v>8800</v>
      </c>
      <c r="F27" s="60">
        <f>TRUNC(E27*D27,0)</f>
        <v>0</v>
      </c>
      <c r="G27" s="61"/>
      <c r="H27" s="62">
        <v>98</v>
      </c>
      <c r="I27" s="63"/>
      <c r="J27" s="63">
        <v>13</v>
      </c>
      <c r="K27" s="58">
        <f t="shared" si="9"/>
        <v>111</v>
      </c>
      <c r="L27" s="64"/>
      <c r="N27" s="32">
        <f t="shared" si="6"/>
        <v>111</v>
      </c>
      <c r="O27" s="32">
        <f t="shared" si="7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6"/>
        <v>0</v>
      </c>
      <c r="O28" s="32">
        <f t="shared" si="7"/>
        <v>0</v>
      </c>
    </row>
    <row r="29" spans="1:16" s="11" customFormat="1" ht="30" customHeight="1" x14ac:dyDescent="0.25">
      <c r="A29" s="38" t="s">
        <v>56</v>
      </c>
      <c r="B29" s="38" t="s">
        <v>1</v>
      </c>
      <c r="C29" s="48" t="s">
        <v>1</v>
      </c>
      <c r="D29" s="46"/>
      <c r="E29" s="55"/>
      <c r="F29" s="50">
        <f>TRUNC(SUM(F30:F39)+TRUNC(SUM(F30:F39)*K40%,-1),-3)</f>
        <v>22000</v>
      </c>
      <c r="G29" s="43" t="s">
        <v>144</v>
      </c>
      <c r="H29" s="62"/>
      <c r="I29" s="63"/>
      <c r="J29" s="63"/>
      <c r="K29" s="46"/>
      <c r="L29" s="56"/>
      <c r="N29" s="32">
        <f t="shared" si="6"/>
        <v>0</v>
      </c>
      <c r="O29" s="32">
        <f t="shared" si="7"/>
        <v>0</v>
      </c>
    </row>
    <row r="30" spans="1:16" ht="30" customHeight="1" x14ac:dyDescent="0.25">
      <c r="A30" s="39" t="s">
        <v>23</v>
      </c>
      <c r="B30" s="39" t="s">
        <v>32</v>
      </c>
      <c r="C30" s="57" t="s">
        <v>5</v>
      </c>
      <c r="D30" s="58">
        <v>0</v>
      </c>
      <c r="E30" s="59">
        <v>107320</v>
      </c>
      <c r="F30" s="60">
        <f>TRUNC(E30*D30,0)</f>
        <v>0</v>
      </c>
      <c r="G30" s="61"/>
      <c r="H30" s="62">
        <v>282</v>
      </c>
      <c r="I30" s="63"/>
      <c r="J30" s="63"/>
      <c r="K30" s="58">
        <f>SUM(H30:J30)</f>
        <v>282</v>
      </c>
      <c r="L30" s="64"/>
      <c r="N30" s="32">
        <f t="shared" ref="N30:N87" si="10">SUM(H30:J30)</f>
        <v>282</v>
      </c>
      <c r="O30" s="32">
        <f t="shared" si="7"/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0</v>
      </c>
      <c r="E31" s="59">
        <v>69700</v>
      </c>
      <c r="F31" s="60">
        <f>TRUNC(E31*D31,0)</f>
        <v>0</v>
      </c>
      <c r="G31" s="61"/>
      <c r="H31" s="62">
        <v>1</v>
      </c>
      <c r="I31" s="63"/>
      <c r="J31" s="63">
        <v>477</v>
      </c>
      <c r="K31" s="58">
        <f>SUM(H31:J31)</f>
        <v>478</v>
      </c>
      <c r="L31" s="64"/>
      <c r="N31" s="32">
        <f t="shared" si="10"/>
        <v>478</v>
      </c>
      <c r="O31" s="32">
        <f t="shared" si="7"/>
        <v>0</v>
      </c>
    </row>
    <row r="32" spans="1:16" ht="30" customHeight="1" x14ac:dyDescent="0.25">
      <c r="A32" s="39" t="s">
        <v>24</v>
      </c>
      <c r="B32" s="39" t="s">
        <v>32</v>
      </c>
      <c r="C32" s="57" t="s">
        <v>3</v>
      </c>
      <c r="D32" s="58">
        <v>0</v>
      </c>
      <c r="E32" s="59">
        <v>13180</v>
      </c>
      <c r="F32" s="60">
        <f t="shared" ref="F32:F33" si="11">TRUNC(E32*D32,0)</f>
        <v>0</v>
      </c>
      <c r="G32" s="61"/>
      <c r="H32" s="62">
        <v>335</v>
      </c>
      <c r="I32" s="63"/>
      <c r="J32" s="63"/>
      <c r="K32" s="58">
        <f t="shared" ref="K32:K39" si="12">SUM(H32:J32)</f>
        <v>335</v>
      </c>
      <c r="L32" s="64"/>
      <c r="N32" s="32">
        <f t="shared" si="10"/>
        <v>335</v>
      </c>
      <c r="O32" s="32">
        <f t="shared" si="7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>
        <v>0</v>
      </c>
      <c r="E33" s="59">
        <v>7560</v>
      </c>
      <c r="F33" s="60">
        <f t="shared" si="11"/>
        <v>0</v>
      </c>
      <c r="G33" s="61"/>
      <c r="H33" s="62">
        <v>0</v>
      </c>
      <c r="I33" s="63"/>
      <c r="J33" s="63">
        <v>477</v>
      </c>
      <c r="K33" s="58">
        <f t="shared" si="12"/>
        <v>477</v>
      </c>
      <c r="L33" s="64"/>
      <c r="N33" s="32">
        <f t="shared" si="10"/>
        <v>477</v>
      </c>
      <c r="O33" s="32">
        <f t="shared" si="7"/>
        <v>0</v>
      </c>
    </row>
    <row r="34" spans="1:17" ht="30" customHeight="1" x14ac:dyDescent="0.25">
      <c r="A34" s="39" t="s">
        <v>24</v>
      </c>
      <c r="B34" s="39" t="s">
        <v>61</v>
      </c>
      <c r="C34" s="57" t="s">
        <v>3</v>
      </c>
      <c r="D34" s="58">
        <v>7</v>
      </c>
      <c r="E34" s="59">
        <v>2800</v>
      </c>
      <c r="F34" s="60">
        <f>TRUNC(E34*D34,0)</f>
        <v>19600</v>
      </c>
      <c r="G34" s="61"/>
      <c r="H34" s="62">
        <v>7</v>
      </c>
      <c r="I34" s="63"/>
      <c r="J34" s="63"/>
      <c r="K34" s="58">
        <f t="shared" si="12"/>
        <v>7</v>
      </c>
      <c r="L34" s="64"/>
      <c r="N34" s="32">
        <f t="shared" si="10"/>
        <v>7</v>
      </c>
      <c r="O34" s="32">
        <f t="shared" si="7"/>
        <v>0</v>
      </c>
    </row>
    <row r="35" spans="1:17" ht="30" customHeight="1" x14ac:dyDescent="0.25">
      <c r="A35" s="39" t="s">
        <v>25</v>
      </c>
      <c r="B35" s="39" t="s">
        <v>32</v>
      </c>
      <c r="C35" s="57" t="s">
        <v>3</v>
      </c>
      <c r="D35" s="58">
        <v>0</v>
      </c>
      <c r="E35" s="59">
        <v>760</v>
      </c>
      <c r="F35" s="60">
        <f>TRUNC(E35*D35,0)</f>
        <v>0</v>
      </c>
      <c r="G35" s="61"/>
      <c r="H35" s="62">
        <v>670</v>
      </c>
      <c r="I35" s="63"/>
      <c r="J35" s="63"/>
      <c r="K35" s="58">
        <f t="shared" si="12"/>
        <v>670</v>
      </c>
      <c r="L35" s="64"/>
      <c r="N35" s="32">
        <f t="shared" si="10"/>
        <v>670</v>
      </c>
      <c r="O35" s="32">
        <f t="shared" si="7"/>
        <v>0</v>
      </c>
    </row>
    <row r="36" spans="1:17" ht="30" customHeight="1" x14ac:dyDescent="0.25">
      <c r="A36" s="39" t="s">
        <v>25</v>
      </c>
      <c r="B36" s="39" t="s">
        <v>57</v>
      </c>
      <c r="C36" s="57" t="s">
        <v>3</v>
      </c>
      <c r="D36" s="58">
        <v>0</v>
      </c>
      <c r="E36" s="59">
        <v>450</v>
      </c>
      <c r="F36" s="60">
        <f>TRUNC(E36*D36,0)</f>
        <v>0</v>
      </c>
      <c r="G36" s="61"/>
      <c r="H36" s="62">
        <v>0</v>
      </c>
      <c r="I36" s="63"/>
      <c r="J36" s="63">
        <v>954</v>
      </c>
      <c r="K36" s="58">
        <f t="shared" si="12"/>
        <v>954</v>
      </c>
      <c r="L36" s="64"/>
      <c r="N36" s="32">
        <f t="shared" si="10"/>
        <v>954</v>
      </c>
      <c r="O36" s="32">
        <f t="shared" si="7"/>
        <v>0</v>
      </c>
    </row>
    <row r="37" spans="1:17" ht="30" customHeight="1" x14ac:dyDescent="0.25">
      <c r="A37" s="39" t="s">
        <v>25</v>
      </c>
      <c r="B37" s="39" t="s">
        <v>127</v>
      </c>
      <c r="C37" s="57" t="s">
        <v>3</v>
      </c>
      <c r="D37" s="58">
        <v>14</v>
      </c>
      <c r="E37" s="59">
        <v>220</v>
      </c>
      <c r="F37" s="60">
        <f>TRUNC(E37*D37,0)</f>
        <v>3080</v>
      </c>
      <c r="G37" s="61"/>
      <c r="H37" s="62">
        <v>14</v>
      </c>
      <c r="I37" s="63"/>
      <c r="J37" s="63"/>
      <c r="K37" s="58">
        <f t="shared" si="12"/>
        <v>14</v>
      </c>
      <c r="L37" s="64"/>
      <c r="N37" s="32">
        <f t="shared" si="10"/>
        <v>14</v>
      </c>
      <c r="O37" s="32">
        <f t="shared" si="7"/>
        <v>0</v>
      </c>
    </row>
    <row r="38" spans="1:17" ht="30" customHeight="1" x14ac:dyDescent="0.25">
      <c r="A38" s="39" t="s">
        <v>58</v>
      </c>
      <c r="B38" s="39" t="s">
        <v>59</v>
      </c>
      <c r="C38" s="57" t="s">
        <v>62</v>
      </c>
      <c r="D38" s="58">
        <v>0</v>
      </c>
      <c r="E38" s="59">
        <v>36660</v>
      </c>
      <c r="F38" s="60">
        <f t="shared" ref="F38:F39" si="13">TRUNC(E38*D38,0)</f>
        <v>0</v>
      </c>
      <c r="G38" s="61"/>
      <c r="H38" s="62"/>
      <c r="I38" s="63"/>
      <c r="J38" s="63">
        <v>217</v>
      </c>
      <c r="K38" s="58">
        <f t="shared" si="12"/>
        <v>217</v>
      </c>
      <c r="L38" s="64"/>
      <c r="N38" s="32">
        <f t="shared" si="10"/>
        <v>217</v>
      </c>
      <c r="O38" s="32">
        <f t="shared" si="7"/>
        <v>0</v>
      </c>
    </row>
    <row r="39" spans="1:17" ht="30" customHeight="1" x14ac:dyDescent="0.25">
      <c r="A39" s="39" t="s">
        <v>60</v>
      </c>
      <c r="B39" s="39" t="s">
        <v>61</v>
      </c>
      <c r="C39" s="57" t="s">
        <v>3</v>
      </c>
      <c r="D39" s="58">
        <v>0</v>
      </c>
      <c r="E39" s="59">
        <v>12400</v>
      </c>
      <c r="F39" s="60">
        <f t="shared" si="13"/>
        <v>0</v>
      </c>
      <c r="G39" s="61"/>
      <c r="H39" s="62"/>
      <c r="I39" s="63"/>
      <c r="J39" s="63">
        <v>217</v>
      </c>
      <c r="K39" s="58">
        <f t="shared" si="12"/>
        <v>217</v>
      </c>
      <c r="L39" s="64"/>
      <c r="N39" s="32">
        <f t="shared" si="10"/>
        <v>217</v>
      </c>
      <c r="O39" s="32">
        <f t="shared" si="7"/>
        <v>0</v>
      </c>
    </row>
    <row r="40" spans="1:17" s="7" customFormat="1" ht="30" customHeight="1" x14ac:dyDescent="0.15">
      <c r="A40" s="39" t="s">
        <v>12</v>
      </c>
      <c r="B40" s="39" t="s">
        <v>7</v>
      </c>
      <c r="C40" s="57" t="s">
        <v>8</v>
      </c>
      <c r="D40" s="65">
        <v>0.54</v>
      </c>
      <c r="E40" s="66"/>
      <c r="F40" s="60">
        <f>F29-F30-F31-F32-F33-F34-F35-F36-F37-F38-F39</f>
        <v>-680</v>
      </c>
      <c r="G40" s="43"/>
      <c r="H40" s="62"/>
      <c r="I40" s="63"/>
      <c r="J40" s="63"/>
      <c r="K40" s="65">
        <v>0.54</v>
      </c>
      <c r="L40" s="60">
        <f>TRUNC(SUM(F30:F35)*K40%,-1)</f>
        <v>100</v>
      </c>
      <c r="M40" s="31"/>
      <c r="N40" s="32">
        <f t="shared" si="10"/>
        <v>0</v>
      </c>
      <c r="O40" s="32">
        <f t="shared" si="7"/>
        <v>0.54</v>
      </c>
    </row>
    <row r="41" spans="1:17" s="7" customFormat="1" ht="30" customHeight="1" x14ac:dyDescent="0.15">
      <c r="A41" s="39"/>
      <c r="B41" s="39"/>
      <c r="C41" s="57"/>
      <c r="D41" s="65"/>
      <c r="E41" s="66"/>
      <c r="F41" s="60"/>
      <c r="G41" s="43"/>
      <c r="H41" s="62"/>
      <c r="I41" s="63"/>
      <c r="J41" s="63"/>
      <c r="K41" s="65"/>
      <c r="L41" s="69"/>
      <c r="M41" s="31"/>
      <c r="N41" s="32"/>
      <c r="O41" s="32"/>
    </row>
    <row r="42" spans="1:17" s="11" customFormat="1" ht="30" customHeight="1" x14ac:dyDescent="0.25">
      <c r="A42" s="38" t="s">
        <v>63</v>
      </c>
      <c r="B42" s="38" t="s">
        <v>1</v>
      </c>
      <c r="C42" s="48" t="s">
        <v>1</v>
      </c>
      <c r="D42" s="46"/>
      <c r="E42" s="55"/>
      <c r="F42" s="50">
        <f>TRUNC(SUM(F43:F45)+TRUNC(SUM(F43:F45)*K46%,-1),-3)</f>
        <v>0</v>
      </c>
      <c r="G42" s="43" t="s">
        <v>143</v>
      </c>
      <c r="H42" s="62"/>
      <c r="I42" s="63"/>
      <c r="J42" s="63"/>
      <c r="K42" s="46"/>
      <c r="L42" s="56"/>
      <c r="N42" s="32">
        <f t="shared" ref="N42:N46" si="14">SUM(H42:J42)</f>
        <v>0</v>
      </c>
      <c r="O42" s="32">
        <f t="shared" ref="O42:O46" si="15">K42-N42</f>
        <v>0</v>
      </c>
    </row>
    <row r="43" spans="1:17" ht="30" customHeight="1" x14ac:dyDescent="0.25">
      <c r="A43" s="39" t="s">
        <v>65</v>
      </c>
      <c r="B43" s="39" t="s">
        <v>145</v>
      </c>
      <c r="C43" s="57" t="s">
        <v>68</v>
      </c>
      <c r="D43" s="58">
        <v>0</v>
      </c>
      <c r="E43" s="59">
        <v>61140</v>
      </c>
      <c r="F43" s="60">
        <f>TRUNC(E43*D43,0)</f>
        <v>0</v>
      </c>
      <c r="G43" s="61"/>
      <c r="H43" s="62">
        <v>53</v>
      </c>
      <c r="I43" s="63"/>
      <c r="J43" s="63"/>
      <c r="K43" s="58">
        <f t="shared" ref="K43:K45" si="16">SUM(H43:J43)</f>
        <v>53</v>
      </c>
      <c r="L43" s="64"/>
      <c r="N43" s="32">
        <f t="shared" si="14"/>
        <v>53</v>
      </c>
      <c r="O43" s="32">
        <f t="shared" si="15"/>
        <v>0</v>
      </c>
      <c r="P43" s="20">
        <f>'[79]관급자재(토목,기계)_전체분'!$L$619+'[79]관급자재(토목,기계)_전체분'!$L$620+'[79]관급자재(토목,기계)_전체분'!$L$542+'[79]관급자재(토목,기계)_전체분'!$L$543</f>
        <v>197966660</v>
      </c>
      <c r="Q43" s="20">
        <f>'[79]관급자재(토목,기계)_전체분'!$L$605+'[79]관급자재(토목,기계)_전체분'!$L$606</f>
        <v>1715200</v>
      </c>
    </row>
    <row r="44" spans="1:17" ht="30" customHeight="1" x14ac:dyDescent="0.25">
      <c r="A44" s="39" t="s">
        <v>65</v>
      </c>
      <c r="B44" s="39" t="s">
        <v>66</v>
      </c>
      <c r="C44" s="57" t="s">
        <v>68</v>
      </c>
      <c r="D44" s="58">
        <v>0</v>
      </c>
      <c r="E44" s="59">
        <v>90300</v>
      </c>
      <c r="F44" s="60">
        <f>TRUNC(E44*D44,0)</f>
        <v>0</v>
      </c>
      <c r="G44" s="61"/>
      <c r="H44" s="62">
        <v>73</v>
      </c>
      <c r="I44" s="63">
        <v>0</v>
      </c>
      <c r="J44" s="63"/>
      <c r="K44" s="58">
        <f t="shared" ref="K44" si="17">SUM(H44:J44)</f>
        <v>73</v>
      </c>
      <c r="L44" s="64"/>
      <c r="N44" s="32">
        <f t="shared" ref="N44" si="18">SUM(H44:J44)</f>
        <v>73</v>
      </c>
      <c r="O44" s="32">
        <f t="shared" ref="O44" si="19">K44-N44</f>
        <v>0</v>
      </c>
      <c r="P44" s="20">
        <f>'[79]관급자재(토목,기계)_전체분'!$L$619+'[79]관급자재(토목,기계)_전체분'!$L$620+'[79]관급자재(토목,기계)_전체분'!$L$542+'[79]관급자재(토목,기계)_전체분'!$L$543</f>
        <v>197966660</v>
      </c>
      <c r="Q44" s="20">
        <f>'[79]관급자재(토목,기계)_전체분'!$L$605+'[79]관급자재(토목,기계)_전체분'!$L$606</f>
        <v>1715200</v>
      </c>
    </row>
    <row r="45" spans="1:17" ht="30" customHeight="1" x14ac:dyDescent="0.25">
      <c r="A45" s="39" t="s">
        <v>64</v>
      </c>
      <c r="B45" s="39" t="s">
        <v>67</v>
      </c>
      <c r="C45" s="57" t="s">
        <v>68</v>
      </c>
      <c r="D45" s="58">
        <v>0</v>
      </c>
      <c r="E45" s="59">
        <v>191220</v>
      </c>
      <c r="F45" s="60">
        <f>TRUNC(E45*D45,0)</f>
        <v>0</v>
      </c>
      <c r="G45" s="61"/>
      <c r="H45" s="62">
        <v>0</v>
      </c>
      <c r="I45" s="63"/>
      <c r="J45" s="63"/>
      <c r="K45" s="58">
        <f t="shared" si="16"/>
        <v>0</v>
      </c>
      <c r="L45" s="64"/>
      <c r="N45" s="32">
        <f t="shared" si="14"/>
        <v>0</v>
      </c>
      <c r="O45" s="32">
        <f t="shared" si="15"/>
        <v>0</v>
      </c>
      <c r="P45" s="20">
        <f>TRUNC(P43*0.54%)</f>
        <v>1069019</v>
      </c>
      <c r="Q45" s="20">
        <f>TRUNC(Q43*0.54%)</f>
        <v>9262</v>
      </c>
    </row>
    <row r="46" spans="1:17" ht="30" customHeight="1" x14ac:dyDescent="0.15">
      <c r="A46" s="39" t="s">
        <v>12</v>
      </c>
      <c r="B46" s="39" t="s">
        <v>7</v>
      </c>
      <c r="C46" s="57" t="s">
        <v>8</v>
      </c>
      <c r="D46" s="65">
        <v>0.54</v>
      </c>
      <c r="E46" s="66"/>
      <c r="F46" s="60">
        <f>F42-F43-F44-F45</f>
        <v>0</v>
      </c>
      <c r="G46" s="61"/>
      <c r="H46" s="62"/>
      <c r="I46" s="63"/>
      <c r="J46" s="63"/>
      <c r="K46" s="65">
        <v>0.54</v>
      </c>
      <c r="L46" s="60">
        <f>TRUNC(SUM(F43:F45)*K46%,-1)</f>
        <v>0</v>
      </c>
      <c r="M46" s="31"/>
      <c r="N46" s="32">
        <f t="shared" si="14"/>
        <v>0</v>
      </c>
      <c r="O46" s="32">
        <f t="shared" si="15"/>
        <v>0.54</v>
      </c>
    </row>
    <row r="47" spans="1:17" s="7" customFormat="1" ht="30" customHeight="1" x14ac:dyDescent="0.15">
      <c r="A47" s="39"/>
      <c r="B47" s="39"/>
      <c r="C47" s="57"/>
      <c r="D47" s="65"/>
      <c r="E47" s="66"/>
      <c r="F47" s="60"/>
      <c r="G47" s="43"/>
      <c r="H47" s="62"/>
      <c r="I47" s="63"/>
      <c r="J47" s="63"/>
      <c r="K47" s="65"/>
      <c r="L47" s="69"/>
      <c r="M47" s="31"/>
      <c r="N47" s="32"/>
      <c r="O47" s="32"/>
    </row>
    <row r="48" spans="1:17" s="11" customFormat="1" ht="30" customHeight="1" x14ac:dyDescent="0.25">
      <c r="A48" s="38" t="s">
        <v>69</v>
      </c>
      <c r="B48" s="38" t="s">
        <v>1</v>
      </c>
      <c r="C48" s="48" t="s">
        <v>1</v>
      </c>
      <c r="D48" s="46"/>
      <c r="E48" s="55"/>
      <c r="F48" s="50">
        <f>SUM(F49:F56)</f>
        <v>0</v>
      </c>
      <c r="G48" s="43" t="s">
        <v>142</v>
      </c>
      <c r="H48" s="62"/>
      <c r="I48" s="63"/>
      <c r="J48" s="63"/>
      <c r="K48" s="46"/>
      <c r="L48" s="56"/>
      <c r="N48" s="32">
        <f t="shared" ref="N48:N50" si="20">SUM(H48:J48)</f>
        <v>0</v>
      </c>
      <c r="O48" s="32">
        <f t="shared" ref="O48:O50" si="21">K48-N48</f>
        <v>0</v>
      </c>
    </row>
    <row r="49" spans="1:17" ht="30" customHeight="1" x14ac:dyDescent="0.25">
      <c r="A49" s="39" t="s">
        <v>70</v>
      </c>
      <c r="B49" s="39" t="s">
        <v>73</v>
      </c>
      <c r="C49" s="57" t="s">
        <v>79</v>
      </c>
      <c r="D49" s="58">
        <v>0</v>
      </c>
      <c r="E49" s="59">
        <v>239830</v>
      </c>
      <c r="F49" s="60">
        <f t="shared" ref="F49:F56" si="22">TRUNC(E49*D49,0)</f>
        <v>0</v>
      </c>
      <c r="G49" s="61"/>
      <c r="H49" s="62">
        <v>137</v>
      </c>
      <c r="I49" s="63"/>
      <c r="J49" s="63"/>
      <c r="K49" s="58">
        <f t="shared" ref="K49:K56" si="23">SUM(H49:J49)</f>
        <v>137</v>
      </c>
      <c r="L49" s="64"/>
      <c r="N49" s="32">
        <f t="shared" si="20"/>
        <v>137</v>
      </c>
      <c r="O49" s="32">
        <f t="shared" si="21"/>
        <v>0</v>
      </c>
    </row>
    <row r="50" spans="1:17" ht="30" customHeight="1" x14ac:dyDescent="0.25">
      <c r="A50" s="39" t="s">
        <v>70</v>
      </c>
      <c r="B50" s="39" t="s">
        <v>74</v>
      </c>
      <c r="C50" s="57" t="s">
        <v>80</v>
      </c>
      <c r="D50" s="58">
        <v>0</v>
      </c>
      <c r="E50" s="59">
        <v>936288</v>
      </c>
      <c r="F50" s="60">
        <f t="shared" si="22"/>
        <v>0</v>
      </c>
      <c r="G50" s="61"/>
      <c r="H50" s="62">
        <v>4</v>
      </c>
      <c r="I50" s="63"/>
      <c r="J50" s="63"/>
      <c r="K50" s="58">
        <f t="shared" si="23"/>
        <v>4</v>
      </c>
      <c r="L50" s="64"/>
      <c r="N50" s="32">
        <f t="shared" si="20"/>
        <v>4</v>
      </c>
      <c r="O50" s="32">
        <f t="shared" si="21"/>
        <v>0</v>
      </c>
    </row>
    <row r="51" spans="1:17" s="7" customFormat="1" ht="30" customHeight="1" x14ac:dyDescent="0.15">
      <c r="A51" s="39" t="s">
        <v>70</v>
      </c>
      <c r="B51" s="39" t="s">
        <v>75</v>
      </c>
      <c r="C51" s="57" t="s">
        <v>81</v>
      </c>
      <c r="D51" s="58">
        <v>0</v>
      </c>
      <c r="E51" s="59">
        <v>200800</v>
      </c>
      <c r="F51" s="60">
        <f t="shared" si="22"/>
        <v>0</v>
      </c>
      <c r="G51" s="43"/>
      <c r="H51" s="62">
        <v>0</v>
      </c>
      <c r="I51" s="63"/>
      <c r="J51" s="63"/>
      <c r="K51" s="58">
        <f t="shared" si="23"/>
        <v>0</v>
      </c>
      <c r="L51" s="69"/>
      <c r="M51" s="31"/>
      <c r="N51" s="32"/>
      <c r="O51" s="32"/>
    </row>
    <row r="52" spans="1:17" s="7" customFormat="1" ht="30" customHeight="1" x14ac:dyDescent="0.15">
      <c r="A52" s="39" t="s">
        <v>70</v>
      </c>
      <c r="B52" s="39" t="s">
        <v>76</v>
      </c>
      <c r="C52" s="57" t="s">
        <v>80</v>
      </c>
      <c r="D52" s="58">
        <v>0</v>
      </c>
      <c r="E52" s="59">
        <v>783100</v>
      </c>
      <c r="F52" s="60">
        <f t="shared" si="22"/>
        <v>0</v>
      </c>
      <c r="G52" s="43"/>
      <c r="H52" s="62">
        <v>0</v>
      </c>
      <c r="I52" s="63"/>
      <c r="J52" s="63"/>
      <c r="K52" s="58">
        <f t="shared" si="23"/>
        <v>0</v>
      </c>
      <c r="L52" s="69"/>
      <c r="M52" s="31"/>
      <c r="N52" s="32"/>
      <c r="O52" s="32"/>
    </row>
    <row r="53" spans="1:17" s="7" customFormat="1" ht="30" customHeight="1" x14ac:dyDescent="0.15">
      <c r="A53" s="39" t="s">
        <v>71</v>
      </c>
      <c r="B53" s="39" t="s">
        <v>77</v>
      </c>
      <c r="C53" s="57" t="s">
        <v>82</v>
      </c>
      <c r="D53" s="58">
        <v>0</v>
      </c>
      <c r="E53" s="59">
        <v>105100</v>
      </c>
      <c r="F53" s="60">
        <f t="shared" si="22"/>
        <v>0</v>
      </c>
      <c r="G53" s="43"/>
      <c r="H53" s="62">
        <v>27</v>
      </c>
      <c r="I53" s="63"/>
      <c r="J53" s="63"/>
      <c r="K53" s="58">
        <f t="shared" si="23"/>
        <v>27</v>
      </c>
      <c r="L53" s="69"/>
      <c r="M53" s="31"/>
      <c r="N53" s="32"/>
      <c r="O53" s="32"/>
    </row>
    <row r="54" spans="1:17" s="7" customFormat="1" ht="30" customHeight="1" x14ac:dyDescent="0.15">
      <c r="A54" s="39" t="s">
        <v>71</v>
      </c>
      <c r="B54" s="39" t="s">
        <v>78</v>
      </c>
      <c r="C54" s="57" t="s">
        <v>80</v>
      </c>
      <c r="D54" s="58">
        <v>0</v>
      </c>
      <c r="E54" s="59">
        <v>51260</v>
      </c>
      <c r="F54" s="60">
        <f t="shared" si="22"/>
        <v>0</v>
      </c>
      <c r="G54" s="43"/>
      <c r="H54" s="62">
        <v>0</v>
      </c>
      <c r="I54" s="63"/>
      <c r="J54" s="63"/>
      <c r="K54" s="58">
        <f t="shared" si="23"/>
        <v>0</v>
      </c>
      <c r="L54" s="69"/>
      <c r="M54" s="31"/>
      <c r="N54" s="32"/>
      <c r="O54" s="32"/>
    </row>
    <row r="55" spans="1:17" s="7" customFormat="1" ht="30" customHeight="1" x14ac:dyDescent="0.15">
      <c r="A55" s="39" t="s">
        <v>72</v>
      </c>
      <c r="B55" s="39" t="s">
        <v>77</v>
      </c>
      <c r="C55" s="57" t="s">
        <v>83</v>
      </c>
      <c r="D55" s="58">
        <v>0</v>
      </c>
      <c r="E55" s="59">
        <v>83720</v>
      </c>
      <c r="F55" s="60">
        <f t="shared" si="22"/>
        <v>0</v>
      </c>
      <c r="G55" s="43"/>
      <c r="H55" s="62">
        <v>27</v>
      </c>
      <c r="I55" s="63"/>
      <c r="J55" s="63"/>
      <c r="K55" s="58">
        <f t="shared" si="23"/>
        <v>27</v>
      </c>
      <c r="L55" s="69"/>
      <c r="M55" s="31"/>
      <c r="N55" s="32"/>
      <c r="O55" s="32"/>
    </row>
    <row r="56" spans="1:17" s="7" customFormat="1" ht="30" customHeight="1" x14ac:dyDescent="0.15">
      <c r="A56" s="39" t="s">
        <v>72</v>
      </c>
      <c r="B56" s="39" t="s">
        <v>78</v>
      </c>
      <c r="C56" s="57" t="s">
        <v>80</v>
      </c>
      <c r="D56" s="58">
        <v>0</v>
      </c>
      <c r="E56" s="59">
        <v>89180</v>
      </c>
      <c r="F56" s="60">
        <f t="shared" si="22"/>
        <v>0</v>
      </c>
      <c r="G56" s="43"/>
      <c r="H56" s="62">
        <v>0</v>
      </c>
      <c r="I56" s="63"/>
      <c r="J56" s="63"/>
      <c r="K56" s="58">
        <f t="shared" si="23"/>
        <v>0</v>
      </c>
      <c r="L56" s="69"/>
      <c r="M56" s="31"/>
      <c r="N56" s="32"/>
      <c r="O56" s="32"/>
    </row>
    <row r="57" spans="1:17" s="7" customFormat="1" ht="30" customHeight="1" x14ac:dyDescent="0.15">
      <c r="A57" s="39"/>
      <c r="B57" s="39"/>
      <c r="C57" s="57"/>
      <c r="D57" s="58"/>
      <c r="E57" s="59"/>
      <c r="F57" s="60"/>
      <c r="G57" s="43"/>
      <c r="H57" s="62"/>
      <c r="I57" s="63"/>
      <c r="J57" s="63"/>
      <c r="K57" s="58"/>
      <c r="L57" s="69"/>
      <c r="M57" s="31"/>
      <c r="N57" s="32"/>
      <c r="O57" s="32"/>
    </row>
    <row r="58" spans="1:17" s="11" customFormat="1" ht="30" customHeight="1" x14ac:dyDescent="0.25">
      <c r="A58" s="38" t="s">
        <v>84</v>
      </c>
      <c r="B58" s="38" t="s">
        <v>1</v>
      </c>
      <c r="C58" s="48" t="s">
        <v>1</v>
      </c>
      <c r="D58" s="46"/>
      <c r="E58" s="55"/>
      <c r="F58" s="50">
        <f>TRUNC(SUM(F59:F65)+TRUNC(SUM(F59:F65)*K66%,-1),-3)</f>
        <v>53000</v>
      </c>
      <c r="G58" s="43" t="s">
        <v>143</v>
      </c>
      <c r="H58" s="62"/>
      <c r="I58" s="63"/>
      <c r="J58" s="63"/>
      <c r="K58" s="46"/>
      <c r="L58" s="56"/>
      <c r="N58" s="32">
        <f t="shared" ref="N58:N66" si="24">SUM(H58:J58)</f>
        <v>0</v>
      </c>
      <c r="O58" s="32">
        <f t="shared" ref="O58:O66" si="25">K58-N58</f>
        <v>0</v>
      </c>
    </row>
    <row r="59" spans="1:17" ht="30" customHeight="1" x14ac:dyDescent="0.25">
      <c r="A59" s="39" t="s">
        <v>85</v>
      </c>
      <c r="B59" s="39" t="s">
        <v>93</v>
      </c>
      <c r="C59" s="57" t="s">
        <v>80</v>
      </c>
      <c r="D59" s="58">
        <v>0</v>
      </c>
      <c r="E59" s="59">
        <v>897000</v>
      </c>
      <c r="F59" s="60">
        <f t="shared" ref="F59:F65" si="26">TRUNC(E59*D59,0)</f>
        <v>0</v>
      </c>
      <c r="G59" s="61"/>
      <c r="H59" s="62">
        <v>46</v>
      </c>
      <c r="I59" s="63"/>
      <c r="J59" s="63">
        <v>24</v>
      </c>
      <c r="K59" s="58">
        <f t="shared" ref="K59:K65" si="27">SUM(H59:J59)</f>
        <v>70</v>
      </c>
      <c r="L59" s="64"/>
      <c r="N59" s="32">
        <f t="shared" si="24"/>
        <v>70</v>
      </c>
      <c r="O59" s="32">
        <f t="shared" si="25"/>
        <v>0</v>
      </c>
      <c r="P59" s="20">
        <f>'[79]관급자재(토목,기계)_전체분'!$L$619+'[79]관급자재(토목,기계)_전체분'!$L$620+'[79]관급자재(토목,기계)_전체분'!$L$542+'[79]관급자재(토목,기계)_전체분'!$L$543</f>
        <v>197966660</v>
      </c>
      <c r="Q59" s="20">
        <f>'[79]관급자재(토목,기계)_전체분'!$L$605+'[79]관급자재(토목,기계)_전체분'!$L$606</f>
        <v>1715200</v>
      </c>
    </row>
    <row r="60" spans="1:17" ht="30" customHeight="1" x14ac:dyDescent="0.25">
      <c r="A60" s="39" t="s">
        <v>86</v>
      </c>
      <c r="B60" s="39" t="s">
        <v>128</v>
      </c>
      <c r="C60" s="57" t="s">
        <v>80</v>
      </c>
      <c r="D60" s="58">
        <v>1</v>
      </c>
      <c r="E60" s="59">
        <v>52800</v>
      </c>
      <c r="F60" s="60">
        <f t="shared" si="26"/>
        <v>52800</v>
      </c>
      <c r="G60" s="61"/>
      <c r="H60" s="62">
        <v>1</v>
      </c>
      <c r="I60" s="63"/>
      <c r="J60" s="63"/>
      <c r="K60" s="58">
        <f t="shared" si="27"/>
        <v>1</v>
      </c>
      <c r="L60" s="64"/>
      <c r="N60" s="32"/>
      <c r="O60" s="32"/>
      <c r="P60" s="20"/>
      <c r="Q60" s="20"/>
    </row>
    <row r="61" spans="1:17" ht="30" customHeight="1" x14ac:dyDescent="0.25">
      <c r="A61" s="39" t="s">
        <v>86</v>
      </c>
      <c r="B61" s="39" t="s">
        <v>94</v>
      </c>
      <c r="C61" s="57" t="s">
        <v>80</v>
      </c>
      <c r="D61" s="58">
        <v>0</v>
      </c>
      <c r="E61" s="59">
        <v>52800</v>
      </c>
      <c r="F61" s="60">
        <f t="shared" si="26"/>
        <v>0</v>
      </c>
      <c r="G61" s="61"/>
      <c r="H61" s="62">
        <v>0</v>
      </c>
      <c r="I61" s="63"/>
      <c r="J61" s="63">
        <v>50</v>
      </c>
      <c r="K61" s="58">
        <f t="shared" si="27"/>
        <v>50</v>
      </c>
      <c r="L61" s="64"/>
      <c r="N61" s="32"/>
      <c r="O61" s="32"/>
      <c r="P61" s="20"/>
      <c r="Q61" s="20"/>
    </row>
    <row r="62" spans="1:17" ht="30" customHeight="1" x14ac:dyDescent="0.25">
      <c r="A62" s="39" t="s">
        <v>87</v>
      </c>
      <c r="B62" s="39" t="s">
        <v>95</v>
      </c>
      <c r="C62" s="57" t="s">
        <v>80</v>
      </c>
      <c r="D62" s="58">
        <v>0</v>
      </c>
      <c r="E62" s="59">
        <v>57700</v>
      </c>
      <c r="F62" s="60">
        <f t="shared" si="26"/>
        <v>0</v>
      </c>
      <c r="G62" s="61"/>
      <c r="H62" s="62">
        <v>50</v>
      </c>
      <c r="I62" s="63"/>
      <c r="J62" s="63"/>
      <c r="K62" s="58">
        <f t="shared" si="27"/>
        <v>50</v>
      </c>
      <c r="L62" s="64"/>
      <c r="N62" s="32"/>
      <c r="O62" s="32"/>
      <c r="P62" s="20"/>
      <c r="Q62" s="20"/>
    </row>
    <row r="63" spans="1:17" ht="30" customHeight="1" x14ac:dyDescent="0.25">
      <c r="A63" s="39" t="s">
        <v>88</v>
      </c>
      <c r="B63" s="39" t="s">
        <v>96</v>
      </c>
      <c r="C63" s="57" t="s">
        <v>80</v>
      </c>
      <c r="D63" s="58">
        <v>0</v>
      </c>
      <c r="E63" s="59">
        <v>3110</v>
      </c>
      <c r="F63" s="60">
        <f t="shared" si="26"/>
        <v>0</v>
      </c>
      <c r="G63" s="61"/>
      <c r="H63" s="62">
        <v>3970</v>
      </c>
      <c r="I63" s="63"/>
      <c r="J63" s="63"/>
      <c r="K63" s="58">
        <f t="shared" si="27"/>
        <v>3970</v>
      </c>
      <c r="L63" s="64"/>
      <c r="N63" s="32"/>
      <c r="O63" s="32"/>
      <c r="P63" s="20"/>
      <c r="Q63" s="20"/>
    </row>
    <row r="64" spans="1:17" ht="30" customHeight="1" x14ac:dyDescent="0.25">
      <c r="A64" s="39" t="s">
        <v>90</v>
      </c>
      <c r="B64" s="39" t="s">
        <v>146</v>
      </c>
      <c r="C64" s="57" t="s">
        <v>80</v>
      </c>
      <c r="D64" s="58">
        <v>0</v>
      </c>
      <c r="E64" s="59">
        <v>12270000</v>
      </c>
      <c r="F64" s="60">
        <f t="shared" si="26"/>
        <v>0</v>
      </c>
      <c r="G64" s="61"/>
      <c r="H64" s="62">
        <v>2</v>
      </c>
      <c r="I64" s="63"/>
      <c r="J64" s="63"/>
      <c r="K64" s="58">
        <f t="shared" si="27"/>
        <v>2</v>
      </c>
      <c r="L64" s="64"/>
      <c r="N64" s="32"/>
      <c r="O64" s="32"/>
      <c r="P64" s="20"/>
      <c r="Q64" s="20"/>
    </row>
    <row r="65" spans="1:17" ht="30" customHeight="1" x14ac:dyDescent="0.25">
      <c r="A65" s="39" t="s">
        <v>91</v>
      </c>
      <c r="B65" s="39" t="s">
        <v>147</v>
      </c>
      <c r="C65" s="57" t="s">
        <v>80</v>
      </c>
      <c r="D65" s="58">
        <v>0</v>
      </c>
      <c r="E65" s="59">
        <v>12310000</v>
      </c>
      <c r="F65" s="60">
        <f t="shared" si="26"/>
        <v>0</v>
      </c>
      <c r="G65" s="61"/>
      <c r="H65" s="62">
        <v>1</v>
      </c>
      <c r="I65" s="63"/>
      <c r="J65" s="63"/>
      <c r="K65" s="58">
        <f t="shared" si="27"/>
        <v>1</v>
      </c>
      <c r="L65" s="64"/>
      <c r="N65" s="32"/>
      <c r="O65" s="32"/>
      <c r="P65" s="20"/>
      <c r="Q65" s="20"/>
    </row>
    <row r="66" spans="1:17" ht="30" customHeight="1" x14ac:dyDescent="0.15">
      <c r="A66" s="39" t="s">
        <v>12</v>
      </c>
      <c r="B66" s="39" t="s">
        <v>7</v>
      </c>
      <c r="C66" s="57" t="s">
        <v>8</v>
      </c>
      <c r="D66" s="65">
        <v>0.54</v>
      </c>
      <c r="E66" s="66"/>
      <c r="F66" s="60">
        <f>F58-F59-F60-F61-F62-F63-F64-F65</f>
        <v>200</v>
      </c>
      <c r="G66" s="61"/>
      <c r="H66" s="62"/>
      <c r="I66" s="63"/>
      <c r="J66" s="63"/>
      <c r="K66" s="65">
        <v>0.54</v>
      </c>
      <c r="L66" s="60">
        <f>TRUNC(SUM(F59:F65)*K66%,-1)</f>
        <v>280</v>
      </c>
      <c r="M66" s="31"/>
      <c r="N66" s="32">
        <f t="shared" si="24"/>
        <v>0</v>
      </c>
      <c r="O66" s="32">
        <f t="shared" si="25"/>
        <v>0.54</v>
      </c>
    </row>
    <row r="67" spans="1:17" s="7" customFormat="1" ht="30" customHeight="1" x14ac:dyDescent="0.15">
      <c r="A67" s="39"/>
      <c r="B67" s="39"/>
      <c r="C67" s="57"/>
      <c r="D67" s="58"/>
      <c r="E67" s="59"/>
      <c r="F67" s="60"/>
      <c r="G67" s="43"/>
      <c r="H67" s="62"/>
      <c r="I67" s="63"/>
      <c r="J67" s="63"/>
      <c r="K67" s="58"/>
      <c r="L67" s="69"/>
      <c r="M67" s="31"/>
      <c r="N67" s="32"/>
      <c r="O67" s="32"/>
    </row>
    <row r="68" spans="1:17" s="11" customFormat="1" ht="30" customHeight="1" x14ac:dyDescent="0.25">
      <c r="A68" s="38" t="s">
        <v>102</v>
      </c>
      <c r="B68" s="38" t="s">
        <v>1</v>
      </c>
      <c r="C68" s="48" t="s">
        <v>1</v>
      </c>
      <c r="D68" s="46"/>
      <c r="E68" s="55"/>
      <c r="F68" s="50">
        <f>TRUNC(SUM(F69:F70)+TRUNC(SUM(F69:F70)*K71%,-1),-3)</f>
        <v>0</v>
      </c>
      <c r="G68" s="43" t="s">
        <v>148</v>
      </c>
      <c r="H68" s="62"/>
      <c r="I68" s="63"/>
      <c r="J68" s="63"/>
      <c r="K68" s="46"/>
      <c r="L68" s="56"/>
      <c r="N68" s="32">
        <f t="shared" ref="N68:N71" si="28">SUM(H68:J68)</f>
        <v>0</v>
      </c>
      <c r="O68" s="32">
        <f t="shared" ref="O68:O71" si="29">K68-N68</f>
        <v>0</v>
      </c>
    </row>
    <row r="69" spans="1:17" ht="30" customHeight="1" x14ac:dyDescent="0.25">
      <c r="A69" s="39" t="s">
        <v>103</v>
      </c>
      <c r="B69" s="39" t="s">
        <v>105</v>
      </c>
      <c r="C69" s="57" t="s">
        <v>80</v>
      </c>
      <c r="D69" s="58">
        <v>0</v>
      </c>
      <c r="E69" s="59">
        <v>209230</v>
      </c>
      <c r="F69" s="60">
        <f>TRUNC(E69*D69,0)</f>
        <v>0</v>
      </c>
      <c r="G69" s="61"/>
      <c r="H69" s="62"/>
      <c r="I69" s="63"/>
      <c r="J69" s="63">
        <v>136</v>
      </c>
      <c r="K69" s="58">
        <f t="shared" ref="K69:K70" si="30">SUM(H69:J69)</f>
        <v>136</v>
      </c>
      <c r="L69" s="64"/>
      <c r="N69" s="32">
        <f t="shared" si="28"/>
        <v>136</v>
      </c>
      <c r="O69" s="32">
        <f t="shared" si="29"/>
        <v>0</v>
      </c>
      <c r="P69" s="20">
        <f>'[79]관급자재(토목,기계)_전체분'!$L$619+'[79]관급자재(토목,기계)_전체분'!$L$620+'[79]관급자재(토목,기계)_전체분'!$L$542+'[79]관급자재(토목,기계)_전체분'!$L$543</f>
        <v>197966660</v>
      </c>
      <c r="Q69" s="20">
        <f>'[79]관급자재(토목,기계)_전체분'!$L$605+'[79]관급자재(토목,기계)_전체분'!$L$606</f>
        <v>1715200</v>
      </c>
    </row>
    <row r="70" spans="1:17" ht="30" customHeight="1" x14ac:dyDescent="0.25">
      <c r="A70" s="39" t="s">
        <v>104</v>
      </c>
      <c r="B70" s="39" t="s">
        <v>106</v>
      </c>
      <c r="C70" s="57" t="s">
        <v>80</v>
      </c>
      <c r="D70" s="58">
        <v>0</v>
      </c>
      <c r="E70" s="59">
        <v>214700</v>
      </c>
      <c r="F70" s="60">
        <f>TRUNC(E70*D70,0)</f>
        <v>0</v>
      </c>
      <c r="G70" s="61"/>
      <c r="H70" s="62"/>
      <c r="I70" s="63"/>
      <c r="J70" s="63">
        <v>57</v>
      </c>
      <c r="K70" s="58">
        <f t="shared" si="30"/>
        <v>57</v>
      </c>
      <c r="L70" s="64"/>
      <c r="N70" s="32">
        <f t="shared" si="28"/>
        <v>57</v>
      </c>
      <c r="O70" s="32">
        <f t="shared" si="29"/>
        <v>0</v>
      </c>
      <c r="P70" s="20">
        <f>TRUNC(P69*0.54%)</f>
        <v>1069019</v>
      </c>
      <c r="Q70" s="20">
        <f>TRUNC(Q69*0.54%)</f>
        <v>9262</v>
      </c>
    </row>
    <row r="71" spans="1:17" ht="30" customHeight="1" x14ac:dyDescent="0.15">
      <c r="A71" s="39" t="s">
        <v>12</v>
      </c>
      <c r="B71" s="39" t="s">
        <v>7</v>
      </c>
      <c r="C71" s="57" t="s">
        <v>8</v>
      </c>
      <c r="D71" s="65">
        <v>0.54</v>
      </c>
      <c r="E71" s="66"/>
      <c r="F71" s="60">
        <f>F68-F69-F70</f>
        <v>0</v>
      </c>
      <c r="G71" s="61"/>
      <c r="H71" s="62"/>
      <c r="I71" s="63"/>
      <c r="J71" s="63"/>
      <c r="K71" s="65">
        <v>0.54</v>
      </c>
      <c r="L71" s="60">
        <f>TRUNC(SUM(F69:F70)*K71%,-1)</f>
        <v>0</v>
      </c>
      <c r="M71" s="31"/>
      <c r="N71" s="32">
        <f t="shared" si="28"/>
        <v>0</v>
      </c>
      <c r="O71" s="32">
        <f t="shared" si="29"/>
        <v>0.54</v>
      </c>
    </row>
    <row r="72" spans="1:17" ht="30" customHeight="1" x14ac:dyDescent="0.15">
      <c r="A72" s="39"/>
      <c r="B72" s="39"/>
      <c r="C72" s="57"/>
      <c r="D72" s="65"/>
      <c r="E72" s="66"/>
      <c r="F72" s="60"/>
      <c r="G72" s="61"/>
      <c r="H72" s="62"/>
      <c r="I72" s="63"/>
      <c r="J72" s="63"/>
      <c r="K72" s="65"/>
      <c r="L72" s="69"/>
      <c r="M72" s="31"/>
      <c r="N72" s="32"/>
      <c r="O72" s="32"/>
    </row>
    <row r="73" spans="1:17" s="11" customFormat="1" ht="30" customHeight="1" x14ac:dyDescent="0.25">
      <c r="A73" s="38" t="s">
        <v>107</v>
      </c>
      <c r="B73" s="38" t="s">
        <v>1</v>
      </c>
      <c r="C73" s="48" t="s">
        <v>1</v>
      </c>
      <c r="D73" s="46"/>
      <c r="E73" s="55"/>
      <c r="F73" s="50">
        <f>TRUNC(SUM(F74:F76)+TRUNC(SUM(F74:F76)*K77%,-1),-3)</f>
        <v>0</v>
      </c>
      <c r="G73" s="43" t="s">
        <v>142</v>
      </c>
      <c r="H73" s="62"/>
      <c r="I73" s="63"/>
      <c r="J73" s="63"/>
      <c r="K73" s="46"/>
      <c r="L73" s="56"/>
      <c r="N73" s="32">
        <f t="shared" ref="N73:N77" si="31">SUM(H73:J73)</f>
        <v>0</v>
      </c>
      <c r="O73" s="32">
        <f t="shared" ref="O73:O77" si="32">K73-N73</f>
        <v>0</v>
      </c>
    </row>
    <row r="74" spans="1:17" ht="30" customHeight="1" x14ac:dyDescent="0.25">
      <c r="A74" s="39" t="s">
        <v>22</v>
      </c>
      <c r="B74" s="39" t="s">
        <v>108</v>
      </c>
      <c r="C74" s="57" t="s">
        <v>111</v>
      </c>
      <c r="D74" s="58">
        <v>0</v>
      </c>
      <c r="E74" s="59">
        <v>67600</v>
      </c>
      <c r="F74" s="60">
        <f>TRUNC(E74*D74,0)</f>
        <v>0</v>
      </c>
      <c r="G74" s="61"/>
      <c r="H74" s="62"/>
      <c r="I74" s="63"/>
      <c r="J74" s="63">
        <v>193</v>
      </c>
      <c r="K74" s="58">
        <f t="shared" ref="K74:K75" si="33">SUM(H74:J74)</f>
        <v>193</v>
      </c>
      <c r="L74" s="64"/>
      <c r="N74" s="32">
        <f t="shared" si="31"/>
        <v>193</v>
      </c>
      <c r="O74" s="32">
        <f t="shared" si="32"/>
        <v>0</v>
      </c>
      <c r="P74" s="20">
        <f>'[79]관급자재(토목,기계)_전체분'!$L$619+'[79]관급자재(토목,기계)_전체분'!$L$620+'[79]관급자재(토목,기계)_전체분'!$L$542+'[79]관급자재(토목,기계)_전체분'!$L$543</f>
        <v>197966660</v>
      </c>
      <c r="Q74" s="20">
        <f>'[79]관급자재(토목,기계)_전체분'!$L$605+'[79]관급자재(토목,기계)_전체분'!$L$606</f>
        <v>1715200</v>
      </c>
    </row>
    <row r="75" spans="1:17" ht="30" customHeight="1" x14ac:dyDescent="0.25">
      <c r="A75" s="39" t="s">
        <v>22</v>
      </c>
      <c r="B75" s="39" t="s">
        <v>109</v>
      </c>
      <c r="C75" s="57" t="s">
        <v>111</v>
      </c>
      <c r="D75" s="58">
        <v>0</v>
      </c>
      <c r="E75" s="59">
        <v>417800</v>
      </c>
      <c r="F75" s="60">
        <f>TRUNC(E75*D75,0)</f>
        <v>0</v>
      </c>
      <c r="G75" s="61"/>
      <c r="H75" s="62">
        <v>49</v>
      </c>
      <c r="I75" s="63"/>
      <c r="J75" s="63">
        <v>24</v>
      </c>
      <c r="K75" s="58">
        <f t="shared" si="33"/>
        <v>73</v>
      </c>
      <c r="L75" s="64"/>
      <c r="N75" s="32">
        <f t="shared" si="31"/>
        <v>73</v>
      </c>
      <c r="O75" s="32">
        <f t="shared" si="32"/>
        <v>0</v>
      </c>
      <c r="P75" s="20">
        <f>'[79]관급자재(토목,기계)_전체분'!$L$619+'[79]관급자재(토목,기계)_전체분'!$L$620+'[79]관급자재(토목,기계)_전체분'!$L$542+'[79]관급자재(토목,기계)_전체분'!$L$543</f>
        <v>197966660</v>
      </c>
      <c r="Q75" s="20">
        <f>'[79]관급자재(토목,기계)_전체분'!$L$605+'[79]관급자재(토목,기계)_전체분'!$L$606</f>
        <v>1715200</v>
      </c>
    </row>
    <row r="76" spans="1:17" ht="30" customHeight="1" x14ac:dyDescent="0.25">
      <c r="A76" s="39" t="s">
        <v>22</v>
      </c>
      <c r="B76" s="39" t="s">
        <v>110</v>
      </c>
      <c r="C76" s="57" t="s">
        <v>111</v>
      </c>
      <c r="D76" s="58">
        <v>0</v>
      </c>
      <c r="E76" s="59">
        <v>681700</v>
      </c>
      <c r="F76" s="60">
        <f>TRUNC(E76*D76,0)</f>
        <v>0</v>
      </c>
      <c r="G76" s="61"/>
      <c r="H76" s="62">
        <v>6</v>
      </c>
      <c r="I76" s="63"/>
      <c r="J76" s="63"/>
      <c r="K76" s="58">
        <f>SUM(H76:J76)</f>
        <v>6</v>
      </c>
      <c r="L76" s="64"/>
      <c r="N76" s="32">
        <f t="shared" si="31"/>
        <v>6</v>
      </c>
      <c r="O76" s="32">
        <f t="shared" si="32"/>
        <v>0</v>
      </c>
      <c r="P76" s="20">
        <f>TRUNC(P74*0.54%)</f>
        <v>1069019</v>
      </c>
      <c r="Q76" s="20">
        <f>TRUNC(Q74*0.54%)</f>
        <v>9262</v>
      </c>
    </row>
    <row r="77" spans="1:17" ht="30" customHeight="1" x14ac:dyDescent="0.15">
      <c r="A77" s="39" t="s">
        <v>12</v>
      </c>
      <c r="B77" s="39" t="s">
        <v>7</v>
      </c>
      <c r="C77" s="57" t="s">
        <v>8</v>
      </c>
      <c r="D77" s="65">
        <v>0.54</v>
      </c>
      <c r="E77" s="66"/>
      <c r="F77" s="60">
        <f>F73-F74-F75-F76</f>
        <v>0</v>
      </c>
      <c r="G77" s="61"/>
      <c r="H77" s="62"/>
      <c r="I77" s="63"/>
      <c r="J77" s="63"/>
      <c r="K77" s="65">
        <v>0.54</v>
      </c>
      <c r="L77" s="60">
        <f>TRUNC(SUM(F74:F76)*K77%,-1)</f>
        <v>0</v>
      </c>
      <c r="M77" s="31"/>
      <c r="N77" s="32">
        <f t="shared" si="31"/>
        <v>0</v>
      </c>
      <c r="O77" s="32">
        <f t="shared" si="32"/>
        <v>0.54</v>
      </c>
    </row>
    <row r="78" spans="1:17" ht="30" customHeight="1" x14ac:dyDescent="0.15">
      <c r="A78" s="39"/>
      <c r="B78" s="39"/>
      <c r="C78" s="57"/>
      <c r="D78" s="65"/>
      <c r="E78" s="66"/>
      <c r="F78" s="60"/>
      <c r="G78" s="61"/>
      <c r="H78" s="62"/>
      <c r="I78" s="63"/>
      <c r="J78" s="63"/>
      <c r="K78" s="65"/>
      <c r="L78" s="69"/>
      <c r="M78" s="31"/>
      <c r="N78" s="32"/>
      <c r="O78" s="32"/>
    </row>
    <row r="79" spans="1:17" s="11" customFormat="1" ht="30" customHeight="1" x14ac:dyDescent="0.25">
      <c r="A79" s="38" t="s">
        <v>150</v>
      </c>
      <c r="B79" s="38" t="s">
        <v>1</v>
      </c>
      <c r="C79" s="48" t="s">
        <v>1</v>
      </c>
      <c r="D79" s="46"/>
      <c r="E79" s="55"/>
      <c r="F79" s="50">
        <f>SUM(F80:F82)</f>
        <v>0</v>
      </c>
      <c r="G79" s="43"/>
      <c r="H79" s="62"/>
      <c r="I79" s="63"/>
      <c r="J79" s="63"/>
      <c r="K79" s="46"/>
      <c r="L79" s="56"/>
      <c r="N79" s="32">
        <f t="shared" ref="N79:N82" si="34">SUM(H79:J79)</f>
        <v>0</v>
      </c>
      <c r="O79" s="32">
        <f t="shared" ref="O79:O82" si="35">K79-N79</f>
        <v>0</v>
      </c>
    </row>
    <row r="80" spans="1:17" ht="30" customHeight="1" x14ac:dyDescent="0.25">
      <c r="A80" s="39" t="s">
        <v>113</v>
      </c>
      <c r="B80" s="39" t="s">
        <v>115</v>
      </c>
      <c r="C80" s="57" t="s">
        <v>117</v>
      </c>
      <c r="D80" s="58"/>
      <c r="E80" s="59">
        <v>91400</v>
      </c>
      <c r="F80" s="60">
        <f>TRUNC(E80*D80,0)</f>
        <v>0</v>
      </c>
      <c r="G80" s="61"/>
      <c r="H80" s="62">
        <v>8</v>
      </c>
      <c r="I80" s="63"/>
      <c r="J80" s="63"/>
      <c r="K80" s="58">
        <f t="shared" ref="K80:K81" si="36">SUM(H80:J80)</f>
        <v>8</v>
      </c>
      <c r="L80" s="64"/>
      <c r="N80" s="32">
        <f t="shared" si="34"/>
        <v>8</v>
      </c>
      <c r="O80" s="32">
        <f t="shared" si="35"/>
        <v>0</v>
      </c>
      <c r="P80" s="20">
        <f>'[79]관급자재(토목,기계)_전체분'!$L$619+'[79]관급자재(토목,기계)_전체분'!$L$620+'[79]관급자재(토목,기계)_전체분'!$L$542+'[79]관급자재(토목,기계)_전체분'!$L$543</f>
        <v>197966660</v>
      </c>
      <c r="Q80" s="20">
        <f>'[79]관급자재(토목,기계)_전체분'!$L$605+'[79]관급자재(토목,기계)_전체분'!$L$606</f>
        <v>1715200</v>
      </c>
    </row>
    <row r="81" spans="1:17" ht="30" customHeight="1" x14ac:dyDescent="0.25">
      <c r="A81" s="39" t="s">
        <v>114</v>
      </c>
      <c r="B81" s="39" t="s">
        <v>116</v>
      </c>
      <c r="C81" s="57" t="s">
        <v>118</v>
      </c>
      <c r="D81" s="58"/>
      <c r="E81" s="59">
        <v>328000</v>
      </c>
      <c r="F81" s="60">
        <f>TRUNC(E81*D81,0)</f>
        <v>0</v>
      </c>
      <c r="G81" s="61"/>
      <c r="H81" s="62">
        <v>3</v>
      </c>
      <c r="I81" s="63"/>
      <c r="J81" s="63"/>
      <c r="K81" s="58">
        <f t="shared" si="36"/>
        <v>3</v>
      </c>
      <c r="L81" s="64"/>
      <c r="N81" s="32">
        <f t="shared" si="34"/>
        <v>3</v>
      </c>
      <c r="O81" s="32">
        <f t="shared" si="35"/>
        <v>0</v>
      </c>
      <c r="P81" s="20">
        <f>TRUNC(P80*0.54%)</f>
        <v>1069019</v>
      </c>
      <c r="Q81" s="20">
        <f>TRUNC(Q80*0.54%)</f>
        <v>9262</v>
      </c>
    </row>
    <row r="82" spans="1:17" ht="30" customHeight="1" x14ac:dyDescent="0.15">
      <c r="A82" s="39" t="s">
        <v>12</v>
      </c>
      <c r="B82" s="39" t="s">
        <v>7</v>
      </c>
      <c r="C82" s="57" t="s">
        <v>8</v>
      </c>
      <c r="D82" s="65">
        <v>0.54</v>
      </c>
      <c r="E82" s="66"/>
      <c r="F82" s="60">
        <f>TRUNC(SUM(F80:F81)*D82%)</f>
        <v>0</v>
      </c>
      <c r="G82" s="61"/>
      <c r="H82" s="62"/>
      <c r="I82" s="63"/>
      <c r="J82" s="63"/>
      <c r="K82" s="65">
        <v>0.54</v>
      </c>
      <c r="L82" s="60">
        <f>TRUNC(SUM(F80:F81)*K82%,-1)</f>
        <v>0</v>
      </c>
      <c r="M82" s="31"/>
      <c r="N82" s="32">
        <f t="shared" si="34"/>
        <v>0</v>
      </c>
      <c r="O82" s="32">
        <f t="shared" si="35"/>
        <v>0.54</v>
      </c>
    </row>
    <row r="83" spans="1:17" s="7" customFormat="1" ht="30" hidden="1" customHeight="1" x14ac:dyDescent="0.25">
      <c r="A83" s="39"/>
      <c r="B83" s="39"/>
      <c r="C83" s="57"/>
      <c r="D83" s="58"/>
      <c r="E83" s="66"/>
      <c r="F83" s="60"/>
      <c r="G83" s="43"/>
      <c r="H83" s="62"/>
      <c r="I83" s="63"/>
      <c r="J83" s="63"/>
      <c r="K83" s="58"/>
      <c r="L83" s="67"/>
      <c r="N83" s="32">
        <f t="shared" si="10"/>
        <v>0</v>
      </c>
      <c r="O83" s="32">
        <f t="shared" si="7"/>
        <v>0</v>
      </c>
    </row>
    <row r="84" spans="1:17" s="11" customFormat="1" ht="30" hidden="1" customHeight="1" x14ac:dyDescent="0.25">
      <c r="A84" s="38" t="s">
        <v>119</v>
      </c>
      <c r="B84" s="38" t="s">
        <v>1</v>
      </c>
      <c r="C84" s="48" t="s">
        <v>1</v>
      </c>
      <c r="D84" s="46"/>
      <c r="E84" s="55"/>
      <c r="F84" s="50">
        <f>TRUNC(SUM(F85:F85)+TRUNC(SUM(F85:F85)*K86%,-1),-3)</f>
        <v>0</v>
      </c>
      <c r="G84" s="43" t="s">
        <v>142</v>
      </c>
      <c r="H84" s="62"/>
      <c r="I84" s="63"/>
      <c r="J84" s="63"/>
      <c r="K84" s="46"/>
      <c r="L84" s="56"/>
      <c r="N84" s="32">
        <f t="shared" si="10"/>
        <v>0</v>
      </c>
      <c r="O84" s="32">
        <f t="shared" ref="O84:O87" si="37">K84-N84</f>
        <v>0</v>
      </c>
    </row>
    <row r="85" spans="1:17" ht="30" hidden="1" customHeight="1" x14ac:dyDescent="0.25">
      <c r="A85" s="39" t="s">
        <v>120</v>
      </c>
      <c r="B85" s="39" t="s">
        <v>121</v>
      </c>
      <c r="C85" s="57" t="s">
        <v>122</v>
      </c>
      <c r="D85" s="58">
        <v>0</v>
      </c>
      <c r="E85" s="59">
        <v>4040</v>
      </c>
      <c r="F85" s="60">
        <f>TRUNC(E85*D85,0)</f>
        <v>0</v>
      </c>
      <c r="G85" s="61"/>
      <c r="H85" s="62">
        <v>1838</v>
      </c>
      <c r="I85" s="63"/>
      <c r="J85" s="63">
        <v>2765</v>
      </c>
      <c r="K85" s="58">
        <f t="shared" ref="K85" si="38">SUM(H85:J85)</f>
        <v>4603</v>
      </c>
      <c r="L85" s="64"/>
      <c r="N85" s="32">
        <f t="shared" si="10"/>
        <v>4603</v>
      </c>
      <c r="O85" s="32">
        <f t="shared" si="37"/>
        <v>0</v>
      </c>
    </row>
    <row r="86" spans="1:17" ht="30" hidden="1" customHeight="1" x14ac:dyDescent="0.15">
      <c r="A86" s="39" t="s">
        <v>12</v>
      </c>
      <c r="B86" s="39" t="s">
        <v>7</v>
      </c>
      <c r="C86" s="57" t="s">
        <v>8</v>
      </c>
      <c r="D86" s="65">
        <v>0.54</v>
      </c>
      <c r="E86" s="66"/>
      <c r="F86" s="60">
        <f>F84-F85</f>
        <v>0</v>
      </c>
      <c r="G86" s="61"/>
      <c r="H86" s="62"/>
      <c r="I86" s="63"/>
      <c r="J86" s="63"/>
      <c r="K86" s="65">
        <v>0.54</v>
      </c>
      <c r="L86" s="60">
        <f>TRUNC(SUM(F85:F85)*K86%,-1)</f>
        <v>0</v>
      </c>
      <c r="M86" s="31"/>
      <c r="N86" s="32">
        <f t="shared" si="10"/>
        <v>0</v>
      </c>
      <c r="O86" s="32">
        <f t="shared" si="37"/>
        <v>0.54</v>
      </c>
    </row>
    <row r="87" spans="1:17" ht="30" customHeight="1" x14ac:dyDescent="0.25">
      <c r="A87" s="39" t="s">
        <v>6</v>
      </c>
      <c r="B87" s="39" t="s">
        <v>1</v>
      </c>
      <c r="C87" s="57" t="s">
        <v>1</v>
      </c>
      <c r="D87" s="58"/>
      <c r="E87" s="66"/>
      <c r="F87" s="60"/>
      <c r="G87" s="61"/>
      <c r="H87" s="62"/>
      <c r="I87" s="63"/>
      <c r="J87" s="63"/>
      <c r="K87" s="58"/>
      <c r="L87" s="64"/>
      <c r="N87" s="32">
        <f t="shared" si="10"/>
        <v>0</v>
      </c>
      <c r="O87" s="32">
        <f t="shared" si="37"/>
        <v>0</v>
      </c>
    </row>
    <row r="88" spans="1:17" ht="30" customHeight="1" x14ac:dyDescent="0.15">
      <c r="A88" s="24"/>
      <c r="B88" s="24"/>
      <c r="C88" s="18">
        <v>0</v>
      </c>
      <c r="D88" s="18"/>
      <c r="E88" s="23"/>
      <c r="F88" s="23"/>
      <c r="G88" s="21"/>
      <c r="H88" s="18"/>
      <c r="I88" s="18"/>
      <c r="J88" s="18"/>
      <c r="K88" s="19"/>
    </row>
    <row r="89" spans="1:17" s="6" customFormat="1" ht="30" customHeight="1" x14ac:dyDescent="0.15">
      <c r="A89" s="13"/>
      <c r="B89" s="13"/>
      <c r="C89" s="16"/>
      <c r="D89" s="18"/>
      <c r="E89" s="71" t="s">
        <v>123</v>
      </c>
      <c r="F89" s="20">
        <v>0</v>
      </c>
      <c r="G89" s="17"/>
      <c r="H89" s="16"/>
      <c r="I89" s="16"/>
      <c r="J89" s="16"/>
      <c r="K89" s="15"/>
    </row>
    <row r="90" spans="1:17" ht="30" customHeight="1" x14ac:dyDescent="0.15">
      <c r="A90" s="14"/>
      <c r="B90" s="14"/>
      <c r="C90" s="18"/>
      <c r="D90" s="18"/>
      <c r="E90" s="23" t="s">
        <v>124</v>
      </c>
      <c r="F90" s="20">
        <v>0</v>
      </c>
      <c r="G90" s="21"/>
      <c r="H90" s="18"/>
      <c r="I90" s="18"/>
      <c r="J90" s="18"/>
      <c r="K90" s="19"/>
    </row>
    <row r="91" spans="1:17" ht="30" customHeight="1" x14ac:dyDescent="0.15">
      <c r="A91" s="14"/>
      <c r="B91" s="14"/>
      <c r="C91" s="18"/>
      <c r="D91" s="18"/>
      <c r="E91" s="23"/>
      <c r="F91" s="20"/>
      <c r="G91" s="21"/>
      <c r="H91" s="18"/>
      <c r="I91" s="18"/>
      <c r="J91" s="18"/>
      <c r="K91" s="22"/>
    </row>
    <row r="92" spans="1:17" ht="30" customHeight="1" x14ac:dyDescent="0.15">
      <c r="A92" s="14"/>
      <c r="B92" s="14"/>
      <c r="C92" s="18"/>
      <c r="D92" s="18"/>
      <c r="E92" s="23" t="s">
        <v>125</v>
      </c>
      <c r="F92" s="20">
        <f>SUM(F89:F91)</f>
        <v>0</v>
      </c>
      <c r="G92" s="21"/>
      <c r="H92" s="18"/>
      <c r="I92" s="18"/>
      <c r="J92" s="18"/>
      <c r="K92" s="19"/>
    </row>
    <row r="93" spans="1:17" ht="30" customHeight="1" x14ac:dyDescent="0.15">
      <c r="A93" s="25"/>
      <c r="B93" s="25"/>
      <c r="C93" s="26"/>
      <c r="D93" s="26"/>
      <c r="E93" s="70"/>
      <c r="F93" s="19"/>
      <c r="G93" s="21"/>
      <c r="H93" s="26"/>
      <c r="I93" s="26"/>
      <c r="J93" s="26"/>
      <c r="K93" s="19"/>
    </row>
    <row r="94" spans="1:17" ht="30" customHeight="1" x14ac:dyDescent="0.15">
      <c r="A94" s="25"/>
      <c r="B94" s="25"/>
      <c r="C94" s="26"/>
      <c r="D94" s="26"/>
      <c r="E94" s="19"/>
      <c r="F94" s="19">
        <f>F5+F92</f>
        <v>184798000</v>
      </c>
      <c r="G94" s="21"/>
      <c r="H94" s="26"/>
      <c r="I94" s="26"/>
      <c r="J94" s="26"/>
      <c r="K94" s="19"/>
    </row>
    <row r="95" spans="1:17" ht="30" customHeight="1" x14ac:dyDescent="0.15">
      <c r="A95" s="25"/>
      <c r="B95" s="25"/>
      <c r="C95" s="26"/>
      <c r="D95" s="26"/>
      <c r="E95" s="19"/>
      <c r="F95" s="19"/>
      <c r="G95" s="21"/>
      <c r="H95" s="26"/>
      <c r="I95" s="26"/>
      <c r="J95" s="26"/>
      <c r="K95" s="19"/>
    </row>
    <row r="96" spans="1:17" ht="30" customHeight="1" x14ac:dyDescent="0.15">
      <c r="A96" s="25"/>
      <c r="B96" s="25"/>
      <c r="C96" s="26"/>
      <c r="D96" s="26"/>
      <c r="E96" s="19"/>
      <c r="F96" s="19"/>
      <c r="G96" s="21"/>
      <c r="H96" s="26"/>
      <c r="I96" s="26"/>
      <c r="J96" s="26"/>
      <c r="K96" s="19"/>
    </row>
    <row r="97" spans="1:17" ht="30" customHeight="1" x14ac:dyDescent="0.15">
      <c r="A97" s="25"/>
      <c r="B97" s="25"/>
      <c r="C97" s="26"/>
      <c r="D97" s="26"/>
      <c r="E97" s="19"/>
      <c r="F97" s="19"/>
      <c r="G97" s="21"/>
      <c r="H97" s="26"/>
      <c r="I97" s="26"/>
      <c r="J97" s="26"/>
      <c r="K97" s="19"/>
    </row>
    <row r="98" spans="1:17" ht="30" customHeight="1" x14ac:dyDescent="0.15">
      <c r="A98" s="25"/>
      <c r="B98" s="25"/>
      <c r="C98" s="26"/>
      <c r="D98" s="26"/>
      <c r="E98" s="19"/>
      <c r="F98" s="19"/>
      <c r="G98" s="21"/>
      <c r="H98" s="26"/>
      <c r="I98" s="26"/>
      <c r="J98" s="26"/>
      <c r="K98" s="19"/>
    </row>
    <row r="99" spans="1:17" ht="30" customHeight="1" x14ac:dyDescent="0.15">
      <c r="A99" s="25"/>
      <c r="B99" s="25"/>
      <c r="C99" s="26"/>
      <c r="D99" s="26"/>
      <c r="E99" s="19"/>
      <c r="F99" s="19"/>
      <c r="G99" s="21"/>
      <c r="H99" s="26"/>
      <c r="I99" s="26"/>
      <c r="J99" s="26"/>
      <c r="K99" s="19"/>
    </row>
    <row r="100" spans="1:17" ht="30" customHeight="1" x14ac:dyDescent="0.15">
      <c r="A100" s="25"/>
      <c r="B100" s="25"/>
      <c r="C100" s="26"/>
      <c r="D100" s="26"/>
      <c r="E100" s="19"/>
      <c r="F100" s="19"/>
      <c r="G100" s="21"/>
      <c r="H100" s="26"/>
      <c r="I100" s="26"/>
      <c r="J100" s="26"/>
      <c r="K100" s="19"/>
    </row>
    <row r="101" spans="1:17" ht="30" customHeight="1" x14ac:dyDescent="0.15">
      <c r="A101" s="27"/>
      <c r="B101" s="27"/>
      <c r="C101" s="28"/>
      <c r="D101" s="28"/>
      <c r="E101" s="29"/>
      <c r="F101" s="29"/>
      <c r="G101" s="21"/>
      <c r="H101" s="28"/>
      <c r="I101" s="28"/>
      <c r="J101" s="28"/>
      <c r="K101" s="19"/>
    </row>
    <row r="102" spans="1:17" ht="30" customHeight="1" x14ac:dyDescent="0.15">
      <c r="A102" s="27"/>
      <c r="B102" s="27"/>
      <c r="C102" s="28"/>
      <c r="D102" s="28"/>
      <c r="E102" s="29"/>
      <c r="F102" s="29"/>
      <c r="G102" s="21"/>
      <c r="H102" s="28"/>
      <c r="I102" s="28"/>
      <c r="J102" s="28"/>
      <c r="K102" s="19"/>
    </row>
    <row r="103" spans="1:17" ht="30" customHeight="1" x14ac:dyDescent="0.15">
      <c r="A103" s="27"/>
      <c r="B103" s="27"/>
      <c r="C103" s="28"/>
      <c r="D103" s="28"/>
      <c r="E103" s="29"/>
      <c r="F103" s="29"/>
      <c r="G103" s="21"/>
      <c r="H103" s="28"/>
      <c r="I103" s="28"/>
      <c r="J103" s="28"/>
      <c r="K103" s="19"/>
    </row>
    <row r="104" spans="1:17" ht="30" customHeight="1" x14ac:dyDescent="0.15">
      <c r="A104" s="27"/>
      <c r="B104" s="27"/>
      <c r="C104" s="28"/>
      <c r="D104" s="28"/>
      <c r="E104" s="29"/>
      <c r="F104" s="29"/>
      <c r="G104" s="21"/>
      <c r="H104" s="28"/>
      <c r="I104" s="28"/>
      <c r="J104" s="28"/>
      <c r="K104" s="19"/>
    </row>
    <row r="105" spans="1:17" ht="30" customHeight="1" x14ac:dyDescent="0.15">
      <c r="A105" s="27"/>
      <c r="B105" s="27"/>
      <c r="C105" s="28"/>
      <c r="D105" s="28"/>
      <c r="E105" s="29"/>
      <c r="F105" s="29"/>
      <c r="G105" s="21"/>
      <c r="H105" s="28"/>
      <c r="I105" s="28"/>
      <c r="J105" s="28"/>
      <c r="K105" s="19"/>
    </row>
    <row r="106" spans="1:17" ht="30" customHeight="1" x14ac:dyDescent="0.15">
      <c r="A106" s="27"/>
      <c r="B106" s="27"/>
      <c r="C106" s="28"/>
      <c r="D106" s="28"/>
      <c r="E106" s="29"/>
      <c r="F106" s="29"/>
      <c r="G106" s="21"/>
      <c r="H106" s="28"/>
      <c r="I106" s="28"/>
      <c r="J106" s="28"/>
      <c r="K106" s="19"/>
    </row>
    <row r="107" spans="1:17" ht="30" customHeight="1" x14ac:dyDescent="0.15">
      <c r="A107" s="25"/>
      <c r="B107" s="25"/>
      <c r="C107" s="26"/>
      <c r="D107" s="26"/>
      <c r="E107" s="19"/>
      <c r="F107" s="19"/>
      <c r="G107" s="21"/>
      <c r="H107" s="26"/>
      <c r="I107" s="26"/>
      <c r="J107" s="26"/>
      <c r="K107" s="19"/>
    </row>
    <row r="108" spans="1:17" x14ac:dyDescent="0.15">
      <c r="G108" s="10"/>
    </row>
    <row r="109" spans="1:17" x14ac:dyDescent="0.15">
      <c r="G109" s="10"/>
    </row>
    <row r="110" spans="1:17" s="9" customFormat="1" x14ac:dyDescent="0.15">
      <c r="A110" s="8"/>
      <c r="B110" s="8"/>
      <c r="E110" s="8"/>
      <c r="F110" s="8"/>
      <c r="G110" s="10"/>
      <c r="K110" s="8"/>
      <c r="L110" s="1"/>
      <c r="M110" s="1"/>
      <c r="N110" s="1"/>
      <c r="O110" s="1"/>
      <c r="P110" s="1"/>
      <c r="Q110" s="1"/>
    </row>
    <row r="111" spans="1:17" s="9" customFormat="1" x14ac:dyDescent="0.15">
      <c r="A111" s="8"/>
      <c r="B111" s="8"/>
      <c r="E111" s="8"/>
      <c r="F111" s="8"/>
      <c r="G111" s="10"/>
      <c r="K111" s="8"/>
      <c r="L111" s="1"/>
      <c r="M111" s="1"/>
      <c r="N111" s="1"/>
      <c r="O111" s="1"/>
      <c r="P111" s="1"/>
      <c r="Q111" s="1"/>
    </row>
    <row r="112" spans="1:17" s="9" customFormat="1" x14ac:dyDescent="0.15">
      <c r="A112" s="8"/>
      <c r="B112" s="8"/>
      <c r="E112" s="8"/>
      <c r="F112" s="8"/>
      <c r="G112" s="10"/>
      <c r="K112" s="8"/>
      <c r="L112" s="1"/>
      <c r="M112" s="1"/>
      <c r="N112" s="1"/>
      <c r="O112" s="1"/>
      <c r="P112" s="1"/>
      <c r="Q112" s="1"/>
    </row>
    <row r="113" spans="1:17" s="9" customFormat="1" x14ac:dyDescent="0.15">
      <c r="A113" s="8"/>
      <c r="B113" s="8"/>
      <c r="E113" s="8"/>
      <c r="F113" s="8"/>
      <c r="G113" s="10"/>
      <c r="K113" s="8"/>
      <c r="L113" s="1"/>
      <c r="M113" s="1"/>
      <c r="N113" s="1"/>
      <c r="O113" s="1"/>
      <c r="P113" s="1"/>
      <c r="Q113" s="1"/>
    </row>
    <row r="114" spans="1:17" s="9" customFormat="1" x14ac:dyDescent="0.15">
      <c r="A114" s="8"/>
      <c r="B114" s="8"/>
      <c r="E114" s="8"/>
      <c r="F114" s="8"/>
      <c r="G114" s="10"/>
      <c r="K114" s="8"/>
      <c r="L114" s="1"/>
      <c r="M114" s="1"/>
      <c r="N114" s="1"/>
      <c r="O114" s="1"/>
      <c r="P114" s="1"/>
      <c r="Q114" s="1"/>
    </row>
    <row r="115" spans="1:17" s="9" customFormat="1" x14ac:dyDescent="0.15">
      <c r="A115" s="8"/>
      <c r="B115" s="8"/>
      <c r="E115" s="8"/>
      <c r="F115" s="8"/>
      <c r="G115" s="10"/>
      <c r="K115" s="8"/>
      <c r="L115" s="1"/>
      <c r="M115" s="1"/>
      <c r="N115" s="1"/>
      <c r="O115" s="1"/>
      <c r="P115" s="1"/>
      <c r="Q115" s="1"/>
    </row>
    <row r="116" spans="1:17" s="9" customFormat="1" x14ac:dyDescent="0.15">
      <c r="A116" s="8"/>
      <c r="B116" s="8"/>
      <c r="E116" s="8"/>
      <c r="F116" s="8"/>
      <c r="G116" s="10"/>
      <c r="K116" s="8"/>
      <c r="L116" s="1"/>
      <c r="M116" s="1"/>
      <c r="N116" s="1"/>
      <c r="O116" s="1"/>
      <c r="P116" s="1"/>
      <c r="Q116" s="1"/>
    </row>
    <row r="117" spans="1:17" s="9" customFormat="1" x14ac:dyDescent="0.15">
      <c r="A117" s="8"/>
      <c r="B117" s="8"/>
      <c r="E117" s="8"/>
      <c r="F117" s="8"/>
      <c r="G117" s="10"/>
      <c r="K117" s="8"/>
      <c r="L117" s="1"/>
      <c r="M117" s="1"/>
      <c r="N117" s="1"/>
      <c r="O117" s="1"/>
      <c r="P117" s="1"/>
      <c r="Q117" s="1"/>
    </row>
    <row r="118" spans="1:17" s="9" customFormat="1" x14ac:dyDescent="0.15">
      <c r="A118" s="8"/>
      <c r="B118" s="8"/>
      <c r="E118" s="8"/>
      <c r="F118" s="8"/>
      <c r="G118" s="10"/>
      <c r="K118" s="8"/>
      <c r="L118" s="1"/>
      <c r="M118" s="1"/>
      <c r="N118" s="1"/>
      <c r="O118" s="1"/>
      <c r="P118" s="1"/>
      <c r="Q118" s="1"/>
    </row>
    <row r="119" spans="1:17" s="9" customFormat="1" x14ac:dyDescent="0.15">
      <c r="A119" s="8"/>
      <c r="B119" s="8"/>
      <c r="E119" s="8"/>
      <c r="F119" s="8"/>
      <c r="G119" s="10"/>
      <c r="K119" s="8"/>
      <c r="L119" s="1"/>
      <c r="M119" s="1"/>
      <c r="N119" s="1"/>
      <c r="O119" s="1"/>
      <c r="P119" s="1"/>
      <c r="Q119" s="1"/>
    </row>
    <row r="120" spans="1:17" s="9" customFormat="1" x14ac:dyDescent="0.15">
      <c r="A120" s="8"/>
      <c r="B120" s="8"/>
      <c r="E120" s="8"/>
      <c r="F120" s="8"/>
      <c r="G120" s="10"/>
      <c r="K120" s="8"/>
      <c r="L120" s="1"/>
      <c r="M120" s="1"/>
      <c r="N120" s="1"/>
      <c r="O120" s="1"/>
      <c r="P120" s="1"/>
      <c r="Q120" s="1"/>
    </row>
    <row r="121" spans="1:17" s="9" customFormat="1" x14ac:dyDescent="0.15">
      <c r="A121" s="8"/>
      <c r="B121" s="8"/>
      <c r="E121" s="8"/>
      <c r="F121" s="8"/>
      <c r="G121" s="10"/>
      <c r="K121" s="8"/>
      <c r="L121" s="1"/>
      <c r="M121" s="1"/>
      <c r="N121" s="1"/>
      <c r="O121" s="1"/>
      <c r="P121" s="1"/>
      <c r="Q121" s="1"/>
    </row>
    <row r="122" spans="1:17" s="9" customFormat="1" x14ac:dyDescent="0.15">
      <c r="A122" s="8"/>
      <c r="B122" s="8"/>
      <c r="E122" s="8"/>
      <c r="F122" s="8"/>
      <c r="G122" s="10"/>
      <c r="K122" s="8"/>
      <c r="L122" s="1"/>
      <c r="M122" s="1"/>
      <c r="N122" s="1"/>
      <c r="O122" s="1"/>
      <c r="P122" s="1"/>
      <c r="Q122" s="1"/>
    </row>
    <row r="123" spans="1:17" s="9" customFormat="1" x14ac:dyDescent="0.15">
      <c r="A123" s="8"/>
      <c r="B123" s="8"/>
      <c r="E123" s="8"/>
      <c r="F123" s="8"/>
      <c r="G123" s="10"/>
      <c r="K123" s="8"/>
      <c r="L123" s="1"/>
      <c r="M123" s="1"/>
      <c r="N123" s="1"/>
      <c r="O123" s="1"/>
      <c r="P123" s="1"/>
      <c r="Q123" s="1"/>
    </row>
    <row r="124" spans="1:17" s="9" customFormat="1" x14ac:dyDescent="0.15">
      <c r="A124" s="8"/>
      <c r="B124" s="8"/>
      <c r="E124" s="8"/>
      <c r="F124" s="8"/>
      <c r="G124" s="10"/>
      <c r="K124" s="8"/>
      <c r="L124" s="1"/>
      <c r="M124" s="1"/>
      <c r="N124" s="1"/>
      <c r="O124" s="1"/>
      <c r="P124" s="1"/>
      <c r="Q124" s="1"/>
    </row>
    <row r="125" spans="1:17" s="9" customFormat="1" x14ac:dyDescent="0.15">
      <c r="A125" s="8"/>
      <c r="B125" s="8"/>
      <c r="E125" s="8"/>
      <c r="F125" s="8"/>
      <c r="G125" s="10"/>
      <c r="K125" s="8"/>
      <c r="L125" s="1"/>
      <c r="M125" s="1"/>
      <c r="N125" s="1"/>
      <c r="O125" s="1"/>
      <c r="P125" s="1"/>
      <c r="Q125" s="1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  <row r="234" spans="1:17" s="9" customFormat="1" x14ac:dyDescent="0.15">
      <c r="A234" s="8"/>
      <c r="B234" s="8"/>
      <c r="E234" s="8"/>
      <c r="F234" s="8"/>
      <c r="G234" s="10"/>
      <c r="K234" s="8"/>
      <c r="L234" s="1"/>
      <c r="M234" s="1"/>
      <c r="N234" s="1"/>
      <c r="O234" s="1"/>
      <c r="P234" s="1"/>
      <c r="Q234" s="1"/>
    </row>
    <row r="235" spans="1:17" s="9" customFormat="1" x14ac:dyDescent="0.15">
      <c r="A235" s="8"/>
      <c r="B235" s="8"/>
      <c r="E235" s="8"/>
      <c r="F235" s="8"/>
      <c r="G235" s="10"/>
      <c r="K235" s="8"/>
      <c r="L235" s="1"/>
      <c r="M235" s="1"/>
      <c r="N235" s="1"/>
      <c r="O235" s="1"/>
      <c r="P235" s="1"/>
      <c r="Q235" s="1"/>
    </row>
    <row r="236" spans="1:17" s="9" customFormat="1" x14ac:dyDescent="0.15">
      <c r="A236" s="8"/>
      <c r="B236" s="8"/>
      <c r="E236" s="8"/>
      <c r="F236" s="8"/>
      <c r="G236" s="10"/>
      <c r="K236" s="8"/>
      <c r="L236" s="1"/>
      <c r="M236" s="1"/>
      <c r="N236" s="1"/>
      <c r="O236" s="1"/>
      <c r="P236" s="1"/>
      <c r="Q236" s="1"/>
    </row>
    <row r="237" spans="1:17" s="9" customFormat="1" x14ac:dyDescent="0.15">
      <c r="A237" s="8"/>
      <c r="B237" s="8"/>
      <c r="E237" s="8"/>
      <c r="F237" s="8"/>
      <c r="G237" s="10"/>
      <c r="K237" s="8"/>
      <c r="L237" s="1"/>
      <c r="M237" s="1"/>
      <c r="N237" s="1"/>
      <c r="O237" s="1"/>
      <c r="P237" s="1"/>
      <c r="Q237" s="1"/>
    </row>
    <row r="238" spans="1:17" s="9" customFormat="1" x14ac:dyDescent="0.15">
      <c r="A238" s="8"/>
      <c r="B238" s="8"/>
      <c r="E238" s="8"/>
      <c r="F238" s="8"/>
      <c r="G238" s="10"/>
      <c r="K238" s="8"/>
      <c r="L238" s="1"/>
      <c r="M238" s="1"/>
      <c r="N238" s="1"/>
      <c r="O238" s="1"/>
      <c r="P238" s="1"/>
      <c r="Q238" s="1"/>
    </row>
    <row r="239" spans="1:17" s="9" customFormat="1" x14ac:dyDescent="0.15">
      <c r="A239" s="8"/>
      <c r="B239" s="8"/>
      <c r="E239" s="8"/>
      <c r="F239" s="8"/>
      <c r="G239" s="10"/>
      <c r="K239" s="8"/>
      <c r="L239" s="1"/>
      <c r="M239" s="1"/>
      <c r="N239" s="1"/>
      <c r="O239" s="1"/>
      <c r="P239" s="1"/>
      <c r="Q239" s="1"/>
    </row>
    <row r="240" spans="1:17" s="9" customFormat="1" x14ac:dyDescent="0.15">
      <c r="A240" s="8"/>
      <c r="B240" s="8"/>
      <c r="E240" s="8"/>
      <c r="F240" s="8"/>
      <c r="G240" s="10"/>
      <c r="K240" s="8"/>
      <c r="L240" s="1"/>
      <c r="M240" s="1"/>
      <c r="N240" s="1"/>
      <c r="O240" s="1"/>
      <c r="P240" s="1"/>
      <c r="Q240" s="1"/>
    </row>
    <row r="241" spans="1:17" s="9" customFormat="1" x14ac:dyDescent="0.15">
      <c r="A241" s="8"/>
      <c r="B241" s="8"/>
      <c r="E241" s="8"/>
      <c r="F241" s="8"/>
      <c r="G241" s="10"/>
      <c r="K241" s="8"/>
      <c r="L241" s="1"/>
      <c r="M241" s="1"/>
      <c r="N241" s="1"/>
      <c r="O241" s="1"/>
      <c r="P241" s="1"/>
      <c r="Q241" s="1"/>
    </row>
    <row r="242" spans="1:17" s="9" customFormat="1" x14ac:dyDescent="0.15">
      <c r="A242" s="8"/>
      <c r="B242" s="8"/>
      <c r="E242" s="8"/>
      <c r="F242" s="8"/>
      <c r="G242" s="10"/>
      <c r="K242" s="8"/>
      <c r="L242" s="1"/>
      <c r="M242" s="1"/>
      <c r="N242" s="1"/>
      <c r="O242" s="1"/>
      <c r="P242" s="1"/>
      <c r="Q242" s="1"/>
    </row>
    <row r="243" spans="1:17" s="9" customFormat="1" x14ac:dyDescent="0.15">
      <c r="A243" s="8"/>
      <c r="B243" s="8"/>
      <c r="E243" s="8"/>
      <c r="F243" s="8"/>
      <c r="G243" s="10"/>
      <c r="K243" s="8"/>
      <c r="L243" s="1"/>
      <c r="M243" s="1"/>
      <c r="N243" s="1"/>
      <c r="O243" s="1"/>
      <c r="P243" s="1"/>
      <c r="Q243" s="1"/>
    </row>
    <row r="244" spans="1:17" s="9" customFormat="1" x14ac:dyDescent="0.15">
      <c r="A244" s="8"/>
      <c r="B244" s="8"/>
      <c r="E244" s="8"/>
      <c r="F244" s="8"/>
      <c r="G244" s="10"/>
      <c r="K244" s="8"/>
      <c r="L244" s="1"/>
      <c r="M244" s="1"/>
      <c r="N244" s="1"/>
      <c r="O244" s="1"/>
      <c r="P244" s="1"/>
      <c r="Q244" s="1"/>
    </row>
    <row r="245" spans="1:17" s="9" customFormat="1" x14ac:dyDescent="0.15">
      <c r="A245" s="8"/>
      <c r="B245" s="8"/>
      <c r="E245" s="8"/>
      <c r="F245" s="8"/>
      <c r="G245" s="10"/>
      <c r="K245" s="8"/>
      <c r="L245" s="1"/>
      <c r="M245" s="1"/>
      <c r="N245" s="1"/>
      <c r="O245" s="1"/>
      <c r="P245" s="1"/>
      <c r="Q245" s="1"/>
    </row>
    <row r="246" spans="1:17" s="9" customFormat="1" x14ac:dyDescent="0.15">
      <c r="A246" s="8"/>
      <c r="B246" s="8"/>
      <c r="E246" s="8"/>
      <c r="F246" s="8"/>
      <c r="G246" s="10"/>
      <c r="K246" s="8"/>
      <c r="L246" s="1"/>
      <c r="M246" s="1"/>
      <c r="N246" s="1"/>
      <c r="O246" s="1"/>
      <c r="P246" s="1"/>
      <c r="Q246" s="1"/>
    </row>
    <row r="247" spans="1:17" s="9" customFormat="1" x14ac:dyDescent="0.15">
      <c r="A247" s="8"/>
      <c r="B247" s="8"/>
      <c r="E247" s="8"/>
      <c r="F247" s="8"/>
      <c r="G247" s="10"/>
      <c r="K247" s="8"/>
      <c r="L247" s="1"/>
      <c r="M247" s="1"/>
      <c r="N247" s="1"/>
      <c r="O247" s="1"/>
      <c r="P247" s="1"/>
      <c r="Q247" s="1"/>
    </row>
    <row r="248" spans="1:17" s="9" customFormat="1" x14ac:dyDescent="0.15">
      <c r="A248" s="8"/>
      <c r="B248" s="8"/>
      <c r="E248" s="8"/>
      <c r="F248" s="8"/>
      <c r="G248" s="10"/>
      <c r="K248" s="8"/>
      <c r="L248" s="1"/>
      <c r="M248" s="1"/>
      <c r="N248" s="1"/>
      <c r="O248" s="1"/>
      <c r="P248" s="1"/>
      <c r="Q248" s="1"/>
    </row>
    <row r="249" spans="1:17" s="9" customFormat="1" x14ac:dyDescent="0.15">
      <c r="A249" s="8"/>
      <c r="B249" s="8"/>
      <c r="E249" s="8"/>
      <c r="F249" s="8"/>
      <c r="G249" s="10"/>
      <c r="K249" s="8"/>
      <c r="L249" s="1"/>
      <c r="M249" s="1"/>
      <c r="N249" s="1"/>
      <c r="O249" s="1"/>
      <c r="P249" s="1"/>
      <c r="Q249" s="1"/>
    </row>
    <row r="250" spans="1:17" s="9" customFormat="1" x14ac:dyDescent="0.15">
      <c r="A250" s="8"/>
      <c r="B250" s="8"/>
      <c r="E250" s="8"/>
      <c r="F250" s="8"/>
      <c r="G250" s="10"/>
      <c r="K250" s="8"/>
      <c r="L250" s="1"/>
      <c r="M250" s="1"/>
      <c r="N250" s="1"/>
      <c r="O250" s="1"/>
      <c r="P250" s="1"/>
      <c r="Q250" s="1"/>
    </row>
    <row r="251" spans="1:17" s="9" customFormat="1" x14ac:dyDescent="0.15">
      <c r="A251" s="8"/>
      <c r="B251" s="8"/>
      <c r="E251" s="8"/>
      <c r="F251" s="8"/>
      <c r="G251" s="10"/>
      <c r="K251" s="8"/>
      <c r="L251" s="1"/>
      <c r="M251" s="1"/>
      <c r="N251" s="1"/>
      <c r="O251" s="1"/>
      <c r="P251" s="1"/>
      <c r="Q251" s="1"/>
    </row>
    <row r="252" spans="1:17" s="9" customFormat="1" x14ac:dyDescent="0.15">
      <c r="A252" s="8"/>
      <c r="B252" s="8"/>
      <c r="E252" s="8"/>
      <c r="F252" s="8"/>
      <c r="G252" s="10"/>
      <c r="K252" s="8"/>
      <c r="L252" s="1"/>
      <c r="M252" s="1"/>
      <c r="N252" s="1"/>
      <c r="O252" s="1"/>
      <c r="P252" s="1"/>
      <c r="Q252" s="1"/>
    </row>
    <row r="253" spans="1:17" s="9" customFormat="1" x14ac:dyDescent="0.15">
      <c r="A253" s="8"/>
      <c r="B253" s="8"/>
      <c r="E253" s="8"/>
      <c r="F253" s="8"/>
      <c r="G253" s="10"/>
      <c r="K253" s="8"/>
      <c r="L253" s="1"/>
      <c r="M253" s="1"/>
      <c r="N253" s="1"/>
      <c r="O253" s="1"/>
      <c r="P253" s="1"/>
      <c r="Q253" s="1"/>
    </row>
    <row r="254" spans="1:17" s="9" customFormat="1" x14ac:dyDescent="0.15">
      <c r="A254" s="8"/>
      <c r="B254" s="8"/>
      <c r="E254" s="8"/>
      <c r="F254" s="8"/>
      <c r="G254" s="10"/>
      <c r="K254" s="8"/>
      <c r="L254" s="1"/>
      <c r="M254" s="1"/>
      <c r="N254" s="1"/>
      <c r="O254" s="1"/>
      <c r="P254" s="1"/>
      <c r="Q254" s="1"/>
    </row>
    <row r="255" spans="1:17" s="9" customFormat="1" x14ac:dyDescent="0.15">
      <c r="A255" s="8"/>
      <c r="B255" s="8"/>
      <c r="E255" s="8"/>
      <c r="F255" s="8"/>
      <c r="G255" s="10"/>
      <c r="K255" s="8"/>
      <c r="L255" s="1"/>
      <c r="M255" s="1"/>
      <c r="N255" s="1"/>
      <c r="O255" s="1"/>
      <c r="P255" s="1"/>
      <c r="Q255" s="1"/>
    </row>
    <row r="256" spans="1:17" s="9" customFormat="1" x14ac:dyDescent="0.15">
      <c r="A256" s="8"/>
      <c r="B256" s="8"/>
      <c r="E256" s="8"/>
      <c r="F256" s="8"/>
      <c r="G256" s="10"/>
      <c r="K256" s="8"/>
      <c r="L256" s="1"/>
      <c r="M256" s="1"/>
      <c r="N256" s="1"/>
      <c r="O256" s="1"/>
      <c r="P256" s="1"/>
      <c r="Q256" s="1"/>
    </row>
    <row r="257" spans="1:17" s="9" customFormat="1" x14ac:dyDescent="0.15">
      <c r="A257" s="8"/>
      <c r="B257" s="8"/>
      <c r="E257" s="8"/>
      <c r="F257" s="8"/>
      <c r="G257" s="10"/>
      <c r="K257" s="8"/>
      <c r="L257" s="1"/>
      <c r="M257" s="1"/>
      <c r="N257" s="1"/>
      <c r="O257" s="1"/>
      <c r="P257" s="1"/>
      <c r="Q257" s="1"/>
    </row>
    <row r="258" spans="1:17" s="9" customFormat="1" x14ac:dyDescent="0.15">
      <c r="A258" s="8"/>
      <c r="B258" s="8"/>
      <c r="E258" s="8"/>
      <c r="F258" s="8"/>
      <c r="G258" s="10"/>
      <c r="K258" s="8"/>
      <c r="L258" s="1"/>
      <c r="M258" s="1"/>
      <c r="N258" s="1"/>
      <c r="O258" s="1"/>
      <c r="P258" s="1"/>
      <c r="Q258" s="1"/>
    </row>
    <row r="259" spans="1:17" s="9" customFormat="1" x14ac:dyDescent="0.15">
      <c r="A259" s="8"/>
      <c r="B259" s="8"/>
      <c r="E259" s="8"/>
      <c r="F259" s="8"/>
      <c r="G259" s="10"/>
      <c r="K259" s="8"/>
      <c r="L259" s="1"/>
      <c r="M259" s="1"/>
      <c r="N259" s="1"/>
      <c r="O259" s="1"/>
      <c r="P259" s="1"/>
      <c r="Q259" s="1"/>
    </row>
    <row r="260" spans="1:17" s="9" customFormat="1" x14ac:dyDescent="0.15">
      <c r="A260" s="8"/>
      <c r="B260" s="8"/>
      <c r="E260" s="8"/>
      <c r="F260" s="8"/>
      <c r="G260" s="10"/>
      <c r="K260" s="8"/>
      <c r="L260" s="1"/>
      <c r="M260" s="1"/>
      <c r="N260" s="1"/>
      <c r="O260" s="1"/>
      <c r="P260" s="1"/>
      <c r="Q260" s="1"/>
    </row>
    <row r="261" spans="1:17" s="9" customFormat="1" x14ac:dyDescent="0.15">
      <c r="A261" s="8"/>
      <c r="B261" s="8"/>
      <c r="E261" s="8"/>
      <c r="F261" s="8"/>
      <c r="G261" s="10"/>
      <c r="K261" s="8"/>
      <c r="L261" s="1"/>
      <c r="M261" s="1"/>
      <c r="N261" s="1"/>
      <c r="O261" s="1"/>
      <c r="P261" s="1"/>
      <c r="Q261" s="1"/>
    </row>
    <row r="262" spans="1:17" s="9" customFormat="1" x14ac:dyDescent="0.15">
      <c r="A262" s="8"/>
      <c r="B262" s="8"/>
      <c r="E262" s="8"/>
      <c r="F262" s="8"/>
      <c r="G262" s="10"/>
      <c r="K262" s="8"/>
      <c r="L262" s="1"/>
      <c r="M262" s="1"/>
      <c r="N262" s="1"/>
      <c r="O262" s="1"/>
      <c r="P262" s="1"/>
      <c r="Q262" s="1"/>
    </row>
    <row r="263" spans="1:17" s="9" customFormat="1" x14ac:dyDescent="0.15">
      <c r="A263" s="8"/>
      <c r="B263" s="8"/>
      <c r="E263" s="8"/>
      <c r="F263" s="8"/>
      <c r="G263" s="10"/>
      <c r="K263" s="8"/>
      <c r="L263" s="1"/>
      <c r="M263" s="1"/>
      <c r="N263" s="1"/>
      <c r="O263" s="1"/>
      <c r="P263" s="1"/>
      <c r="Q263" s="1"/>
    </row>
    <row r="264" spans="1:17" s="9" customFormat="1" x14ac:dyDescent="0.15">
      <c r="A264" s="8"/>
      <c r="B264" s="8"/>
      <c r="E264" s="8"/>
      <c r="F264" s="8"/>
      <c r="G264" s="10"/>
      <c r="K264" s="8"/>
      <c r="L264" s="1"/>
      <c r="M264" s="1"/>
      <c r="N264" s="1"/>
      <c r="O264" s="1"/>
      <c r="P264" s="1"/>
      <c r="Q264" s="1"/>
    </row>
    <row r="265" spans="1:17" s="9" customFormat="1" x14ac:dyDescent="0.15">
      <c r="A265" s="8"/>
      <c r="B265" s="8"/>
      <c r="E265" s="8"/>
      <c r="F265" s="8"/>
      <c r="G265" s="10"/>
      <c r="K265" s="8"/>
      <c r="L265" s="1"/>
      <c r="M265" s="1"/>
      <c r="N265" s="1"/>
      <c r="O265" s="1"/>
      <c r="P265" s="1"/>
      <c r="Q265" s="1"/>
    </row>
    <row r="266" spans="1:17" s="9" customFormat="1" x14ac:dyDescent="0.15">
      <c r="A266" s="8"/>
      <c r="B266" s="8"/>
      <c r="E266" s="8"/>
      <c r="F266" s="8"/>
      <c r="G266" s="10"/>
      <c r="K266" s="8"/>
      <c r="L266" s="1"/>
      <c r="M266" s="1"/>
      <c r="N266" s="1"/>
      <c r="O266" s="1"/>
      <c r="P266" s="1"/>
      <c r="Q266" s="1"/>
    </row>
    <row r="267" spans="1:17" s="9" customFormat="1" x14ac:dyDescent="0.15">
      <c r="A267" s="8"/>
      <c r="B267" s="8"/>
      <c r="E267" s="8"/>
      <c r="F267" s="8"/>
      <c r="G267" s="10"/>
      <c r="K267" s="8"/>
      <c r="L267" s="1"/>
      <c r="M267" s="1"/>
      <c r="N267" s="1"/>
      <c r="O267" s="1"/>
      <c r="P267" s="1"/>
      <c r="Q267" s="1"/>
    </row>
    <row r="268" spans="1:17" s="9" customFormat="1" x14ac:dyDescent="0.15">
      <c r="A268" s="8"/>
      <c r="B268" s="8"/>
      <c r="E268" s="8"/>
      <c r="F268" s="8"/>
      <c r="G268" s="10"/>
      <c r="K268" s="8"/>
      <c r="L268" s="1"/>
      <c r="M268" s="1"/>
      <c r="N268" s="1"/>
      <c r="O268" s="1"/>
      <c r="P268" s="1"/>
      <c r="Q268" s="1"/>
    </row>
    <row r="269" spans="1:17" s="9" customFormat="1" x14ac:dyDescent="0.15">
      <c r="A269" s="8"/>
      <c r="B269" s="8"/>
      <c r="E269" s="8"/>
      <c r="F269" s="8"/>
      <c r="G269" s="10"/>
      <c r="K269" s="8"/>
      <c r="L269" s="1"/>
      <c r="M269" s="1"/>
      <c r="N269" s="1"/>
      <c r="O269" s="1"/>
      <c r="P269" s="1"/>
      <c r="Q269" s="1"/>
    </row>
    <row r="270" spans="1:17" s="9" customFormat="1" x14ac:dyDescent="0.15">
      <c r="A270" s="8"/>
      <c r="B270" s="8"/>
      <c r="E270" s="8"/>
      <c r="F270" s="8"/>
      <c r="G270" s="10"/>
      <c r="K270" s="8"/>
      <c r="L270" s="1"/>
      <c r="M270" s="1"/>
      <c r="N270" s="1"/>
      <c r="O270" s="1"/>
      <c r="P270" s="1"/>
      <c r="Q270" s="1"/>
    </row>
    <row r="271" spans="1:17" s="9" customFormat="1" x14ac:dyDescent="0.15">
      <c r="A271" s="8"/>
      <c r="B271" s="8"/>
      <c r="E271" s="8"/>
      <c r="F271" s="8"/>
      <c r="G271" s="10"/>
      <c r="K271" s="8"/>
      <c r="L271" s="1"/>
      <c r="M271" s="1"/>
      <c r="N271" s="1"/>
      <c r="O271" s="1"/>
      <c r="P271" s="1"/>
      <c r="Q271" s="1"/>
    </row>
    <row r="272" spans="1:17" s="9" customFormat="1" x14ac:dyDescent="0.15">
      <c r="A272" s="8"/>
      <c r="B272" s="8"/>
      <c r="E272" s="8"/>
      <c r="F272" s="8"/>
      <c r="G272" s="10"/>
      <c r="K272" s="8"/>
      <c r="L272" s="1"/>
      <c r="M272" s="1"/>
      <c r="N272" s="1"/>
      <c r="O272" s="1"/>
      <c r="P272" s="1"/>
      <c r="Q272" s="1"/>
    </row>
    <row r="273" spans="1:17" s="9" customFormat="1" x14ac:dyDescent="0.15">
      <c r="A273" s="8"/>
      <c r="B273" s="8"/>
      <c r="E273" s="8"/>
      <c r="F273" s="8"/>
      <c r="G273" s="10"/>
      <c r="K273" s="8"/>
      <c r="L273" s="1"/>
      <c r="M273" s="1"/>
      <c r="N273" s="1"/>
      <c r="O273" s="1"/>
      <c r="P273" s="1"/>
      <c r="Q273" s="1"/>
    </row>
    <row r="274" spans="1:17" s="9" customFormat="1" x14ac:dyDescent="0.15">
      <c r="A274" s="8"/>
      <c r="B274" s="8"/>
      <c r="E274" s="8"/>
      <c r="F274" s="8"/>
      <c r="G274" s="10"/>
      <c r="K274" s="8"/>
      <c r="L274" s="1"/>
      <c r="M274" s="1"/>
      <c r="N274" s="1"/>
      <c r="O274" s="1"/>
      <c r="P274" s="1"/>
      <c r="Q274" s="1"/>
    </row>
    <row r="275" spans="1:17" s="9" customFormat="1" x14ac:dyDescent="0.15">
      <c r="A275" s="8"/>
      <c r="B275" s="8"/>
      <c r="E275" s="8"/>
      <c r="F275" s="8"/>
      <c r="G275" s="10"/>
      <c r="K275" s="8"/>
      <c r="L275" s="1"/>
      <c r="M275" s="1"/>
      <c r="N275" s="1"/>
      <c r="O275" s="1"/>
      <c r="P275" s="1"/>
      <c r="Q275" s="1"/>
    </row>
    <row r="276" spans="1:17" s="9" customFormat="1" x14ac:dyDescent="0.15">
      <c r="A276" s="8"/>
      <c r="B276" s="8"/>
      <c r="E276" s="8"/>
      <c r="F276" s="8"/>
      <c r="G276" s="10"/>
      <c r="K276" s="8"/>
      <c r="L276" s="1"/>
      <c r="M276" s="1"/>
      <c r="N276" s="1"/>
      <c r="O276" s="1"/>
      <c r="P276" s="1"/>
      <c r="Q276" s="1"/>
    </row>
    <row r="277" spans="1:17" s="9" customFormat="1" x14ac:dyDescent="0.15">
      <c r="A277" s="8"/>
      <c r="B277" s="8"/>
      <c r="E277" s="8"/>
      <c r="F277" s="8"/>
      <c r="G277" s="10"/>
      <c r="K277" s="8"/>
      <c r="L277" s="1"/>
      <c r="M277" s="1"/>
      <c r="N277" s="1"/>
      <c r="O277" s="1"/>
      <c r="P277" s="1"/>
      <c r="Q277" s="1"/>
    </row>
    <row r="278" spans="1:17" s="9" customFormat="1" x14ac:dyDescent="0.15">
      <c r="A278" s="8"/>
      <c r="B278" s="8"/>
      <c r="E278" s="8"/>
      <c r="F278" s="8"/>
      <c r="G278" s="10"/>
      <c r="K278" s="8"/>
      <c r="L278" s="1"/>
      <c r="M278" s="1"/>
      <c r="N278" s="1"/>
      <c r="O278" s="1"/>
      <c r="P278" s="1"/>
      <c r="Q278" s="1"/>
    </row>
    <row r="279" spans="1:17" s="9" customFormat="1" x14ac:dyDescent="0.15">
      <c r="A279" s="8"/>
      <c r="B279" s="8"/>
      <c r="E279" s="8"/>
      <c r="F279" s="8"/>
      <c r="G279" s="10"/>
      <c r="K279" s="8"/>
      <c r="L279" s="1"/>
      <c r="M279" s="1"/>
      <c r="N279" s="1"/>
      <c r="O279" s="1"/>
      <c r="P279" s="1"/>
      <c r="Q279" s="1"/>
    </row>
    <row r="280" spans="1:17" s="9" customFormat="1" x14ac:dyDescent="0.15">
      <c r="A280" s="8"/>
      <c r="B280" s="8"/>
      <c r="E280" s="8"/>
      <c r="F280" s="8"/>
      <c r="G280" s="10"/>
      <c r="K280" s="8"/>
      <c r="L280" s="1"/>
      <c r="M280" s="1"/>
      <c r="N280" s="1"/>
      <c r="O280" s="1"/>
      <c r="P280" s="1"/>
      <c r="Q280" s="1"/>
    </row>
    <row r="281" spans="1:17" s="9" customFormat="1" x14ac:dyDescent="0.15">
      <c r="A281" s="8"/>
      <c r="B281" s="8"/>
      <c r="E281" s="8"/>
      <c r="F281" s="8"/>
      <c r="G281" s="10"/>
      <c r="K281" s="8"/>
      <c r="L281" s="1"/>
      <c r="M281" s="1"/>
      <c r="N281" s="1"/>
      <c r="O281" s="1"/>
      <c r="P281" s="1"/>
      <c r="Q281" s="1"/>
    </row>
    <row r="282" spans="1:17" s="9" customFormat="1" x14ac:dyDescent="0.15">
      <c r="A282" s="8"/>
      <c r="B282" s="8"/>
      <c r="E282" s="8"/>
      <c r="F282" s="8"/>
      <c r="G282" s="10"/>
      <c r="K282" s="8"/>
      <c r="L282" s="1"/>
      <c r="M282" s="1"/>
      <c r="N282" s="1"/>
      <c r="O282" s="1"/>
      <c r="P282" s="1"/>
      <c r="Q282" s="1"/>
    </row>
    <row r="283" spans="1:17" s="9" customFormat="1" x14ac:dyDescent="0.15">
      <c r="A283" s="8"/>
      <c r="B283" s="8"/>
      <c r="E283" s="8"/>
      <c r="F283" s="8"/>
      <c r="G283" s="10"/>
      <c r="K283" s="8"/>
      <c r="L283" s="1"/>
      <c r="M283" s="1"/>
      <c r="N283" s="1"/>
      <c r="O283" s="1"/>
      <c r="P283" s="1"/>
      <c r="Q283" s="1"/>
    </row>
    <row r="284" spans="1:17" s="9" customFormat="1" x14ac:dyDescent="0.15">
      <c r="A284" s="8"/>
      <c r="B284" s="8"/>
      <c r="E284" s="8"/>
      <c r="F284" s="8"/>
      <c r="G284" s="10"/>
      <c r="K284" s="8"/>
      <c r="L284" s="1"/>
      <c r="M284" s="1"/>
      <c r="N284" s="1"/>
      <c r="O284" s="1"/>
      <c r="P284" s="1"/>
      <c r="Q284" s="1"/>
    </row>
    <row r="285" spans="1:17" s="9" customFormat="1" x14ac:dyDescent="0.15">
      <c r="A285" s="8"/>
      <c r="B285" s="8"/>
      <c r="E285" s="8"/>
      <c r="F285" s="8"/>
      <c r="G285" s="10"/>
      <c r="K285" s="8"/>
      <c r="L285" s="1"/>
      <c r="M285" s="1"/>
      <c r="N285" s="1"/>
      <c r="O285" s="1"/>
      <c r="P285" s="1"/>
      <c r="Q285" s="1"/>
    </row>
    <row r="286" spans="1:17" s="9" customFormat="1" x14ac:dyDescent="0.15">
      <c r="A286" s="8"/>
      <c r="B286" s="8"/>
      <c r="E286" s="8"/>
      <c r="F286" s="8"/>
      <c r="G286" s="10"/>
      <c r="K286" s="8"/>
      <c r="L286" s="1"/>
      <c r="M286" s="1"/>
      <c r="N286" s="1"/>
      <c r="O286" s="1"/>
      <c r="P286" s="1"/>
      <c r="Q286" s="1"/>
    </row>
    <row r="287" spans="1:17" s="9" customFormat="1" x14ac:dyDescent="0.15">
      <c r="A287" s="8"/>
      <c r="B287" s="8"/>
      <c r="E287" s="8"/>
      <c r="F287" s="8"/>
      <c r="G287" s="10"/>
      <c r="K287" s="8"/>
      <c r="L287" s="1"/>
      <c r="M287" s="1"/>
      <c r="N287" s="1"/>
      <c r="O287" s="1"/>
      <c r="P287" s="1"/>
      <c r="Q287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outlinePr summaryRight="0"/>
  </sheetPr>
  <dimension ref="A1:Q303"/>
  <sheetViews>
    <sheetView showZeros="0" view="pageBreakPreview" topLeftCell="A59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1473550000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151</v>
      </c>
      <c r="B6" s="38"/>
      <c r="C6" s="48"/>
      <c r="D6" s="48"/>
      <c r="E6" s="49"/>
      <c r="F6" s="50">
        <f>SUM(F7,F12,F21,F27,F41,F54,F60,F70,F84,F89,F95,F100,F31,F37)</f>
        <v>1473550000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SUM(F8:F10)</f>
        <v>205569000</v>
      </c>
      <c r="G7" s="43" t="s">
        <v>276</v>
      </c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>
        <v>0</v>
      </c>
      <c r="E8" s="59">
        <v>105550</v>
      </c>
      <c r="F8" s="60">
        <f>TRUNC(E8*D8,0)</f>
        <v>0</v>
      </c>
      <c r="G8" s="61"/>
      <c r="H8" s="62">
        <v>21</v>
      </c>
      <c r="I8" s="63">
        <v>1</v>
      </c>
      <c r="J8" s="63">
        <v>0</v>
      </c>
      <c r="K8" s="58">
        <f t="shared" ref="K8:K9" si="2">SUM(H8:J8)</f>
        <v>22</v>
      </c>
      <c r="L8" s="64"/>
      <c r="N8" s="32">
        <f t="shared" si="0"/>
        <v>22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1876</v>
      </c>
      <c r="E9" s="59">
        <v>108990</v>
      </c>
      <c r="F9" s="60">
        <f>TRUNC(E9*D9,0)</f>
        <v>204465240</v>
      </c>
      <c r="G9" s="61"/>
      <c r="H9" s="62">
        <v>1155</v>
      </c>
      <c r="I9" s="63">
        <v>7</v>
      </c>
      <c r="J9" s="63">
        <v>714</v>
      </c>
      <c r="K9" s="58">
        <f t="shared" si="2"/>
        <v>1876</v>
      </c>
      <c r="L9" s="64"/>
      <c r="N9" s="32">
        <f t="shared" si="0"/>
        <v>1876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TRUNC(SUM(F8:F9)*D10%)-352</f>
        <v>1103760</v>
      </c>
      <c r="G10" s="61"/>
      <c r="H10" s="62"/>
      <c r="I10" s="63"/>
      <c r="J10" s="63"/>
      <c r="K10" s="65">
        <v>0.54</v>
      </c>
      <c r="L10" s="60">
        <f>TRUNC(SUM(F8:F9)*K10%,-1)</f>
        <v>1104110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51</v>
      </c>
      <c r="B12" s="38" t="s">
        <v>1</v>
      </c>
      <c r="C12" s="48" t="s">
        <v>1</v>
      </c>
      <c r="D12" s="46"/>
      <c r="E12" s="55"/>
      <c r="F12" s="50">
        <f>SUM(F13:F19)</f>
        <v>486178000</v>
      </c>
      <c r="G12" s="43" t="s">
        <v>276</v>
      </c>
      <c r="H12" s="62"/>
      <c r="I12" s="63"/>
      <c r="J12" s="63"/>
      <c r="K12" s="46"/>
      <c r="L12" s="56"/>
      <c r="N12" s="32">
        <f t="shared" ref="N12:N19" si="3">SUM(H12:J12)</f>
        <v>0</v>
      </c>
      <c r="O12" s="32">
        <f t="shared" ref="O12:O19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2470</v>
      </c>
      <c r="E13" s="59">
        <v>110450</v>
      </c>
      <c r="F13" s="60">
        <f t="shared" ref="F13:F18" si="5">TRUNC(E13*D13,0)</f>
        <v>272811500</v>
      </c>
      <c r="G13" s="61"/>
      <c r="H13" s="62">
        <v>1501</v>
      </c>
      <c r="I13" s="63"/>
      <c r="J13" s="63">
        <v>969</v>
      </c>
      <c r="K13" s="58">
        <f t="shared" ref="K13:K16" si="6">SUM(H13:J13)</f>
        <v>2470</v>
      </c>
      <c r="L13" s="64"/>
      <c r="N13" s="32">
        <f t="shared" si="3"/>
        <v>2470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1650</v>
      </c>
      <c r="E14" s="59">
        <v>93700</v>
      </c>
      <c r="F14" s="60">
        <f t="shared" si="5"/>
        <v>154605000</v>
      </c>
      <c r="G14" s="61"/>
      <c r="H14" s="62">
        <v>1005</v>
      </c>
      <c r="I14" s="63"/>
      <c r="J14" s="63">
        <v>645</v>
      </c>
      <c r="K14" s="58">
        <f t="shared" si="6"/>
        <v>1650</v>
      </c>
      <c r="L14" s="64"/>
      <c r="N14" s="32">
        <f t="shared" si="3"/>
        <v>1650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hidden="1" customHeight="1" x14ac:dyDescent="0.25">
      <c r="A15" s="39" t="s">
        <v>13</v>
      </c>
      <c r="B15" s="39" t="s">
        <v>15</v>
      </c>
      <c r="C15" s="57" t="s">
        <v>4</v>
      </c>
      <c r="D15" s="58">
        <v>0</v>
      </c>
      <c r="E15" s="59">
        <v>92680</v>
      </c>
      <c r="F15" s="60">
        <f t="shared" si="5"/>
        <v>0</v>
      </c>
      <c r="G15" s="61" t="s">
        <v>153</v>
      </c>
      <c r="H15" s="62">
        <v>366</v>
      </c>
      <c r="I15" s="63"/>
      <c r="J15" s="63">
        <v>23</v>
      </c>
      <c r="K15" s="58">
        <f t="shared" si="6"/>
        <v>389</v>
      </c>
      <c r="L15" s="64"/>
      <c r="N15" s="32">
        <f t="shared" si="3"/>
        <v>389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hidden="1" customHeight="1" x14ac:dyDescent="0.25">
      <c r="A16" s="39" t="s">
        <v>14</v>
      </c>
      <c r="B16" s="39" t="s">
        <v>16</v>
      </c>
      <c r="C16" s="57" t="s">
        <v>4</v>
      </c>
      <c r="D16" s="58">
        <v>0</v>
      </c>
      <c r="E16" s="59">
        <v>82700</v>
      </c>
      <c r="F16" s="60">
        <f t="shared" si="5"/>
        <v>0</v>
      </c>
      <c r="G16" s="61" t="s">
        <v>143</v>
      </c>
      <c r="H16" s="62">
        <v>244</v>
      </c>
      <c r="I16" s="63"/>
      <c r="J16" s="63">
        <v>15</v>
      </c>
      <c r="K16" s="58">
        <f t="shared" si="6"/>
        <v>259</v>
      </c>
      <c r="L16" s="64"/>
      <c r="N16" s="32">
        <f t="shared" si="3"/>
        <v>259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7" ht="30" customHeight="1" x14ac:dyDescent="0.25">
      <c r="A17" s="39" t="s">
        <v>13</v>
      </c>
      <c r="B17" s="39" t="s">
        <v>15</v>
      </c>
      <c r="C17" s="57" t="s">
        <v>4</v>
      </c>
      <c r="D17" s="58">
        <v>389</v>
      </c>
      <c r="E17" s="59">
        <v>91960</v>
      </c>
      <c r="F17" s="60">
        <f t="shared" si="5"/>
        <v>35772440</v>
      </c>
      <c r="G17" s="61"/>
      <c r="H17" s="62">
        <v>1501</v>
      </c>
      <c r="I17" s="63"/>
      <c r="J17" s="63">
        <v>969</v>
      </c>
      <c r="K17" s="58">
        <f t="shared" ref="K17:K18" si="7">SUM(H17:J17)</f>
        <v>2470</v>
      </c>
      <c r="L17" s="64"/>
      <c r="N17" s="32">
        <f t="shared" ref="N17:N18" si="8">SUM(H17:J17)</f>
        <v>2470</v>
      </c>
      <c r="O17" s="32">
        <f t="shared" ref="O17:O18" si="9">K17-N17</f>
        <v>0</v>
      </c>
      <c r="P17" s="20">
        <f>'[79]관급자재(토목,기계)_전체분'!$L$619+'[79]관급자재(토목,기계)_전체분'!$L$620+'[79]관급자재(토목,기계)_전체분'!$L$542+'[79]관급자재(토목,기계)_전체분'!$L$543</f>
        <v>197966660</v>
      </c>
      <c r="Q17" s="20">
        <f>'[79]관급자재(토목,기계)_전체분'!$L$605+'[79]관급자재(토목,기계)_전체분'!$L$606</f>
        <v>1715200</v>
      </c>
    </row>
    <row r="18" spans="1:17" ht="30" customHeight="1" x14ac:dyDescent="0.25">
      <c r="A18" s="39" t="s">
        <v>14</v>
      </c>
      <c r="B18" s="39" t="s">
        <v>15</v>
      </c>
      <c r="C18" s="57" t="s">
        <v>4</v>
      </c>
      <c r="D18" s="58">
        <v>259</v>
      </c>
      <c r="E18" s="59">
        <v>79850</v>
      </c>
      <c r="F18" s="60">
        <f t="shared" si="5"/>
        <v>20681150</v>
      </c>
      <c r="G18" s="61"/>
      <c r="H18" s="62">
        <v>1005</v>
      </c>
      <c r="I18" s="63"/>
      <c r="J18" s="63">
        <v>645</v>
      </c>
      <c r="K18" s="58">
        <f t="shared" si="7"/>
        <v>1650</v>
      </c>
      <c r="L18" s="64"/>
      <c r="N18" s="32">
        <f t="shared" si="8"/>
        <v>1650</v>
      </c>
      <c r="O18" s="32">
        <f t="shared" si="9"/>
        <v>0</v>
      </c>
      <c r="P18" s="20">
        <f>TRUNC(P17*0.54%)</f>
        <v>1069019</v>
      </c>
      <c r="Q18" s="20">
        <f>TRUNC(Q17*0.54%)</f>
        <v>9262</v>
      </c>
    </row>
    <row r="19" spans="1:17" ht="30" customHeight="1" x14ac:dyDescent="0.15">
      <c r="A19" s="39" t="s">
        <v>12</v>
      </c>
      <c r="B19" s="39" t="s">
        <v>7</v>
      </c>
      <c r="C19" s="57" t="s">
        <v>8</v>
      </c>
      <c r="D19" s="65">
        <v>0.54</v>
      </c>
      <c r="E19" s="66"/>
      <c r="F19" s="60">
        <f>TRUNC(SUM(F13:F15)*D19%)-139</f>
        <v>2307910</v>
      </c>
      <c r="G19" s="61"/>
      <c r="H19" s="62"/>
      <c r="I19" s="63"/>
      <c r="J19" s="63"/>
      <c r="K19" s="65">
        <v>0.54</v>
      </c>
      <c r="L19" s="60">
        <f>TRUNC(SUM(F15:F16)*K19%,-1)</f>
        <v>0</v>
      </c>
      <c r="M19" s="31"/>
      <c r="N19" s="32">
        <f t="shared" si="3"/>
        <v>0</v>
      </c>
      <c r="O19" s="32">
        <f t="shared" si="4"/>
        <v>0.54</v>
      </c>
    </row>
    <row r="20" spans="1:17" s="6" customFormat="1" ht="30" customHeight="1" x14ac:dyDescent="0.25">
      <c r="A20" s="38"/>
      <c r="B20" s="38"/>
      <c r="C20" s="48"/>
      <c r="D20" s="68"/>
      <c r="E20" s="49"/>
      <c r="F20" s="50"/>
      <c r="G20" s="51"/>
      <c r="H20" s="52"/>
      <c r="I20" s="53"/>
      <c r="J20" s="53"/>
      <c r="K20" s="46"/>
      <c r="L20" s="54"/>
      <c r="P20" s="31"/>
    </row>
    <row r="21" spans="1:17" s="11" customFormat="1" ht="30" hidden="1" customHeight="1" x14ac:dyDescent="0.25">
      <c r="A21" s="38" t="s">
        <v>54</v>
      </c>
      <c r="B21" s="38" t="s">
        <v>1</v>
      </c>
      <c r="C21" s="48" t="s">
        <v>1</v>
      </c>
      <c r="D21" s="46"/>
      <c r="E21" s="55"/>
      <c r="F21" s="50">
        <f>TRUNC(SUM(F22:F24)+TRUNC(SUM(F22:F24)*K25%,-1),-3)</f>
        <v>0</v>
      </c>
      <c r="G21" s="43" t="s">
        <v>143</v>
      </c>
      <c r="H21" s="62"/>
      <c r="I21" s="63"/>
      <c r="J21" s="63"/>
      <c r="K21" s="46"/>
      <c r="L21" s="56"/>
      <c r="N21" s="32">
        <f t="shared" ref="N21:N41" si="10">SUM(H21:J21)</f>
        <v>0</v>
      </c>
      <c r="O21" s="32">
        <f t="shared" ref="O21:O99" si="11">K21-N21</f>
        <v>0</v>
      </c>
    </row>
    <row r="22" spans="1:17" ht="30" hidden="1" customHeight="1" x14ac:dyDescent="0.25">
      <c r="A22" s="39" t="s">
        <v>17</v>
      </c>
      <c r="B22" s="39" t="s">
        <v>28</v>
      </c>
      <c r="C22" s="57" t="s">
        <v>2</v>
      </c>
      <c r="D22" s="58">
        <v>0</v>
      </c>
      <c r="E22" s="59">
        <v>21500</v>
      </c>
      <c r="F22" s="60">
        <f>TRUNC(E22*D22,0)</f>
        <v>0</v>
      </c>
      <c r="G22" s="61"/>
      <c r="H22" s="62">
        <v>2081</v>
      </c>
      <c r="I22" s="63"/>
      <c r="J22" s="63">
        <v>554</v>
      </c>
      <c r="K22" s="58">
        <f t="shared" ref="K22:K24" si="12">SUM(H22:J22)</f>
        <v>2635</v>
      </c>
      <c r="L22" s="64"/>
      <c r="N22" s="32">
        <f t="shared" si="10"/>
        <v>2635</v>
      </c>
      <c r="O22" s="32">
        <f t="shared" si="11"/>
        <v>0</v>
      </c>
    </row>
    <row r="23" spans="1:17" ht="30" hidden="1" customHeight="1" x14ac:dyDescent="0.25">
      <c r="A23" s="39" t="s">
        <v>18</v>
      </c>
      <c r="B23" s="39" t="s">
        <v>29</v>
      </c>
      <c r="C23" s="57" t="s">
        <v>2</v>
      </c>
      <c r="D23" s="58">
        <v>0</v>
      </c>
      <c r="E23" s="59">
        <v>21590</v>
      </c>
      <c r="F23" s="60">
        <f>TRUNC(E23*D23,0)</f>
        <v>0</v>
      </c>
      <c r="G23" s="61"/>
      <c r="H23" s="62">
        <v>449</v>
      </c>
      <c r="I23" s="63"/>
      <c r="J23" s="63">
        <v>37</v>
      </c>
      <c r="K23" s="58">
        <f t="shared" si="12"/>
        <v>486</v>
      </c>
      <c r="L23" s="64"/>
      <c r="N23" s="32">
        <f t="shared" si="10"/>
        <v>486</v>
      </c>
      <c r="O23" s="32">
        <f t="shared" si="11"/>
        <v>0</v>
      </c>
    </row>
    <row r="24" spans="1:17" ht="30" hidden="1" customHeight="1" x14ac:dyDescent="0.25">
      <c r="A24" s="39" t="s">
        <v>19</v>
      </c>
      <c r="B24" s="39" t="s">
        <v>27</v>
      </c>
      <c r="C24" s="57" t="s">
        <v>2</v>
      </c>
      <c r="D24" s="58">
        <v>0</v>
      </c>
      <c r="E24" s="59">
        <v>20050</v>
      </c>
      <c r="F24" s="60">
        <f>TRUNC(E24*D24,0)</f>
        <v>0</v>
      </c>
      <c r="G24" s="61"/>
      <c r="H24" s="62">
        <v>3273</v>
      </c>
      <c r="I24" s="63"/>
      <c r="J24" s="63">
        <v>859</v>
      </c>
      <c r="K24" s="58">
        <f t="shared" si="12"/>
        <v>4132</v>
      </c>
      <c r="L24" s="64"/>
      <c r="N24" s="32">
        <f t="shared" si="10"/>
        <v>4132</v>
      </c>
      <c r="O24" s="32">
        <f t="shared" si="11"/>
        <v>0</v>
      </c>
    </row>
    <row r="25" spans="1:17" ht="30" hidden="1" customHeight="1" x14ac:dyDescent="0.15">
      <c r="A25" s="39" t="s">
        <v>12</v>
      </c>
      <c r="B25" s="39" t="s">
        <v>7</v>
      </c>
      <c r="C25" s="57" t="s">
        <v>8</v>
      </c>
      <c r="D25" s="65">
        <v>0.54</v>
      </c>
      <c r="E25" s="66"/>
      <c r="F25" s="60">
        <f>F21-F22-F23-F24</f>
        <v>0</v>
      </c>
      <c r="G25" s="61"/>
      <c r="H25" s="62"/>
      <c r="I25" s="63"/>
      <c r="J25" s="63"/>
      <c r="K25" s="65">
        <v>0.54</v>
      </c>
      <c r="L25" s="60">
        <f>TRUNC(SUM(F22:F24)*K25%,-1)</f>
        <v>0</v>
      </c>
      <c r="M25" s="31"/>
      <c r="N25" s="32">
        <f t="shared" si="10"/>
        <v>0</v>
      </c>
      <c r="O25" s="32">
        <f t="shared" si="11"/>
        <v>0.54</v>
      </c>
    </row>
    <row r="26" spans="1:17" ht="30" hidden="1" customHeight="1" x14ac:dyDescent="0.25">
      <c r="A26" s="39" t="s">
        <v>6</v>
      </c>
      <c r="B26" s="39" t="s">
        <v>1</v>
      </c>
      <c r="C26" s="57" t="s">
        <v>1</v>
      </c>
      <c r="D26" s="58"/>
      <c r="E26" s="66"/>
      <c r="F26" s="60"/>
      <c r="G26" s="61"/>
      <c r="H26" s="62"/>
      <c r="I26" s="63"/>
      <c r="J26" s="63"/>
      <c r="K26" s="58"/>
      <c r="L26" s="64"/>
      <c r="N26" s="32">
        <f t="shared" si="10"/>
        <v>0</v>
      </c>
      <c r="O26" s="32">
        <f t="shared" si="11"/>
        <v>0</v>
      </c>
    </row>
    <row r="27" spans="1:17" s="11" customFormat="1" ht="30" hidden="1" customHeight="1" x14ac:dyDescent="0.25">
      <c r="A27" s="38" t="s">
        <v>55</v>
      </c>
      <c r="B27" s="38" t="s">
        <v>1</v>
      </c>
      <c r="C27" s="48" t="s">
        <v>1</v>
      </c>
      <c r="D27" s="46"/>
      <c r="E27" s="55"/>
      <c r="F27" s="50">
        <f>SUM(F28:F29)</f>
        <v>0</v>
      </c>
      <c r="G27" s="43" t="s">
        <v>143</v>
      </c>
      <c r="H27" s="62"/>
      <c r="I27" s="63"/>
      <c r="J27" s="63"/>
      <c r="K27" s="46"/>
      <c r="L27" s="56"/>
      <c r="N27" s="32">
        <f t="shared" si="10"/>
        <v>0</v>
      </c>
      <c r="O27" s="32">
        <f t="shared" si="11"/>
        <v>0</v>
      </c>
    </row>
    <row r="28" spans="1:17" ht="30" hidden="1" customHeight="1" x14ac:dyDescent="0.25">
      <c r="A28" s="39" t="s">
        <v>20</v>
      </c>
      <c r="B28" s="39" t="s">
        <v>30</v>
      </c>
      <c r="C28" s="57" t="s">
        <v>2</v>
      </c>
      <c r="D28" s="58">
        <v>0</v>
      </c>
      <c r="E28" s="59">
        <v>8800</v>
      </c>
      <c r="F28" s="60">
        <f>TRUNC(E28*D28,0)</f>
        <v>0</v>
      </c>
      <c r="G28" s="61"/>
      <c r="H28" s="62">
        <v>1388</v>
      </c>
      <c r="I28" s="63"/>
      <c r="J28" s="63">
        <v>369</v>
      </c>
      <c r="K28" s="58">
        <f t="shared" ref="K28:K29" si="13">SUM(H28:J28)</f>
        <v>1757</v>
      </c>
      <c r="L28" s="64"/>
      <c r="N28" s="32">
        <f t="shared" si="10"/>
        <v>1757</v>
      </c>
      <c r="O28" s="32">
        <f t="shared" si="11"/>
        <v>0</v>
      </c>
    </row>
    <row r="29" spans="1:17" ht="30" hidden="1" customHeight="1" x14ac:dyDescent="0.25">
      <c r="A29" s="39" t="s">
        <v>21</v>
      </c>
      <c r="B29" s="39" t="s">
        <v>30</v>
      </c>
      <c r="C29" s="57" t="s">
        <v>2</v>
      </c>
      <c r="D29" s="58">
        <v>0</v>
      </c>
      <c r="E29" s="59">
        <v>8800</v>
      </c>
      <c r="F29" s="60">
        <f>TRUNC(E29*D29,0)</f>
        <v>0</v>
      </c>
      <c r="G29" s="61"/>
      <c r="H29" s="62">
        <v>299</v>
      </c>
      <c r="I29" s="63"/>
      <c r="J29" s="63">
        <v>25</v>
      </c>
      <c r="K29" s="58">
        <f t="shared" si="13"/>
        <v>324</v>
      </c>
      <c r="L29" s="64"/>
      <c r="N29" s="32">
        <f t="shared" si="10"/>
        <v>324</v>
      </c>
      <c r="O29" s="32">
        <f t="shared" si="11"/>
        <v>0</v>
      </c>
    </row>
    <row r="30" spans="1:17" ht="30" hidden="1" customHeight="1" x14ac:dyDescent="0.25">
      <c r="A30" s="39" t="s">
        <v>6</v>
      </c>
      <c r="B30" s="39" t="s">
        <v>1</v>
      </c>
      <c r="C30" s="57" t="s">
        <v>1</v>
      </c>
      <c r="D30" s="58"/>
      <c r="E30" s="66"/>
      <c r="F30" s="60"/>
      <c r="G30" s="61"/>
      <c r="H30" s="62"/>
      <c r="I30" s="63"/>
      <c r="J30" s="63"/>
      <c r="K30" s="58"/>
      <c r="L30" s="64"/>
      <c r="N30" s="32">
        <f t="shared" si="10"/>
        <v>0</v>
      </c>
      <c r="O30" s="32">
        <f t="shared" si="11"/>
        <v>0</v>
      </c>
    </row>
    <row r="31" spans="1:17" s="11" customFormat="1" ht="30" customHeight="1" x14ac:dyDescent="0.25">
      <c r="A31" s="38" t="s">
        <v>54</v>
      </c>
      <c r="B31" s="38" t="s">
        <v>1</v>
      </c>
      <c r="C31" s="48" t="s">
        <v>1</v>
      </c>
      <c r="D31" s="46"/>
      <c r="E31" s="55"/>
      <c r="F31" s="50">
        <f>SUM(F32:F35)</f>
        <v>162414000</v>
      </c>
      <c r="G31" s="43" t="s">
        <v>276</v>
      </c>
      <c r="H31" s="62"/>
      <c r="I31" s="63"/>
      <c r="J31" s="63"/>
      <c r="K31" s="46"/>
      <c r="L31" s="56"/>
      <c r="N31" s="32">
        <f t="shared" ref="N31:N39" si="14">SUM(H31:J31)</f>
        <v>0</v>
      </c>
      <c r="O31" s="32">
        <f t="shared" si="11"/>
        <v>0</v>
      </c>
    </row>
    <row r="32" spans="1:17" ht="30" customHeight="1" x14ac:dyDescent="0.25">
      <c r="A32" s="39" t="s">
        <v>17</v>
      </c>
      <c r="B32" s="39" t="s">
        <v>28</v>
      </c>
      <c r="C32" s="57" t="s">
        <v>2</v>
      </c>
      <c r="D32" s="58">
        <v>2635</v>
      </c>
      <c r="E32" s="59">
        <v>20680</v>
      </c>
      <c r="F32" s="60">
        <f>TRUNC(E32*D32,0)</f>
        <v>54491800</v>
      </c>
      <c r="G32" s="61"/>
      <c r="H32" s="62">
        <v>281</v>
      </c>
      <c r="I32" s="63"/>
      <c r="J32" s="63">
        <v>88</v>
      </c>
      <c r="K32" s="58">
        <f t="shared" ref="K32:K34" si="15">SUM(H32:J32)</f>
        <v>369</v>
      </c>
      <c r="L32" s="64"/>
      <c r="N32" s="32">
        <f t="shared" si="14"/>
        <v>369</v>
      </c>
      <c r="O32" s="32">
        <f t="shared" si="11"/>
        <v>0</v>
      </c>
    </row>
    <row r="33" spans="1:15" ht="30" customHeight="1" x14ac:dyDescent="0.25">
      <c r="A33" s="39" t="s">
        <v>18</v>
      </c>
      <c r="B33" s="39" t="s">
        <v>29</v>
      </c>
      <c r="C33" s="57" t="s">
        <v>2</v>
      </c>
      <c r="D33" s="58">
        <v>486</v>
      </c>
      <c r="E33" s="59">
        <v>22000</v>
      </c>
      <c r="F33" s="60">
        <f>TRUNC(E33*D33,0)</f>
        <v>10692000</v>
      </c>
      <c r="G33" s="61"/>
      <c r="H33" s="62">
        <v>58</v>
      </c>
      <c r="I33" s="63"/>
      <c r="J33" s="63">
        <v>0</v>
      </c>
      <c r="K33" s="58">
        <f t="shared" si="15"/>
        <v>58</v>
      </c>
      <c r="L33" s="64"/>
      <c r="N33" s="32">
        <f t="shared" si="14"/>
        <v>58</v>
      </c>
      <c r="O33" s="32">
        <f t="shared" si="11"/>
        <v>0</v>
      </c>
    </row>
    <row r="34" spans="1:15" ht="30" customHeight="1" x14ac:dyDescent="0.25">
      <c r="A34" s="39" t="s">
        <v>19</v>
      </c>
      <c r="B34" s="39" t="s">
        <v>27</v>
      </c>
      <c r="C34" s="57" t="s">
        <v>2</v>
      </c>
      <c r="D34" s="58">
        <v>4132</v>
      </c>
      <c r="E34" s="59">
        <v>23320</v>
      </c>
      <c r="F34" s="60">
        <f>TRUNC(E34*D34,0)</f>
        <v>96358240</v>
      </c>
      <c r="G34" s="61"/>
      <c r="H34" s="62">
        <v>277</v>
      </c>
      <c r="I34" s="63"/>
      <c r="J34" s="63">
        <v>148</v>
      </c>
      <c r="K34" s="58">
        <f t="shared" si="15"/>
        <v>425</v>
      </c>
      <c r="L34" s="64"/>
      <c r="N34" s="32">
        <f t="shared" si="14"/>
        <v>425</v>
      </c>
      <c r="O34" s="32">
        <f t="shared" si="11"/>
        <v>0</v>
      </c>
    </row>
    <row r="35" spans="1:15" ht="30" customHeight="1" x14ac:dyDescent="0.15">
      <c r="A35" s="39" t="s">
        <v>12</v>
      </c>
      <c r="B35" s="39" t="s">
        <v>7</v>
      </c>
      <c r="C35" s="57" t="s">
        <v>8</v>
      </c>
      <c r="D35" s="65">
        <v>0.54</v>
      </c>
      <c r="E35" s="66"/>
      <c r="F35" s="60">
        <f>TRUNC(SUM(F32:F34)*D35%)-367</f>
        <v>871960</v>
      </c>
      <c r="G35" s="61"/>
      <c r="H35" s="62"/>
      <c r="I35" s="63"/>
      <c r="J35" s="63"/>
      <c r="K35" s="65">
        <v>0.54</v>
      </c>
      <c r="L35" s="60">
        <f>TRUNC(SUM(F32:F34)*K35%,-1)</f>
        <v>872320</v>
      </c>
      <c r="M35" s="31"/>
      <c r="N35" s="32">
        <f t="shared" si="14"/>
        <v>0</v>
      </c>
      <c r="O35" s="32">
        <f t="shared" si="11"/>
        <v>0.54</v>
      </c>
    </row>
    <row r="36" spans="1:15" ht="30" customHeight="1" x14ac:dyDescent="0.25">
      <c r="A36" s="39" t="s">
        <v>6</v>
      </c>
      <c r="B36" s="39" t="s">
        <v>1</v>
      </c>
      <c r="C36" s="57" t="s">
        <v>1</v>
      </c>
      <c r="D36" s="58"/>
      <c r="E36" s="66"/>
      <c r="F36" s="60"/>
      <c r="G36" s="61"/>
      <c r="H36" s="62"/>
      <c r="I36" s="63"/>
      <c r="J36" s="63"/>
      <c r="K36" s="58"/>
      <c r="L36" s="64"/>
      <c r="N36" s="32">
        <f t="shared" si="14"/>
        <v>0</v>
      </c>
      <c r="O36" s="32">
        <f t="shared" si="11"/>
        <v>0</v>
      </c>
    </row>
    <row r="37" spans="1:15" s="11" customFormat="1" ht="30" customHeight="1" x14ac:dyDescent="0.25">
      <c r="A37" s="38" t="s">
        <v>55</v>
      </c>
      <c r="B37" s="38" t="s">
        <v>1</v>
      </c>
      <c r="C37" s="48" t="s">
        <v>1</v>
      </c>
      <c r="D37" s="46"/>
      <c r="E37" s="55"/>
      <c r="F37" s="50">
        <f>SUM(F38:F39)</f>
        <v>18312000</v>
      </c>
      <c r="G37" s="43" t="s">
        <v>276</v>
      </c>
      <c r="H37" s="62"/>
      <c r="I37" s="63"/>
      <c r="J37" s="63"/>
      <c r="K37" s="46"/>
      <c r="L37" s="56"/>
      <c r="N37" s="32">
        <f t="shared" si="14"/>
        <v>0</v>
      </c>
      <c r="O37" s="32">
        <f t="shared" si="11"/>
        <v>0</v>
      </c>
    </row>
    <row r="38" spans="1:15" ht="30" customHeight="1" x14ac:dyDescent="0.25">
      <c r="A38" s="39" t="s">
        <v>20</v>
      </c>
      <c r="B38" s="39" t="s">
        <v>30</v>
      </c>
      <c r="C38" s="57" t="s">
        <v>2</v>
      </c>
      <c r="D38" s="58">
        <v>1757</v>
      </c>
      <c r="E38" s="59">
        <v>8800</v>
      </c>
      <c r="F38" s="60">
        <f>TRUNC(E38*D38,0)</f>
        <v>15461600</v>
      </c>
      <c r="G38" s="61"/>
      <c r="H38" s="62">
        <v>187</v>
      </c>
      <c r="I38" s="63"/>
      <c r="J38" s="63">
        <v>59</v>
      </c>
      <c r="K38" s="58">
        <f t="shared" ref="K38:K39" si="16">SUM(H38:J38)</f>
        <v>246</v>
      </c>
      <c r="L38" s="64"/>
      <c r="N38" s="32">
        <f t="shared" si="14"/>
        <v>246</v>
      </c>
      <c r="O38" s="32">
        <f t="shared" si="11"/>
        <v>0</v>
      </c>
    </row>
    <row r="39" spans="1:15" ht="30" customHeight="1" x14ac:dyDescent="0.25">
      <c r="A39" s="39" t="s">
        <v>21</v>
      </c>
      <c r="B39" s="39" t="s">
        <v>30</v>
      </c>
      <c r="C39" s="57" t="s">
        <v>2</v>
      </c>
      <c r="D39" s="58">
        <v>324</v>
      </c>
      <c r="E39" s="59">
        <v>8800</v>
      </c>
      <c r="F39" s="60">
        <f>TRUNC(E39*D39,0)-800</f>
        <v>2850400</v>
      </c>
      <c r="G39" s="61"/>
      <c r="H39" s="62">
        <v>39</v>
      </c>
      <c r="I39" s="63"/>
      <c r="J39" s="63">
        <v>0</v>
      </c>
      <c r="K39" s="58">
        <f t="shared" si="16"/>
        <v>39</v>
      </c>
      <c r="L39" s="64"/>
      <c r="N39" s="32">
        <f t="shared" si="14"/>
        <v>39</v>
      </c>
      <c r="O39" s="32">
        <f t="shared" si="11"/>
        <v>0</v>
      </c>
    </row>
    <row r="40" spans="1:15" ht="30" customHeight="1" x14ac:dyDescent="0.25">
      <c r="A40" s="39"/>
      <c r="B40" s="39"/>
      <c r="C40" s="57"/>
      <c r="D40" s="58"/>
      <c r="E40" s="59"/>
      <c r="F40" s="60"/>
      <c r="G40" s="61"/>
      <c r="H40" s="62"/>
      <c r="I40" s="63"/>
      <c r="J40" s="63"/>
      <c r="K40" s="58"/>
      <c r="L40" s="64"/>
      <c r="N40" s="32"/>
      <c r="O40" s="32"/>
    </row>
    <row r="41" spans="1:15" s="11" customFormat="1" ht="30" customHeight="1" x14ac:dyDescent="0.25">
      <c r="A41" s="38" t="s">
        <v>272</v>
      </c>
      <c r="B41" s="38" t="s">
        <v>1</v>
      </c>
      <c r="C41" s="48" t="s">
        <v>1</v>
      </c>
      <c r="D41" s="46"/>
      <c r="E41" s="55"/>
      <c r="F41" s="50">
        <f>SUM(F42:F52)</f>
        <v>161258000</v>
      </c>
      <c r="G41" s="43" t="s">
        <v>276</v>
      </c>
      <c r="H41" s="62"/>
      <c r="I41" s="63"/>
      <c r="J41" s="63"/>
      <c r="K41" s="46"/>
      <c r="L41" s="56"/>
      <c r="N41" s="32">
        <f t="shared" si="10"/>
        <v>0</v>
      </c>
      <c r="O41" s="32">
        <f t="shared" si="11"/>
        <v>0</v>
      </c>
    </row>
    <row r="42" spans="1:15" ht="30" customHeight="1" x14ac:dyDescent="0.25">
      <c r="A42" s="39" t="s">
        <v>23</v>
      </c>
      <c r="B42" s="39" t="s">
        <v>32</v>
      </c>
      <c r="C42" s="57" t="s">
        <v>5</v>
      </c>
      <c r="D42" s="58">
        <v>727</v>
      </c>
      <c r="E42" s="59">
        <v>107320</v>
      </c>
      <c r="F42" s="60">
        <f t="shared" ref="F42:F51" si="17">TRUNC(E42*D42,0)</f>
        <v>78021640</v>
      </c>
      <c r="G42" s="61"/>
      <c r="H42" s="62">
        <v>727</v>
      </c>
      <c r="I42" s="63"/>
      <c r="J42" s="63"/>
      <c r="K42" s="58">
        <f>SUM(H42:J42)</f>
        <v>727</v>
      </c>
      <c r="L42" s="64"/>
      <c r="N42" s="32">
        <f t="shared" ref="N42:N103" si="18">SUM(H42:J42)</f>
        <v>727</v>
      </c>
      <c r="O42" s="32">
        <f t="shared" si="11"/>
        <v>0</v>
      </c>
    </row>
    <row r="43" spans="1:15" ht="30" customHeight="1" x14ac:dyDescent="0.25">
      <c r="A43" s="39" t="s">
        <v>23</v>
      </c>
      <c r="B43" s="39" t="s">
        <v>57</v>
      </c>
      <c r="C43" s="57" t="s">
        <v>5</v>
      </c>
      <c r="D43" s="58">
        <v>648</v>
      </c>
      <c r="E43" s="59">
        <v>69700</v>
      </c>
      <c r="F43" s="60">
        <f t="shared" si="17"/>
        <v>45165600</v>
      </c>
      <c r="G43" s="61"/>
      <c r="H43" s="62">
        <v>4</v>
      </c>
      <c r="I43" s="63"/>
      <c r="J43" s="63">
        <v>644</v>
      </c>
      <c r="K43" s="58">
        <f>SUM(H43:J43)</f>
        <v>648</v>
      </c>
      <c r="L43" s="64"/>
      <c r="N43" s="32">
        <f t="shared" si="18"/>
        <v>648</v>
      </c>
      <c r="O43" s="32">
        <f t="shared" si="11"/>
        <v>0</v>
      </c>
    </row>
    <row r="44" spans="1:15" ht="30" customHeight="1" x14ac:dyDescent="0.25">
      <c r="A44" s="39" t="s">
        <v>24</v>
      </c>
      <c r="B44" s="39" t="s">
        <v>32</v>
      </c>
      <c r="C44" s="57" t="s">
        <v>3</v>
      </c>
      <c r="D44" s="58">
        <v>886</v>
      </c>
      <c r="E44" s="59">
        <v>13180</v>
      </c>
      <c r="F44" s="60">
        <f t="shared" si="17"/>
        <v>11677480</v>
      </c>
      <c r="G44" s="61"/>
      <c r="H44" s="62">
        <v>886</v>
      </c>
      <c r="I44" s="63"/>
      <c r="J44" s="63"/>
      <c r="K44" s="58">
        <f t="shared" ref="K44:K51" si="19">SUM(H44:J44)</f>
        <v>886</v>
      </c>
      <c r="L44" s="64"/>
      <c r="N44" s="32">
        <f t="shared" si="18"/>
        <v>886</v>
      </c>
      <c r="O44" s="32">
        <f t="shared" si="11"/>
        <v>0</v>
      </c>
    </row>
    <row r="45" spans="1:15" ht="30" customHeight="1" x14ac:dyDescent="0.25">
      <c r="A45" s="39" t="s">
        <v>24</v>
      </c>
      <c r="B45" s="39" t="s">
        <v>57</v>
      </c>
      <c r="C45" s="57" t="s">
        <v>3</v>
      </c>
      <c r="D45" s="58">
        <v>672</v>
      </c>
      <c r="E45" s="59">
        <v>7560</v>
      </c>
      <c r="F45" s="60">
        <f t="shared" si="17"/>
        <v>5080320</v>
      </c>
      <c r="G45" s="61"/>
      <c r="H45" s="62">
        <v>28</v>
      </c>
      <c r="I45" s="63"/>
      <c r="J45" s="63">
        <v>644</v>
      </c>
      <c r="K45" s="58">
        <f t="shared" si="19"/>
        <v>672</v>
      </c>
      <c r="L45" s="64"/>
      <c r="N45" s="32">
        <f t="shared" si="18"/>
        <v>672</v>
      </c>
      <c r="O45" s="32">
        <f t="shared" si="11"/>
        <v>0</v>
      </c>
    </row>
    <row r="46" spans="1:15" ht="30" hidden="1" customHeight="1" x14ac:dyDescent="0.25">
      <c r="A46" s="39" t="s">
        <v>24</v>
      </c>
      <c r="B46" s="39" t="s">
        <v>61</v>
      </c>
      <c r="C46" s="57" t="s">
        <v>3</v>
      </c>
      <c r="D46" s="58">
        <v>0</v>
      </c>
      <c r="E46" s="59">
        <v>2800</v>
      </c>
      <c r="F46" s="60">
        <f t="shared" si="17"/>
        <v>0</v>
      </c>
      <c r="G46" s="61"/>
      <c r="H46" s="62">
        <v>0</v>
      </c>
      <c r="I46" s="63"/>
      <c r="J46" s="63"/>
      <c r="K46" s="58">
        <f t="shared" si="19"/>
        <v>0</v>
      </c>
      <c r="L46" s="64"/>
      <c r="N46" s="32">
        <f t="shared" si="18"/>
        <v>0</v>
      </c>
      <c r="O46" s="32">
        <f t="shared" si="11"/>
        <v>0</v>
      </c>
    </row>
    <row r="47" spans="1:15" ht="30" customHeight="1" x14ac:dyDescent="0.25">
      <c r="A47" s="39" t="s">
        <v>25</v>
      </c>
      <c r="B47" s="39" t="s">
        <v>32</v>
      </c>
      <c r="C47" s="57" t="s">
        <v>3</v>
      </c>
      <c r="D47" s="58">
        <v>1772</v>
      </c>
      <c r="E47" s="59">
        <v>760</v>
      </c>
      <c r="F47" s="60">
        <f t="shared" si="17"/>
        <v>1346720</v>
      </c>
      <c r="G47" s="61"/>
      <c r="H47" s="62">
        <v>1772</v>
      </c>
      <c r="I47" s="63"/>
      <c r="J47" s="63"/>
      <c r="K47" s="58">
        <f t="shared" si="19"/>
        <v>1772</v>
      </c>
      <c r="L47" s="64"/>
      <c r="N47" s="32">
        <f t="shared" si="18"/>
        <v>1772</v>
      </c>
      <c r="O47" s="32">
        <f t="shared" si="11"/>
        <v>0</v>
      </c>
    </row>
    <row r="48" spans="1:15" ht="30" customHeight="1" x14ac:dyDescent="0.25">
      <c r="A48" s="39" t="s">
        <v>25</v>
      </c>
      <c r="B48" s="39" t="s">
        <v>57</v>
      </c>
      <c r="C48" s="57" t="s">
        <v>3</v>
      </c>
      <c r="D48" s="58">
        <v>1344</v>
      </c>
      <c r="E48" s="59">
        <v>450</v>
      </c>
      <c r="F48" s="60">
        <f t="shared" si="17"/>
        <v>604800</v>
      </c>
      <c r="G48" s="61"/>
      <c r="H48" s="62">
        <v>56</v>
      </c>
      <c r="I48" s="63"/>
      <c r="J48" s="63">
        <v>1288</v>
      </c>
      <c r="K48" s="58">
        <f t="shared" si="19"/>
        <v>1344</v>
      </c>
      <c r="L48" s="64"/>
      <c r="N48" s="32">
        <f t="shared" si="18"/>
        <v>1344</v>
      </c>
      <c r="O48" s="32">
        <f t="shared" si="11"/>
        <v>0</v>
      </c>
    </row>
    <row r="49" spans="1:17" ht="30" hidden="1" customHeight="1" x14ac:dyDescent="0.25">
      <c r="A49" s="39" t="s">
        <v>25</v>
      </c>
      <c r="B49" s="39" t="s">
        <v>127</v>
      </c>
      <c r="C49" s="57" t="s">
        <v>3</v>
      </c>
      <c r="D49" s="58">
        <v>0</v>
      </c>
      <c r="E49" s="59">
        <v>220</v>
      </c>
      <c r="F49" s="60">
        <f t="shared" si="17"/>
        <v>0</v>
      </c>
      <c r="G49" s="61"/>
      <c r="H49" s="62">
        <v>0</v>
      </c>
      <c r="I49" s="63"/>
      <c r="J49" s="63"/>
      <c r="K49" s="58">
        <f t="shared" si="19"/>
        <v>0</v>
      </c>
      <c r="L49" s="64"/>
      <c r="N49" s="32">
        <f t="shared" si="18"/>
        <v>0</v>
      </c>
      <c r="O49" s="32">
        <f t="shared" si="11"/>
        <v>0</v>
      </c>
    </row>
    <row r="50" spans="1:17" ht="30" customHeight="1" x14ac:dyDescent="0.25">
      <c r="A50" s="39" t="s">
        <v>58</v>
      </c>
      <c r="B50" s="39" t="s">
        <v>59</v>
      </c>
      <c r="C50" s="57" t="s">
        <v>62</v>
      </c>
      <c r="D50" s="58">
        <v>377</v>
      </c>
      <c r="E50" s="59">
        <v>36660</v>
      </c>
      <c r="F50" s="60">
        <f t="shared" si="17"/>
        <v>13820820</v>
      </c>
      <c r="G50" s="61"/>
      <c r="H50" s="62"/>
      <c r="I50" s="63"/>
      <c r="J50" s="63">
        <v>377</v>
      </c>
      <c r="K50" s="58">
        <f t="shared" si="19"/>
        <v>377</v>
      </c>
      <c r="L50" s="64"/>
      <c r="N50" s="32">
        <f t="shared" si="18"/>
        <v>377</v>
      </c>
      <c r="O50" s="32">
        <f t="shared" si="11"/>
        <v>0</v>
      </c>
    </row>
    <row r="51" spans="1:17" ht="30" customHeight="1" x14ac:dyDescent="0.25">
      <c r="A51" s="39" t="s">
        <v>60</v>
      </c>
      <c r="B51" s="39" t="s">
        <v>61</v>
      </c>
      <c r="C51" s="57" t="s">
        <v>3</v>
      </c>
      <c r="D51" s="58">
        <v>377</v>
      </c>
      <c r="E51" s="59">
        <v>12400</v>
      </c>
      <c r="F51" s="60">
        <f t="shared" si="17"/>
        <v>4674800</v>
      </c>
      <c r="G51" s="61"/>
      <c r="H51" s="62"/>
      <c r="I51" s="63"/>
      <c r="J51" s="63">
        <v>377</v>
      </c>
      <c r="K51" s="58">
        <f t="shared" si="19"/>
        <v>377</v>
      </c>
      <c r="L51" s="64"/>
      <c r="N51" s="32">
        <f t="shared" si="18"/>
        <v>377</v>
      </c>
      <c r="O51" s="32">
        <f t="shared" si="11"/>
        <v>0</v>
      </c>
    </row>
    <row r="52" spans="1:17" s="7" customFormat="1" ht="30" customHeight="1" x14ac:dyDescent="0.15">
      <c r="A52" s="39" t="s">
        <v>12</v>
      </c>
      <c r="B52" s="39" t="s">
        <v>7</v>
      </c>
      <c r="C52" s="57" t="s">
        <v>8</v>
      </c>
      <c r="D52" s="65">
        <v>0.54</v>
      </c>
      <c r="E52" s="66"/>
      <c r="F52" s="60">
        <f>TRUNC(SUM(F42:F51)*D52%)-297</f>
        <v>865820</v>
      </c>
      <c r="G52" s="43"/>
      <c r="H52" s="62"/>
      <c r="I52" s="63"/>
      <c r="J52" s="63"/>
      <c r="K52" s="65">
        <v>0.54</v>
      </c>
      <c r="L52" s="60">
        <f>TRUNC(SUM(F42:F47)*K52%,-1)</f>
        <v>762970</v>
      </c>
      <c r="M52" s="31"/>
      <c r="N52" s="32">
        <f t="shared" si="18"/>
        <v>0</v>
      </c>
      <c r="O52" s="32">
        <f t="shared" si="11"/>
        <v>0.54</v>
      </c>
    </row>
    <row r="53" spans="1:17" s="7" customFormat="1" ht="30" customHeight="1" x14ac:dyDescent="0.15">
      <c r="A53" s="39"/>
      <c r="B53" s="39"/>
      <c r="C53" s="57"/>
      <c r="D53" s="65"/>
      <c r="E53" s="66"/>
      <c r="F53" s="60"/>
      <c r="G53" s="43"/>
      <c r="H53" s="62"/>
      <c r="I53" s="63"/>
      <c r="J53" s="63"/>
      <c r="K53" s="65"/>
      <c r="L53" s="69"/>
      <c r="M53" s="31"/>
      <c r="N53" s="32"/>
      <c r="O53" s="32"/>
    </row>
    <row r="54" spans="1:17" s="11" customFormat="1" ht="30" customHeight="1" x14ac:dyDescent="0.25">
      <c r="A54" s="38" t="s">
        <v>274</v>
      </c>
      <c r="B54" s="38" t="s">
        <v>1</v>
      </c>
      <c r="C54" s="48" t="s">
        <v>1</v>
      </c>
      <c r="D54" s="46"/>
      <c r="E54" s="55"/>
      <c r="F54" s="50">
        <f>SUM(F55:F58)</f>
        <v>37062000</v>
      </c>
      <c r="G54" s="43" t="s">
        <v>276</v>
      </c>
      <c r="H54" s="62"/>
      <c r="I54" s="63"/>
      <c r="J54" s="63"/>
      <c r="K54" s="46"/>
      <c r="L54" s="56"/>
      <c r="N54" s="32">
        <f t="shared" ref="N54:N58" si="20">SUM(H54:J54)</f>
        <v>0</v>
      </c>
      <c r="O54" s="32">
        <f t="shared" ref="O54:O58" si="21">K54-N54</f>
        <v>0</v>
      </c>
    </row>
    <row r="55" spans="1:17" ht="30" customHeight="1" x14ac:dyDescent="0.25">
      <c r="A55" s="39" t="s">
        <v>65</v>
      </c>
      <c r="B55" s="39" t="s">
        <v>154</v>
      </c>
      <c r="C55" s="57" t="s">
        <v>68</v>
      </c>
      <c r="D55" s="58"/>
      <c r="E55" s="59">
        <v>61140</v>
      </c>
      <c r="F55" s="60">
        <f>TRUNC(E55*D55,0)</f>
        <v>0</v>
      </c>
      <c r="G55" s="61"/>
      <c r="H55" s="62">
        <v>16</v>
      </c>
      <c r="I55" s="63"/>
      <c r="J55" s="63"/>
      <c r="K55" s="58">
        <f t="shared" ref="K55" si="22">SUM(H55:J55)</f>
        <v>16</v>
      </c>
      <c r="L55" s="64"/>
      <c r="N55" s="32">
        <f t="shared" si="20"/>
        <v>16</v>
      </c>
      <c r="O55" s="32">
        <f t="shared" si="21"/>
        <v>0</v>
      </c>
      <c r="P55" s="20">
        <f>'[79]관급자재(토목,기계)_전체분'!$L$619+'[79]관급자재(토목,기계)_전체분'!$L$620+'[79]관급자재(토목,기계)_전체분'!$L$542+'[79]관급자재(토목,기계)_전체분'!$L$543</f>
        <v>197966660</v>
      </c>
      <c r="Q55" s="20">
        <f>'[79]관급자재(토목,기계)_전체분'!$L$605+'[79]관급자재(토목,기계)_전체분'!$L$606</f>
        <v>1715200</v>
      </c>
    </row>
    <row r="56" spans="1:17" ht="30" customHeight="1" x14ac:dyDescent="0.25">
      <c r="A56" s="39" t="s">
        <v>65</v>
      </c>
      <c r="B56" s="39" t="s">
        <v>66</v>
      </c>
      <c r="C56" s="57" t="s">
        <v>68</v>
      </c>
      <c r="D56" s="58">
        <v>188</v>
      </c>
      <c r="E56" s="59">
        <v>90300</v>
      </c>
      <c r="F56" s="60">
        <f>TRUNC(E56*D56,0)</f>
        <v>16976400</v>
      </c>
      <c r="G56" s="61"/>
      <c r="H56" s="62">
        <v>188</v>
      </c>
      <c r="I56" s="63"/>
      <c r="J56" s="63"/>
      <c r="K56" s="58">
        <f t="shared" ref="K56" si="23">SUM(H56:J56)</f>
        <v>188</v>
      </c>
      <c r="L56" s="64"/>
      <c r="N56" s="32">
        <f t="shared" ref="N56" si="24">SUM(H56:J56)</f>
        <v>188</v>
      </c>
      <c r="O56" s="32">
        <f t="shared" ref="O56" si="25">K56-N56</f>
        <v>0</v>
      </c>
      <c r="P56" s="20">
        <f>'[79]관급자재(토목,기계)_전체분'!$L$619+'[79]관급자재(토목,기계)_전체분'!$L$620+'[79]관급자재(토목,기계)_전체분'!$L$542+'[79]관급자재(토목,기계)_전체분'!$L$543</f>
        <v>197966660</v>
      </c>
      <c r="Q56" s="20">
        <f>'[79]관급자재(토목,기계)_전체분'!$L$605+'[79]관급자재(토목,기계)_전체분'!$L$606</f>
        <v>1715200</v>
      </c>
    </row>
    <row r="57" spans="1:17" ht="30" customHeight="1" x14ac:dyDescent="0.25">
      <c r="A57" s="39" t="s">
        <v>64</v>
      </c>
      <c r="B57" s="39" t="s">
        <v>67</v>
      </c>
      <c r="C57" s="57" t="s">
        <v>68</v>
      </c>
      <c r="D57" s="58">
        <v>104</v>
      </c>
      <c r="E57" s="59">
        <v>191220</v>
      </c>
      <c r="F57" s="60">
        <f>TRUNC(E57*D57,0)</f>
        <v>19886880</v>
      </c>
      <c r="G57" s="61"/>
      <c r="H57" s="62">
        <v>104</v>
      </c>
      <c r="I57" s="63"/>
      <c r="J57" s="63"/>
      <c r="K57" s="58">
        <f>SUM(H57:J57)</f>
        <v>104</v>
      </c>
      <c r="L57" s="64"/>
      <c r="N57" s="32">
        <f t="shared" si="20"/>
        <v>104</v>
      </c>
      <c r="O57" s="32">
        <f t="shared" si="21"/>
        <v>0</v>
      </c>
      <c r="P57" s="20">
        <f>TRUNC(P55*0.54%)</f>
        <v>1069019</v>
      </c>
      <c r="Q57" s="20">
        <f>TRUNC(Q55*0.54%)</f>
        <v>9262</v>
      </c>
    </row>
    <row r="58" spans="1:17" ht="30" customHeight="1" x14ac:dyDescent="0.15">
      <c r="A58" s="39" t="s">
        <v>12</v>
      </c>
      <c r="B58" s="39" t="s">
        <v>7</v>
      </c>
      <c r="C58" s="57" t="s">
        <v>8</v>
      </c>
      <c r="D58" s="65">
        <v>0.54</v>
      </c>
      <c r="E58" s="66"/>
      <c r="F58" s="60">
        <f>TRUNC(SUM(F55:F57)*D58%)-341</f>
        <v>198720</v>
      </c>
      <c r="G58" s="61"/>
      <c r="H58" s="62"/>
      <c r="I58" s="63"/>
      <c r="J58" s="63"/>
      <c r="K58" s="65">
        <v>0.54</v>
      </c>
      <c r="L58" s="60">
        <f>TRUNC(SUM(F55:F57)*K58%,-1)</f>
        <v>199060</v>
      </c>
      <c r="M58" s="31"/>
      <c r="N58" s="32">
        <f t="shared" si="20"/>
        <v>0</v>
      </c>
      <c r="O58" s="32">
        <f t="shared" si="21"/>
        <v>0.54</v>
      </c>
    </row>
    <row r="59" spans="1:17" s="7" customFormat="1" ht="30" customHeight="1" x14ac:dyDescent="0.15">
      <c r="A59" s="39"/>
      <c r="B59" s="39"/>
      <c r="C59" s="57"/>
      <c r="D59" s="65"/>
      <c r="E59" s="66"/>
      <c r="F59" s="60"/>
      <c r="G59" s="43"/>
      <c r="H59" s="62"/>
      <c r="I59" s="63"/>
      <c r="J59" s="63"/>
      <c r="K59" s="65"/>
      <c r="L59" s="69"/>
      <c r="M59" s="31"/>
      <c r="N59" s="32"/>
      <c r="O59" s="32"/>
    </row>
    <row r="60" spans="1:17" s="11" customFormat="1" ht="30" customHeight="1" x14ac:dyDescent="0.25">
      <c r="A60" s="38" t="s">
        <v>273</v>
      </c>
      <c r="B60" s="38" t="s">
        <v>1</v>
      </c>
      <c r="C60" s="48" t="s">
        <v>1</v>
      </c>
      <c r="D60" s="46"/>
      <c r="E60" s="55"/>
      <c r="F60" s="50">
        <f>SUM(F63:F68)</f>
        <v>0</v>
      </c>
      <c r="G60" s="43"/>
      <c r="H60" s="62"/>
      <c r="I60" s="63"/>
      <c r="J60" s="63"/>
      <c r="K60" s="46"/>
      <c r="L60" s="56"/>
      <c r="N60" s="32">
        <f t="shared" ref="N60:N62" si="26">SUM(H60:J60)</f>
        <v>0</v>
      </c>
      <c r="O60" s="32">
        <f t="shared" ref="O60:O62" si="27">K60-N60</f>
        <v>0</v>
      </c>
    </row>
    <row r="61" spans="1:17" ht="30" hidden="1" customHeight="1" x14ac:dyDescent="0.25">
      <c r="A61" s="39" t="s">
        <v>70</v>
      </c>
      <c r="B61" s="39" t="s">
        <v>73</v>
      </c>
      <c r="C61" s="57" t="s">
        <v>79</v>
      </c>
      <c r="D61" s="58">
        <v>0</v>
      </c>
      <c r="E61" s="59">
        <v>269500</v>
      </c>
      <c r="F61" s="60">
        <f t="shared" ref="F61:F68" si="28">TRUNC(E61*D61,0)</f>
        <v>0</v>
      </c>
      <c r="G61" s="61"/>
      <c r="H61" s="62">
        <v>0</v>
      </c>
      <c r="I61" s="63"/>
      <c r="J61" s="63"/>
      <c r="K61" s="58">
        <f t="shared" ref="K61:K68" si="29">SUM(H61:J61)</f>
        <v>0</v>
      </c>
      <c r="L61" s="64"/>
      <c r="N61" s="32">
        <f t="shared" si="26"/>
        <v>0</v>
      </c>
      <c r="O61" s="32">
        <f t="shared" si="27"/>
        <v>0</v>
      </c>
    </row>
    <row r="62" spans="1:17" ht="30" hidden="1" customHeight="1" x14ac:dyDescent="0.25">
      <c r="A62" s="39" t="s">
        <v>70</v>
      </c>
      <c r="B62" s="39" t="s">
        <v>74</v>
      </c>
      <c r="C62" s="57" t="s">
        <v>80</v>
      </c>
      <c r="D62" s="58"/>
      <c r="E62" s="59">
        <v>1051000</v>
      </c>
      <c r="F62" s="60">
        <f t="shared" si="28"/>
        <v>0</v>
      </c>
      <c r="G62" s="61"/>
      <c r="H62" s="62">
        <v>0</v>
      </c>
      <c r="I62" s="63"/>
      <c r="J62" s="63"/>
      <c r="K62" s="58">
        <f t="shared" si="29"/>
        <v>0</v>
      </c>
      <c r="L62" s="64"/>
      <c r="N62" s="32">
        <f t="shared" si="26"/>
        <v>0</v>
      </c>
      <c r="O62" s="32">
        <f t="shared" si="27"/>
        <v>0</v>
      </c>
    </row>
    <row r="63" spans="1:17" s="7" customFormat="1" ht="30" customHeight="1" x14ac:dyDescent="0.15">
      <c r="A63" s="39" t="s">
        <v>70</v>
      </c>
      <c r="B63" s="39" t="s">
        <v>75</v>
      </c>
      <c r="C63" s="57" t="s">
        <v>81</v>
      </c>
      <c r="D63" s="58"/>
      <c r="E63" s="59">
        <v>200800</v>
      </c>
      <c r="F63" s="60">
        <f t="shared" si="28"/>
        <v>0</v>
      </c>
      <c r="G63" s="43"/>
      <c r="H63" s="62">
        <v>132</v>
      </c>
      <c r="I63" s="63"/>
      <c r="J63" s="63"/>
      <c r="K63" s="58">
        <f t="shared" si="29"/>
        <v>132</v>
      </c>
      <c r="L63" s="69"/>
      <c r="M63" s="31"/>
      <c r="N63" s="32"/>
      <c r="O63" s="32"/>
    </row>
    <row r="64" spans="1:17" s="7" customFormat="1" ht="30" customHeight="1" x14ac:dyDescent="0.15">
      <c r="A64" s="39" t="s">
        <v>70</v>
      </c>
      <c r="B64" s="39" t="s">
        <v>76</v>
      </c>
      <c r="C64" s="57" t="s">
        <v>80</v>
      </c>
      <c r="D64" s="58"/>
      <c r="E64" s="59">
        <v>783100</v>
      </c>
      <c r="F64" s="60">
        <f t="shared" si="28"/>
        <v>0</v>
      </c>
      <c r="G64" s="43"/>
      <c r="H64" s="62">
        <v>4</v>
      </c>
      <c r="I64" s="63"/>
      <c r="J64" s="63"/>
      <c r="K64" s="58">
        <f t="shared" si="29"/>
        <v>4</v>
      </c>
      <c r="L64" s="69"/>
      <c r="M64" s="31"/>
      <c r="N64" s="32"/>
      <c r="O64" s="32"/>
    </row>
    <row r="65" spans="1:17" s="7" customFormat="1" ht="30" hidden="1" customHeight="1" x14ac:dyDescent="0.15">
      <c r="A65" s="39" t="s">
        <v>71</v>
      </c>
      <c r="B65" s="39" t="s">
        <v>77</v>
      </c>
      <c r="C65" s="57" t="s">
        <v>82</v>
      </c>
      <c r="D65" s="58"/>
      <c r="E65" s="59">
        <v>189640</v>
      </c>
      <c r="F65" s="60">
        <f t="shared" si="28"/>
        <v>0</v>
      </c>
      <c r="G65" s="43"/>
      <c r="H65" s="62">
        <v>0</v>
      </c>
      <c r="I65" s="63"/>
      <c r="J65" s="63"/>
      <c r="K65" s="58">
        <f t="shared" si="29"/>
        <v>0</v>
      </c>
      <c r="L65" s="69"/>
      <c r="M65" s="31"/>
      <c r="N65" s="32"/>
      <c r="O65" s="32"/>
    </row>
    <row r="66" spans="1:17" s="7" customFormat="1" ht="30" customHeight="1" x14ac:dyDescent="0.15">
      <c r="A66" s="39" t="s">
        <v>71</v>
      </c>
      <c r="B66" s="39" t="s">
        <v>78</v>
      </c>
      <c r="C66" s="57" t="s">
        <v>80</v>
      </c>
      <c r="D66" s="58"/>
      <c r="E66" s="59">
        <v>51260</v>
      </c>
      <c r="F66" s="60">
        <f t="shared" si="28"/>
        <v>0</v>
      </c>
      <c r="G66" s="43"/>
      <c r="H66" s="62">
        <v>26</v>
      </c>
      <c r="I66" s="63"/>
      <c r="J66" s="63"/>
      <c r="K66" s="58">
        <f t="shared" si="29"/>
        <v>26</v>
      </c>
      <c r="L66" s="69"/>
      <c r="M66" s="31"/>
      <c r="N66" s="32"/>
      <c r="O66" s="32"/>
    </row>
    <row r="67" spans="1:17" s="7" customFormat="1" ht="30" hidden="1" customHeight="1" x14ac:dyDescent="0.15">
      <c r="A67" s="39" t="s">
        <v>72</v>
      </c>
      <c r="B67" s="39" t="s">
        <v>77</v>
      </c>
      <c r="C67" s="57" t="s">
        <v>83</v>
      </c>
      <c r="D67" s="58"/>
      <c r="E67" s="59">
        <v>94080</v>
      </c>
      <c r="F67" s="60">
        <f t="shared" si="28"/>
        <v>0</v>
      </c>
      <c r="G67" s="43"/>
      <c r="H67" s="62">
        <v>0</v>
      </c>
      <c r="I67" s="63"/>
      <c r="J67" s="63"/>
      <c r="K67" s="58">
        <f t="shared" si="29"/>
        <v>0</v>
      </c>
      <c r="L67" s="69"/>
      <c r="M67" s="31"/>
      <c r="N67" s="32"/>
      <c r="O67" s="32"/>
    </row>
    <row r="68" spans="1:17" s="7" customFormat="1" ht="30" customHeight="1" x14ac:dyDescent="0.15">
      <c r="A68" s="39" t="s">
        <v>72</v>
      </c>
      <c r="B68" s="39" t="s">
        <v>78</v>
      </c>
      <c r="C68" s="57" t="s">
        <v>80</v>
      </c>
      <c r="D68" s="58"/>
      <c r="E68" s="59">
        <v>89180</v>
      </c>
      <c r="F68" s="60">
        <f t="shared" si="28"/>
        <v>0</v>
      </c>
      <c r="G68" s="43"/>
      <c r="H68" s="62">
        <v>26</v>
      </c>
      <c r="I68" s="63"/>
      <c r="J68" s="63"/>
      <c r="K68" s="58">
        <f t="shared" si="29"/>
        <v>26</v>
      </c>
      <c r="L68" s="69"/>
      <c r="M68" s="31"/>
      <c r="N68" s="32"/>
      <c r="O68" s="32"/>
    </row>
    <row r="69" spans="1:17" s="7" customFormat="1" ht="30" customHeight="1" x14ac:dyDescent="0.15">
      <c r="A69" s="39"/>
      <c r="B69" s="39"/>
      <c r="C69" s="57"/>
      <c r="D69" s="58"/>
      <c r="E69" s="59"/>
      <c r="F69" s="60"/>
      <c r="G69" s="43"/>
      <c r="H69" s="62"/>
      <c r="I69" s="63"/>
      <c r="J69" s="63"/>
      <c r="K69" s="58"/>
      <c r="L69" s="69"/>
      <c r="M69" s="31"/>
      <c r="N69" s="32"/>
      <c r="O69" s="32"/>
    </row>
    <row r="70" spans="1:17" s="11" customFormat="1" ht="30" customHeight="1" x14ac:dyDescent="0.25">
      <c r="A70" s="38" t="s">
        <v>170</v>
      </c>
      <c r="B70" s="38" t="s">
        <v>1</v>
      </c>
      <c r="C70" s="48" t="s">
        <v>1</v>
      </c>
      <c r="D70" s="46"/>
      <c r="E70" s="55"/>
      <c r="F70" s="50">
        <f>SUM(F71:F82)</f>
        <v>205542000</v>
      </c>
      <c r="G70" s="43" t="s">
        <v>276</v>
      </c>
      <c r="H70" s="62"/>
      <c r="I70" s="63"/>
      <c r="J70" s="63"/>
      <c r="K70" s="46"/>
      <c r="L70" s="56"/>
      <c r="N70" s="32">
        <f t="shared" ref="N70:N82" si="30">SUM(H70:J70)</f>
        <v>0</v>
      </c>
      <c r="O70" s="32">
        <f t="shared" ref="O70:O82" si="31">K70-N70</f>
        <v>0</v>
      </c>
    </row>
    <row r="71" spans="1:17" ht="30" customHeight="1" x14ac:dyDescent="0.25">
      <c r="A71" s="39" t="s">
        <v>85</v>
      </c>
      <c r="B71" s="39" t="s">
        <v>93</v>
      </c>
      <c r="C71" s="57" t="s">
        <v>80</v>
      </c>
      <c r="D71" s="58">
        <v>140</v>
      </c>
      <c r="E71" s="59">
        <v>897000</v>
      </c>
      <c r="F71" s="60">
        <f t="shared" ref="F71:F81" si="32">TRUNC(E71*D71,0)</f>
        <v>125580000</v>
      </c>
      <c r="G71" s="61"/>
      <c r="H71" s="62">
        <v>119</v>
      </c>
      <c r="I71" s="63"/>
      <c r="J71" s="63">
        <v>21</v>
      </c>
      <c r="K71" s="58">
        <f t="shared" ref="K71:K81" si="33">SUM(H71:J71)</f>
        <v>140</v>
      </c>
      <c r="L71" s="64"/>
      <c r="N71" s="32">
        <f t="shared" si="30"/>
        <v>140</v>
      </c>
      <c r="O71" s="32">
        <f t="shared" si="31"/>
        <v>0</v>
      </c>
      <c r="P71" s="20">
        <f>'[79]관급자재(토목,기계)_전체분'!$L$619+'[79]관급자재(토목,기계)_전체분'!$L$620+'[79]관급자재(토목,기계)_전체분'!$L$542+'[79]관급자재(토목,기계)_전체분'!$L$543</f>
        <v>197966660</v>
      </c>
      <c r="Q71" s="20">
        <f>'[79]관급자재(토목,기계)_전체분'!$L$605+'[79]관급자재(토목,기계)_전체분'!$L$606</f>
        <v>1715200</v>
      </c>
    </row>
    <row r="72" spans="1:17" ht="30" customHeight="1" x14ac:dyDescent="0.25">
      <c r="A72" s="39" t="s">
        <v>86</v>
      </c>
      <c r="B72" s="39" t="s">
        <v>128</v>
      </c>
      <c r="C72" s="57" t="s">
        <v>80</v>
      </c>
      <c r="D72" s="58">
        <v>2</v>
      </c>
      <c r="E72" s="59">
        <v>52800</v>
      </c>
      <c r="F72" s="60">
        <f t="shared" si="32"/>
        <v>105600</v>
      </c>
      <c r="G72" s="61"/>
      <c r="H72" s="62">
        <v>2</v>
      </c>
      <c r="I72" s="63"/>
      <c r="J72" s="63">
        <v>0</v>
      </c>
      <c r="K72" s="58">
        <f t="shared" si="33"/>
        <v>2</v>
      </c>
      <c r="L72" s="64"/>
      <c r="N72" s="32"/>
      <c r="O72" s="32"/>
      <c r="P72" s="20"/>
      <c r="Q72" s="20"/>
    </row>
    <row r="73" spans="1:17" ht="30" customHeight="1" x14ac:dyDescent="0.25">
      <c r="A73" s="39" t="s">
        <v>86</v>
      </c>
      <c r="B73" s="39" t="s">
        <v>94</v>
      </c>
      <c r="C73" s="57" t="s">
        <v>80</v>
      </c>
      <c r="D73" s="58">
        <v>92</v>
      </c>
      <c r="E73" s="59">
        <v>52800</v>
      </c>
      <c r="F73" s="60">
        <f t="shared" si="32"/>
        <v>4857600</v>
      </c>
      <c r="G73" s="61"/>
      <c r="H73" s="62"/>
      <c r="I73" s="63"/>
      <c r="J73" s="63">
        <v>92</v>
      </c>
      <c r="K73" s="58">
        <f t="shared" si="33"/>
        <v>92</v>
      </c>
      <c r="L73" s="64"/>
      <c r="N73" s="32"/>
      <c r="O73" s="32"/>
      <c r="P73" s="20"/>
      <c r="Q73" s="20"/>
    </row>
    <row r="74" spans="1:17" ht="30" customHeight="1" x14ac:dyDescent="0.25">
      <c r="A74" s="39" t="s">
        <v>87</v>
      </c>
      <c r="B74" s="39" t="s">
        <v>95</v>
      </c>
      <c r="C74" s="57" t="s">
        <v>80</v>
      </c>
      <c r="D74" s="58">
        <v>146</v>
      </c>
      <c r="E74" s="59">
        <v>57700</v>
      </c>
      <c r="F74" s="60">
        <f t="shared" si="32"/>
        <v>8424200</v>
      </c>
      <c r="G74" s="61"/>
      <c r="H74" s="62">
        <v>146</v>
      </c>
      <c r="I74" s="63"/>
      <c r="J74" s="63"/>
      <c r="K74" s="58">
        <f t="shared" si="33"/>
        <v>146</v>
      </c>
      <c r="L74" s="64"/>
      <c r="N74" s="32"/>
      <c r="O74" s="32"/>
      <c r="P74" s="20"/>
      <c r="Q74" s="20"/>
    </row>
    <row r="75" spans="1:17" ht="30" customHeight="1" x14ac:dyDescent="0.25">
      <c r="A75" s="39" t="s">
        <v>88</v>
      </c>
      <c r="B75" s="39" t="s">
        <v>96</v>
      </c>
      <c r="C75" s="57" t="s">
        <v>80</v>
      </c>
      <c r="D75" s="58">
        <v>10502</v>
      </c>
      <c r="E75" s="59">
        <v>3110</v>
      </c>
      <c r="F75" s="60">
        <f t="shared" si="32"/>
        <v>32661220</v>
      </c>
      <c r="G75" s="61"/>
      <c r="H75" s="62">
        <v>10502</v>
      </c>
      <c r="I75" s="63"/>
      <c r="J75" s="63"/>
      <c r="K75" s="58">
        <f t="shared" si="33"/>
        <v>10502</v>
      </c>
      <c r="L75" s="64"/>
      <c r="N75" s="32"/>
      <c r="O75" s="32"/>
      <c r="P75" s="20"/>
      <c r="Q75" s="20"/>
    </row>
    <row r="76" spans="1:17" ht="30" customHeight="1" x14ac:dyDescent="0.25">
      <c r="A76" s="39" t="s">
        <v>85</v>
      </c>
      <c r="B76" s="39" t="s">
        <v>97</v>
      </c>
      <c r="C76" s="57" t="s">
        <v>80</v>
      </c>
      <c r="D76" s="58">
        <v>13</v>
      </c>
      <c r="E76" s="59">
        <v>1479200</v>
      </c>
      <c r="F76" s="60">
        <f t="shared" si="32"/>
        <v>19229600</v>
      </c>
      <c r="G76" s="61"/>
      <c r="H76" s="62">
        <v>13</v>
      </c>
      <c r="I76" s="63"/>
      <c r="J76" s="63"/>
      <c r="K76" s="58">
        <f t="shared" si="33"/>
        <v>13</v>
      </c>
      <c r="L76" s="64"/>
      <c r="N76" s="32"/>
      <c r="O76" s="32"/>
      <c r="P76" s="20"/>
      <c r="Q76" s="20"/>
    </row>
    <row r="77" spans="1:17" ht="30" customHeight="1" x14ac:dyDescent="0.25">
      <c r="A77" s="39" t="s">
        <v>89</v>
      </c>
      <c r="B77" s="39" t="s">
        <v>98</v>
      </c>
      <c r="C77" s="57" t="s">
        <v>80</v>
      </c>
      <c r="D77" s="58">
        <v>2908</v>
      </c>
      <c r="E77" s="59">
        <v>4670</v>
      </c>
      <c r="F77" s="60">
        <f t="shared" si="32"/>
        <v>13580360</v>
      </c>
      <c r="G77" s="61"/>
      <c r="H77" s="62">
        <v>2908</v>
      </c>
      <c r="I77" s="63"/>
      <c r="J77" s="63"/>
      <c r="K77" s="58">
        <f t="shared" si="33"/>
        <v>2908</v>
      </c>
      <c r="L77" s="64"/>
      <c r="N77" s="32"/>
      <c r="O77" s="32"/>
      <c r="P77" s="20"/>
      <c r="Q77" s="20"/>
    </row>
    <row r="78" spans="1:17" ht="30" customHeight="1" x14ac:dyDescent="0.25">
      <c r="A78" s="39" t="s">
        <v>90</v>
      </c>
      <c r="B78" s="39" t="s">
        <v>155</v>
      </c>
      <c r="C78" s="57" t="s">
        <v>80</v>
      </c>
      <c r="D78" s="58"/>
      <c r="E78" s="59">
        <v>11990000</v>
      </c>
      <c r="F78" s="60">
        <f t="shared" si="32"/>
        <v>0</v>
      </c>
      <c r="G78" s="61"/>
      <c r="H78" s="62">
        <v>2</v>
      </c>
      <c r="I78" s="63"/>
      <c r="J78" s="63"/>
      <c r="K78" s="58">
        <f t="shared" si="33"/>
        <v>2</v>
      </c>
      <c r="L78" s="64"/>
      <c r="N78" s="32"/>
      <c r="O78" s="32"/>
      <c r="P78" s="20"/>
      <c r="Q78" s="20"/>
    </row>
    <row r="79" spans="1:17" ht="30" customHeight="1" x14ac:dyDescent="0.25">
      <c r="A79" s="39" t="s">
        <v>91</v>
      </c>
      <c r="B79" s="39" t="s">
        <v>157</v>
      </c>
      <c r="C79" s="57" t="s">
        <v>80</v>
      </c>
      <c r="D79" s="58"/>
      <c r="E79" s="59">
        <v>12310000</v>
      </c>
      <c r="F79" s="60">
        <f t="shared" si="32"/>
        <v>0</v>
      </c>
      <c r="G79" s="61"/>
      <c r="H79" s="62">
        <v>1</v>
      </c>
      <c r="I79" s="63"/>
      <c r="J79" s="63"/>
      <c r="K79" s="58">
        <f t="shared" si="33"/>
        <v>1</v>
      </c>
      <c r="L79" s="64"/>
      <c r="N79" s="32"/>
      <c r="O79" s="32"/>
      <c r="P79" s="20"/>
      <c r="Q79" s="20"/>
    </row>
    <row r="80" spans="1:17" ht="30" customHeight="1" x14ac:dyDescent="0.25">
      <c r="A80" s="39" t="s">
        <v>91</v>
      </c>
      <c r="B80" s="39" t="s">
        <v>158</v>
      </c>
      <c r="C80" s="57" t="s">
        <v>80</v>
      </c>
      <c r="D80" s="58"/>
      <c r="E80" s="59">
        <v>15660000</v>
      </c>
      <c r="F80" s="60">
        <f t="shared" si="32"/>
        <v>0</v>
      </c>
      <c r="G80" s="61"/>
      <c r="H80" s="62">
        <v>2</v>
      </c>
      <c r="I80" s="63"/>
      <c r="J80" s="63"/>
      <c r="K80" s="58">
        <f t="shared" si="33"/>
        <v>2</v>
      </c>
      <c r="L80" s="64"/>
      <c r="N80" s="32"/>
      <c r="O80" s="32"/>
      <c r="P80" s="20"/>
      <c r="Q80" s="20"/>
    </row>
    <row r="81" spans="1:17" ht="30" customHeight="1" x14ac:dyDescent="0.25">
      <c r="A81" s="39" t="s">
        <v>92</v>
      </c>
      <c r="B81" s="39" t="s">
        <v>156</v>
      </c>
      <c r="C81" s="57" t="s">
        <v>80</v>
      </c>
      <c r="D81" s="58"/>
      <c r="E81" s="59">
        <v>34200000</v>
      </c>
      <c r="F81" s="60">
        <f t="shared" si="32"/>
        <v>0</v>
      </c>
      <c r="G81" s="61"/>
      <c r="H81" s="62">
        <v>1</v>
      </c>
      <c r="I81" s="63"/>
      <c r="J81" s="63"/>
      <c r="K81" s="58">
        <f t="shared" si="33"/>
        <v>1</v>
      </c>
      <c r="L81" s="64"/>
      <c r="N81" s="32">
        <f t="shared" si="30"/>
        <v>1</v>
      </c>
      <c r="O81" s="32">
        <f t="shared" si="31"/>
        <v>0</v>
      </c>
      <c r="P81" s="20">
        <f>TRUNC(P71*0.54%)</f>
        <v>1069019</v>
      </c>
      <c r="Q81" s="20">
        <f>TRUNC(Q71*0.54%)</f>
        <v>9262</v>
      </c>
    </row>
    <row r="82" spans="1:17" ht="30" customHeight="1" x14ac:dyDescent="0.15">
      <c r="A82" s="39" t="s">
        <v>12</v>
      </c>
      <c r="B82" s="39" t="s">
        <v>7</v>
      </c>
      <c r="C82" s="57" t="s">
        <v>8</v>
      </c>
      <c r="D82" s="65">
        <v>0.54</v>
      </c>
      <c r="E82" s="66"/>
      <c r="F82" s="60">
        <f>TRUNC(SUM(F71:F81)*D82%)-548</f>
        <v>1103420</v>
      </c>
      <c r="G82" s="61"/>
      <c r="H82" s="62"/>
      <c r="I82" s="63"/>
      <c r="J82" s="63"/>
      <c r="K82" s="65">
        <v>0.54</v>
      </c>
      <c r="L82" s="60">
        <f>TRUNC(SUM(F71:F81)*K82%,-1)</f>
        <v>1103960</v>
      </c>
      <c r="M82" s="31"/>
      <c r="N82" s="32">
        <f t="shared" si="30"/>
        <v>0</v>
      </c>
      <c r="O82" s="32">
        <f t="shared" si="31"/>
        <v>0.54</v>
      </c>
    </row>
    <row r="83" spans="1:17" s="7" customFormat="1" ht="30" customHeight="1" x14ac:dyDescent="0.15">
      <c r="A83" s="39"/>
      <c r="B83" s="39"/>
      <c r="C83" s="57"/>
      <c r="D83" s="58"/>
      <c r="E83" s="59"/>
      <c r="F83" s="60"/>
      <c r="G83" s="43"/>
      <c r="H83" s="62"/>
      <c r="I83" s="63"/>
      <c r="J83" s="63"/>
      <c r="K83" s="58"/>
      <c r="L83" s="69"/>
      <c r="M83" s="31"/>
      <c r="N83" s="32"/>
      <c r="O83" s="32"/>
    </row>
    <row r="84" spans="1:17" s="11" customFormat="1" ht="30" customHeight="1" x14ac:dyDescent="0.25">
      <c r="A84" s="38" t="s">
        <v>172</v>
      </c>
      <c r="B84" s="38" t="s">
        <v>1</v>
      </c>
      <c r="C84" s="48" t="s">
        <v>1</v>
      </c>
      <c r="D84" s="46"/>
      <c r="E84" s="55"/>
      <c r="F84" s="50">
        <f>SUM(F85:F87)</f>
        <v>64532000</v>
      </c>
      <c r="G84" s="43" t="s">
        <v>276</v>
      </c>
      <c r="H84" s="62"/>
      <c r="I84" s="63"/>
      <c r="J84" s="63"/>
      <c r="K84" s="46"/>
      <c r="L84" s="56"/>
      <c r="N84" s="32">
        <f t="shared" ref="N84:N87" si="34">SUM(H84:J84)</f>
        <v>0</v>
      </c>
      <c r="O84" s="32">
        <f t="shared" ref="O84:O87" si="35">K84-N84</f>
        <v>0</v>
      </c>
    </row>
    <row r="85" spans="1:17" ht="30" customHeight="1" x14ac:dyDescent="0.25">
      <c r="A85" s="39" t="s">
        <v>103</v>
      </c>
      <c r="B85" s="39" t="s">
        <v>105</v>
      </c>
      <c r="C85" s="57" t="s">
        <v>80</v>
      </c>
      <c r="D85" s="58">
        <v>198</v>
      </c>
      <c r="E85" s="59">
        <v>209230</v>
      </c>
      <c r="F85" s="60">
        <f>TRUNC(E85*D85,0)</f>
        <v>41427540</v>
      </c>
      <c r="G85" s="61"/>
      <c r="H85" s="62"/>
      <c r="I85" s="63"/>
      <c r="J85" s="63">
        <v>198</v>
      </c>
      <c r="K85" s="58">
        <f t="shared" ref="K85:K86" si="36">SUM(H85:J85)</f>
        <v>198</v>
      </c>
      <c r="L85" s="64"/>
      <c r="N85" s="32">
        <f t="shared" si="34"/>
        <v>198</v>
      </c>
      <c r="O85" s="32">
        <f t="shared" si="35"/>
        <v>0</v>
      </c>
      <c r="P85" s="20">
        <f>'[79]관급자재(토목,기계)_전체분'!$L$619+'[79]관급자재(토목,기계)_전체분'!$L$620+'[79]관급자재(토목,기계)_전체분'!$L$542+'[79]관급자재(토목,기계)_전체분'!$L$543</f>
        <v>197966660</v>
      </c>
      <c r="Q85" s="20">
        <f>'[79]관급자재(토목,기계)_전체분'!$L$605+'[79]관급자재(토목,기계)_전체분'!$L$606</f>
        <v>1715200</v>
      </c>
    </row>
    <row r="86" spans="1:17" ht="30" customHeight="1" x14ac:dyDescent="0.25">
      <c r="A86" s="39" t="s">
        <v>104</v>
      </c>
      <c r="B86" s="39" t="s">
        <v>106</v>
      </c>
      <c r="C86" s="57" t="s">
        <v>80</v>
      </c>
      <c r="D86" s="58">
        <v>106</v>
      </c>
      <c r="E86" s="59">
        <v>214700</v>
      </c>
      <c r="F86" s="60">
        <f>TRUNC(E86*D86,0)</f>
        <v>22758200</v>
      </c>
      <c r="G86" s="61"/>
      <c r="H86" s="62"/>
      <c r="I86" s="63"/>
      <c r="J86" s="63">
        <v>106</v>
      </c>
      <c r="K86" s="58">
        <f t="shared" si="36"/>
        <v>106</v>
      </c>
      <c r="L86" s="64"/>
      <c r="N86" s="32">
        <f t="shared" si="34"/>
        <v>106</v>
      </c>
      <c r="O86" s="32">
        <f t="shared" si="35"/>
        <v>0</v>
      </c>
      <c r="P86" s="20">
        <f>TRUNC(P85*0.54%)</f>
        <v>1069019</v>
      </c>
      <c r="Q86" s="20">
        <f>TRUNC(Q85*0.54%)</f>
        <v>9262</v>
      </c>
    </row>
    <row r="87" spans="1:17" ht="30" customHeight="1" x14ac:dyDescent="0.15">
      <c r="A87" s="39" t="s">
        <v>12</v>
      </c>
      <c r="B87" s="39" t="s">
        <v>7</v>
      </c>
      <c r="C87" s="57" t="s">
        <v>8</v>
      </c>
      <c r="D87" s="65">
        <v>0.54</v>
      </c>
      <c r="E87" s="66"/>
      <c r="F87" s="60">
        <f>TRUNC(SUM(F85:F86)*D87%)-342</f>
        <v>346260</v>
      </c>
      <c r="G87" s="61"/>
      <c r="H87" s="62"/>
      <c r="I87" s="63"/>
      <c r="J87" s="63"/>
      <c r="K87" s="65">
        <v>0.54</v>
      </c>
      <c r="L87" s="60">
        <f>TRUNC(SUM(F85:F86)*K87%,-1)</f>
        <v>346600</v>
      </c>
      <c r="M87" s="31"/>
      <c r="N87" s="32">
        <f t="shared" si="34"/>
        <v>0</v>
      </c>
      <c r="O87" s="32">
        <f t="shared" si="35"/>
        <v>0.54</v>
      </c>
    </row>
    <row r="88" spans="1:17" ht="30" customHeight="1" x14ac:dyDescent="0.15">
      <c r="A88" s="39"/>
      <c r="B88" s="39"/>
      <c r="C88" s="57"/>
      <c r="D88" s="65"/>
      <c r="E88" s="66"/>
      <c r="F88" s="60"/>
      <c r="G88" s="61"/>
      <c r="H88" s="62"/>
      <c r="I88" s="63"/>
      <c r="J88" s="63"/>
      <c r="K88" s="65"/>
      <c r="L88" s="69"/>
      <c r="M88" s="31"/>
      <c r="N88" s="32"/>
      <c r="O88" s="32"/>
    </row>
    <row r="89" spans="1:17" s="11" customFormat="1" ht="30" customHeight="1" x14ac:dyDescent="0.25">
      <c r="A89" s="38" t="s">
        <v>173</v>
      </c>
      <c r="B89" s="38" t="s">
        <v>1</v>
      </c>
      <c r="C89" s="48" t="s">
        <v>1</v>
      </c>
      <c r="D89" s="46"/>
      <c r="E89" s="55"/>
      <c r="F89" s="50">
        <f>SUM(F90:F93)</f>
        <v>95311000</v>
      </c>
      <c r="G89" s="43" t="s">
        <v>276</v>
      </c>
      <c r="H89" s="62"/>
      <c r="I89" s="63"/>
      <c r="J89" s="63"/>
      <c r="K89" s="46"/>
      <c r="L89" s="56"/>
      <c r="N89" s="32">
        <f t="shared" ref="N89:N93" si="37">SUM(H89:J89)</f>
        <v>0</v>
      </c>
      <c r="O89" s="32">
        <f t="shared" ref="O89:O93" si="38">K89-N89</f>
        <v>0</v>
      </c>
    </row>
    <row r="90" spans="1:17" ht="30" customHeight="1" x14ac:dyDescent="0.25">
      <c r="A90" s="39" t="s">
        <v>22</v>
      </c>
      <c r="B90" s="39" t="s">
        <v>108</v>
      </c>
      <c r="C90" s="57" t="s">
        <v>111</v>
      </c>
      <c r="D90" s="58">
        <v>325</v>
      </c>
      <c r="E90" s="59">
        <v>67600</v>
      </c>
      <c r="F90" s="60">
        <f>TRUNC(E90*D90,0)</f>
        <v>21970000</v>
      </c>
      <c r="G90" s="61"/>
      <c r="H90" s="62"/>
      <c r="I90" s="63"/>
      <c r="J90" s="63">
        <v>325</v>
      </c>
      <c r="K90" s="58">
        <f t="shared" ref="K90:K91" si="39">SUM(H90:J90)</f>
        <v>325</v>
      </c>
      <c r="L90" s="64"/>
      <c r="N90" s="32">
        <f t="shared" si="37"/>
        <v>325</v>
      </c>
      <c r="O90" s="32">
        <f t="shared" si="38"/>
        <v>0</v>
      </c>
      <c r="P90" s="20">
        <f>'[79]관급자재(토목,기계)_전체분'!$L$619+'[79]관급자재(토목,기계)_전체분'!$L$620+'[79]관급자재(토목,기계)_전체분'!$L$542+'[79]관급자재(토목,기계)_전체분'!$L$543</f>
        <v>197966660</v>
      </c>
      <c r="Q90" s="20">
        <f>'[79]관급자재(토목,기계)_전체분'!$L$605+'[79]관급자재(토목,기계)_전체분'!$L$606</f>
        <v>1715200</v>
      </c>
    </row>
    <row r="91" spans="1:17" ht="30" customHeight="1" x14ac:dyDescent="0.25">
      <c r="A91" s="39" t="s">
        <v>22</v>
      </c>
      <c r="B91" s="39" t="s">
        <v>109</v>
      </c>
      <c r="C91" s="57" t="s">
        <v>111</v>
      </c>
      <c r="D91" s="58">
        <v>158</v>
      </c>
      <c r="E91" s="59">
        <v>417800</v>
      </c>
      <c r="F91" s="60">
        <f>TRUNC(E91*D91,0)</f>
        <v>66012400</v>
      </c>
      <c r="G91" s="61"/>
      <c r="H91" s="62">
        <v>137</v>
      </c>
      <c r="I91" s="63"/>
      <c r="J91" s="63">
        <v>21</v>
      </c>
      <c r="K91" s="58">
        <f t="shared" si="39"/>
        <v>158</v>
      </c>
      <c r="L91" s="64"/>
      <c r="N91" s="32">
        <f t="shared" si="37"/>
        <v>158</v>
      </c>
      <c r="O91" s="32">
        <f t="shared" si="38"/>
        <v>0</v>
      </c>
      <c r="P91" s="20">
        <f>'[79]관급자재(토목,기계)_전체분'!$L$619+'[79]관급자재(토목,기계)_전체분'!$L$620+'[79]관급자재(토목,기계)_전체분'!$L$542+'[79]관급자재(토목,기계)_전체분'!$L$543</f>
        <v>197966660</v>
      </c>
      <c r="Q91" s="20">
        <f>'[79]관급자재(토목,기계)_전체분'!$L$605+'[79]관급자재(토목,기계)_전체분'!$L$606</f>
        <v>1715200</v>
      </c>
    </row>
    <row r="92" spans="1:17" ht="30" customHeight="1" x14ac:dyDescent="0.25">
      <c r="A92" s="39" t="s">
        <v>22</v>
      </c>
      <c r="B92" s="39" t="s">
        <v>110</v>
      </c>
      <c r="C92" s="57" t="s">
        <v>111</v>
      </c>
      <c r="D92" s="58">
        <v>10</v>
      </c>
      <c r="E92" s="59">
        <v>681700</v>
      </c>
      <c r="F92" s="60">
        <f>TRUNC(E92*D92,0)</f>
        <v>6817000</v>
      </c>
      <c r="G92" s="61"/>
      <c r="H92" s="62">
        <v>10</v>
      </c>
      <c r="I92" s="63"/>
      <c r="J92" s="63"/>
      <c r="K92" s="58">
        <f>SUM(H92:J92)</f>
        <v>10</v>
      </c>
      <c r="L92" s="64"/>
      <c r="N92" s="32">
        <f t="shared" si="37"/>
        <v>10</v>
      </c>
      <c r="O92" s="32">
        <f t="shared" si="38"/>
        <v>0</v>
      </c>
      <c r="P92" s="20">
        <f>TRUNC(P90*0.54%)</f>
        <v>1069019</v>
      </c>
      <c r="Q92" s="20">
        <f>TRUNC(Q90*0.54%)</f>
        <v>9262</v>
      </c>
    </row>
    <row r="93" spans="1:17" ht="30" customHeight="1" x14ac:dyDescent="0.15">
      <c r="A93" s="39" t="s">
        <v>12</v>
      </c>
      <c r="B93" s="39" t="s">
        <v>7</v>
      </c>
      <c r="C93" s="57" t="s">
        <v>8</v>
      </c>
      <c r="D93" s="65">
        <v>0.54</v>
      </c>
      <c r="E93" s="66"/>
      <c r="F93" s="60">
        <f>TRUNC(SUM(F90:F92)*D93%)-316</f>
        <v>511600</v>
      </c>
      <c r="G93" s="61"/>
      <c r="H93" s="62"/>
      <c r="I93" s="63"/>
      <c r="J93" s="63"/>
      <c r="K93" s="65">
        <v>0.54</v>
      </c>
      <c r="L93" s="60">
        <f>TRUNC(SUM(F90:F92)*K93%,-1)</f>
        <v>511910</v>
      </c>
      <c r="M93" s="31"/>
      <c r="N93" s="32">
        <f t="shared" si="37"/>
        <v>0</v>
      </c>
      <c r="O93" s="32">
        <f t="shared" si="38"/>
        <v>0.54</v>
      </c>
    </row>
    <row r="94" spans="1:17" ht="30" customHeight="1" x14ac:dyDescent="0.15">
      <c r="A94" s="39"/>
      <c r="B94" s="39"/>
      <c r="C94" s="57"/>
      <c r="D94" s="65"/>
      <c r="E94" s="66"/>
      <c r="F94" s="60"/>
      <c r="G94" s="61"/>
      <c r="H94" s="62"/>
      <c r="I94" s="63"/>
      <c r="J94" s="63"/>
      <c r="K94" s="65"/>
      <c r="L94" s="69"/>
      <c r="M94" s="31"/>
      <c r="N94" s="32"/>
      <c r="O94" s="32"/>
    </row>
    <row r="95" spans="1:17" s="11" customFormat="1" ht="30" customHeight="1" x14ac:dyDescent="0.25">
      <c r="A95" s="38" t="s">
        <v>165</v>
      </c>
      <c r="B95" s="38" t="s">
        <v>1</v>
      </c>
      <c r="C95" s="48" t="s">
        <v>1</v>
      </c>
      <c r="D95" s="46"/>
      <c r="E95" s="55"/>
      <c r="F95" s="50">
        <f>SUM(F96:F98)</f>
        <v>0</v>
      </c>
      <c r="G95" s="43" t="s">
        <v>276</v>
      </c>
      <c r="H95" s="62"/>
      <c r="I95" s="63"/>
      <c r="J95" s="63"/>
      <c r="K95" s="46"/>
      <c r="L95" s="56"/>
      <c r="N95" s="32">
        <f t="shared" ref="N95:N98" si="40">SUM(H95:J95)</f>
        <v>0</v>
      </c>
      <c r="O95" s="32">
        <f t="shared" ref="O95:O98" si="41">K95-N95</f>
        <v>0</v>
      </c>
    </row>
    <row r="96" spans="1:17" ht="30" customHeight="1" x14ac:dyDescent="0.25">
      <c r="A96" s="39" t="s">
        <v>113</v>
      </c>
      <c r="B96" s="39" t="s">
        <v>115</v>
      </c>
      <c r="C96" s="57" t="s">
        <v>117</v>
      </c>
      <c r="D96" s="58"/>
      <c r="E96" s="59">
        <v>91400</v>
      </c>
      <c r="F96" s="60">
        <f>TRUNC(E96*D96,0)</f>
        <v>0</v>
      </c>
      <c r="G96" s="61"/>
      <c r="H96" s="62">
        <v>13</v>
      </c>
      <c r="I96" s="63"/>
      <c r="J96" s="63"/>
      <c r="K96" s="58">
        <f t="shared" ref="K96:K97" si="42">SUM(H96:J96)</f>
        <v>13</v>
      </c>
      <c r="L96" s="64"/>
      <c r="N96" s="32">
        <f t="shared" si="40"/>
        <v>13</v>
      </c>
      <c r="O96" s="32">
        <f t="shared" si="41"/>
        <v>0</v>
      </c>
      <c r="P96" s="20">
        <f>'[79]관급자재(토목,기계)_전체분'!$L$619+'[79]관급자재(토목,기계)_전체분'!$L$620+'[79]관급자재(토목,기계)_전체분'!$L$542+'[79]관급자재(토목,기계)_전체분'!$L$543</f>
        <v>197966660</v>
      </c>
      <c r="Q96" s="20">
        <f>'[79]관급자재(토목,기계)_전체분'!$L$605+'[79]관급자재(토목,기계)_전체분'!$L$606</f>
        <v>1715200</v>
      </c>
    </row>
    <row r="97" spans="1:17" ht="30" customHeight="1" x14ac:dyDescent="0.25">
      <c r="A97" s="39" t="s">
        <v>114</v>
      </c>
      <c r="B97" s="39" t="s">
        <v>116</v>
      </c>
      <c r="C97" s="57" t="s">
        <v>118</v>
      </c>
      <c r="D97" s="58"/>
      <c r="E97" s="59">
        <v>328000</v>
      </c>
      <c r="F97" s="60">
        <f>TRUNC(E97*D97,0)</f>
        <v>0</v>
      </c>
      <c r="G97" s="61"/>
      <c r="H97" s="62">
        <v>5</v>
      </c>
      <c r="I97" s="63"/>
      <c r="J97" s="63"/>
      <c r="K97" s="58">
        <f t="shared" si="42"/>
        <v>5</v>
      </c>
      <c r="L97" s="64"/>
      <c r="N97" s="32">
        <f t="shared" si="40"/>
        <v>5</v>
      </c>
      <c r="O97" s="32">
        <f t="shared" si="41"/>
        <v>0</v>
      </c>
      <c r="P97" s="20">
        <f>TRUNC(P96*0.54%)</f>
        <v>1069019</v>
      </c>
      <c r="Q97" s="20">
        <f>TRUNC(Q96*0.54%)</f>
        <v>9262</v>
      </c>
    </row>
    <row r="98" spans="1:17" ht="30" customHeight="1" x14ac:dyDescent="0.15">
      <c r="A98" s="39" t="s">
        <v>12</v>
      </c>
      <c r="B98" s="39" t="s">
        <v>7</v>
      </c>
      <c r="C98" s="57" t="s">
        <v>8</v>
      </c>
      <c r="D98" s="65">
        <v>0.54</v>
      </c>
      <c r="E98" s="66"/>
      <c r="F98" s="60">
        <f>TRUNC(SUM(F96:F97)*D98%)</f>
        <v>0</v>
      </c>
      <c r="G98" s="61"/>
      <c r="H98" s="62"/>
      <c r="I98" s="63"/>
      <c r="J98" s="63"/>
      <c r="K98" s="65">
        <v>0.54</v>
      </c>
      <c r="L98" s="60">
        <f>TRUNC(SUM(F96:F97)*K98%,-1)</f>
        <v>0</v>
      </c>
      <c r="M98" s="31"/>
      <c r="N98" s="32">
        <f t="shared" si="40"/>
        <v>0</v>
      </c>
      <c r="O98" s="32">
        <f t="shared" si="41"/>
        <v>0.54</v>
      </c>
    </row>
    <row r="99" spans="1:17" s="7" customFormat="1" ht="30" customHeight="1" x14ac:dyDescent="0.25">
      <c r="A99" s="39"/>
      <c r="B99" s="39"/>
      <c r="C99" s="57"/>
      <c r="D99" s="58"/>
      <c r="E99" s="66"/>
      <c r="F99" s="60"/>
      <c r="G99" s="43"/>
      <c r="H99" s="62"/>
      <c r="I99" s="63"/>
      <c r="J99" s="63"/>
      <c r="K99" s="58"/>
      <c r="L99" s="67"/>
      <c r="N99" s="32">
        <f t="shared" si="18"/>
        <v>0</v>
      </c>
      <c r="O99" s="32">
        <f t="shared" si="11"/>
        <v>0</v>
      </c>
    </row>
    <row r="100" spans="1:17" s="11" customFormat="1" ht="30" customHeight="1" x14ac:dyDescent="0.25">
      <c r="A100" s="38" t="s">
        <v>166</v>
      </c>
      <c r="B100" s="38" t="s">
        <v>1</v>
      </c>
      <c r="C100" s="48" t="s">
        <v>1</v>
      </c>
      <c r="D100" s="46"/>
      <c r="E100" s="55"/>
      <c r="F100" s="50">
        <f>SUM(F101:F102)</f>
        <v>37372000</v>
      </c>
      <c r="G100" s="43" t="s">
        <v>276</v>
      </c>
      <c r="H100" s="62"/>
      <c r="I100" s="63"/>
      <c r="J100" s="63"/>
      <c r="K100" s="46"/>
      <c r="L100" s="56"/>
      <c r="N100" s="32">
        <f t="shared" si="18"/>
        <v>0</v>
      </c>
      <c r="O100" s="32">
        <f t="shared" ref="O100:O103" si="43">K100-N100</f>
        <v>0</v>
      </c>
    </row>
    <row r="101" spans="1:17" ht="30" customHeight="1" x14ac:dyDescent="0.25">
      <c r="A101" s="39" t="s">
        <v>120</v>
      </c>
      <c r="B101" s="39" t="s">
        <v>121</v>
      </c>
      <c r="C101" s="57" t="s">
        <v>122</v>
      </c>
      <c r="D101" s="58">
        <v>9201</v>
      </c>
      <c r="E101" s="59">
        <v>4040</v>
      </c>
      <c r="F101" s="60">
        <f>TRUNC(E101*D101,0)</f>
        <v>37172040</v>
      </c>
      <c r="G101" s="61"/>
      <c r="H101" s="62">
        <v>5557</v>
      </c>
      <c r="I101" s="63"/>
      <c r="J101" s="63">
        <v>3644</v>
      </c>
      <c r="K101" s="58">
        <f t="shared" ref="K101" si="44">SUM(H101:J101)</f>
        <v>9201</v>
      </c>
      <c r="L101" s="64"/>
      <c r="N101" s="32">
        <f t="shared" si="18"/>
        <v>9201</v>
      </c>
      <c r="O101" s="32">
        <f t="shared" si="43"/>
        <v>0</v>
      </c>
    </row>
    <row r="102" spans="1:17" ht="30" customHeight="1" x14ac:dyDescent="0.15">
      <c r="A102" s="39" t="s">
        <v>12</v>
      </c>
      <c r="B102" s="39" t="s">
        <v>7</v>
      </c>
      <c r="C102" s="57" t="s">
        <v>8</v>
      </c>
      <c r="D102" s="65">
        <v>0.54</v>
      </c>
      <c r="E102" s="66"/>
      <c r="F102" s="60">
        <f>TRUNC(SUM(F101)*D102%)-769</f>
        <v>199960</v>
      </c>
      <c r="G102" s="61"/>
      <c r="H102" s="62"/>
      <c r="I102" s="63"/>
      <c r="J102" s="63"/>
      <c r="K102" s="65">
        <v>0.54</v>
      </c>
      <c r="L102" s="60">
        <f>TRUNC(SUM(F101:F101)*K102%,-1)</f>
        <v>200720</v>
      </c>
      <c r="M102" s="31"/>
      <c r="N102" s="32">
        <f t="shared" si="18"/>
        <v>0</v>
      </c>
      <c r="O102" s="32">
        <f t="shared" si="43"/>
        <v>0.54</v>
      </c>
    </row>
    <row r="103" spans="1:17" ht="30" customHeight="1" x14ac:dyDescent="0.25">
      <c r="A103" s="39" t="s">
        <v>6</v>
      </c>
      <c r="B103" s="39" t="s">
        <v>1</v>
      </c>
      <c r="C103" s="57" t="s">
        <v>1</v>
      </c>
      <c r="D103" s="58"/>
      <c r="E103" s="66"/>
      <c r="F103" s="60"/>
      <c r="G103" s="61"/>
      <c r="H103" s="62"/>
      <c r="I103" s="63"/>
      <c r="J103" s="63"/>
      <c r="K103" s="58"/>
      <c r="L103" s="64"/>
      <c r="N103" s="32">
        <f t="shared" si="18"/>
        <v>0</v>
      </c>
      <c r="O103" s="32">
        <f t="shared" si="43"/>
        <v>0</v>
      </c>
    </row>
    <row r="104" spans="1:17" ht="30" customHeight="1" x14ac:dyDescent="0.15">
      <c r="A104" s="24"/>
      <c r="B104" s="24"/>
      <c r="C104" s="18">
        <v>0</v>
      </c>
      <c r="D104" s="18"/>
      <c r="E104" s="23"/>
      <c r="F104" s="23"/>
      <c r="G104" s="21"/>
      <c r="H104" s="18"/>
      <c r="I104" s="18"/>
      <c r="J104" s="18"/>
      <c r="K104" s="19"/>
    </row>
    <row r="105" spans="1:17" s="6" customFormat="1" ht="30" customHeight="1" x14ac:dyDescent="0.15">
      <c r="A105" s="13"/>
      <c r="B105" s="13"/>
      <c r="C105" s="16"/>
      <c r="D105" s="18"/>
      <c r="E105" s="71" t="s">
        <v>123</v>
      </c>
      <c r="F105" s="20">
        <v>0</v>
      </c>
      <c r="G105" s="17"/>
      <c r="H105" s="16"/>
      <c r="I105" s="16"/>
      <c r="J105" s="16"/>
      <c r="K105" s="15"/>
    </row>
    <row r="106" spans="1:17" ht="30" customHeight="1" x14ac:dyDescent="0.15">
      <c r="A106" s="14"/>
      <c r="B106" s="14"/>
      <c r="C106" s="18"/>
      <c r="D106" s="18"/>
      <c r="E106" s="23" t="s">
        <v>124</v>
      </c>
      <c r="F106" s="20">
        <f>179560+440</f>
        <v>180000</v>
      </c>
      <c r="G106" s="21"/>
      <c r="H106" s="18"/>
      <c r="I106" s="18"/>
      <c r="J106" s="18"/>
      <c r="K106" s="19"/>
    </row>
    <row r="107" spans="1:17" ht="30" customHeight="1" x14ac:dyDescent="0.15">
      <c r="A107" s="14"/>
      <c r="B107" s="14"/>
      <c r="C107" s="18"/>
      <c r="D107" s="18"/>
      <c r="E107" s="23"/>
      <c r="F107" s="20"/>
      <c r="G107" s="21"/>
      <c r="H107" s="18"/>
      <c r="I107" s="18"/>
      <c r="J107" s="18"/>
      <c r="K107" s="22"/>
    </row>
    <row r="108" spans="1:17" ht="30" customHeight="1" x14ac:dyDescent="0.15">
      <c r="A108" s="14"/>
      <c r="B108" s="14"/>
      <c r="C108" s="18"/>
      <c r="D108" s="18"/>
      <c r="E108" s="23" t="s">
        <v>125</v>
      </c>
      <c r="F108" s="20">
        <f>SUM(F105:F107)</f>
        <v>180000</v>
      </c>
      <c r="G108" s="21"/>
      <c r="H108" s="18"/>
      <c r="I108" s="18"/>
      <c r="J108" s="18"/>
      <c r="K108" s="19"/>
    </row>
    <row r="109" spans="1:17" ht="30" customHeight="1" x14ac:dyDescent="0.15">
      <c r="A109" s="25"/>
      <c r="B109" s="25"/>
      <c r="C109" s="26"/>
      <c r="D109" s="26"/>
      <c r="E109" s="70"/>
      <c r="F109" s="19"/>
      <c r="G109" s="21"/>
      <c r="H109" s="26"/>
      <c r="I109" s="26"/>
      <c r="J109" s="26"/>
      <c r="K109" s="19"/>
    </row>
    <row r="110" spans="1:17" ht="30" customHeight="1" x14ac:dyDescent="0.15">
      <c r="A110" s="25"/>
      <c r="B110" s="25"/>
      <c r="C110" s="26"/>
      <c r="D110" s="26"/>
      <c r="E110" s="19"/>
      <c r="F110" s="19">
        <f>F5+F108</f>
        <v>1473730000</v>
      </c>
      <c r="G110" s="21"/>
      <c r="H110" s="26"/>
      <c r="I110" s="26"/>
      <c r="J110" s="26"/>
      <c r="K110" s="19"/>
    </row>
    <row r="111" spans="1:17" ht="30" customHeight="1" x14ac:dyDescent="0.15">
      <c r="A111" s="25"/>
      <c r="B111" s="25"/>
      <c r="C111" s="26"/>
      <c r="D111" s="26"/>
      <c r="E111" s="19"/>
      <c r="F111" s="19"/>
      <c r="G111" s="21"/>
      <c r="H111" s="26"/>
      <c r="I111" s="26"/>
      <c r="J111" s="26"/>
      <c r="K111" s="19"/>
    </row>
    <row r="112" spans="1:17" ht="30" customHeight="1" x14ac:dyDescent="0.15">
      <c r="A112" s="25"/>
      <c r="B112" s="25"/>
      <c r="C112" s="26"/>
      <c r="D112" s="26"/>
      <c r="E112" s="19"/>
      <c r="F112" s="19"/>
      <c r="G112" s="21"/>
      <c r="H112" s="26"/>
      <c r="I112" s="26"/>
      <c r="J112" s="26"/>
      <c r="K112" s="19"/>
    </row>
    <row r="113" spans="1:17" ht="30" customHeight="1" x14ac:dyDescent="0.15">
      <c r="A113" s="25"/>
      <c r="B113" s="25"/>
      <c r="C113" s="26"/>
      <c r="D113" s="26"/>
      <c r="E113" s="19"/>
      <c r="F113" s="19"/>
      <c r="G113" s="21"/>
      <c r="H113" s="26"/>
      <c r="I113" s="26"/>
      <c r="J113" s="26"/>
      <c r="K113" s="19"/>
    </row>
    <row r="114" spans="1:17" ht="30" customHeight="1" x14ac:dyDescent="0.15">
      <c r="A114" s="25"/>
      <c r="B114" s="25"/>
      <c r="C114" s="26"/>
      <c r="D114" s="26"/>
      <c r="E114" s="19"/>
      <c r="F114" s="19"/>
      <c r="G114" s="21"/>
      <c r="H114" s="26"/>
      <c r="I114" s="26"/>
      <c r="J114" s="26"/>
      <c r="K114" s="19"/>
    </row>
    <row r="115" spans="1:17" ht="30" customHeight="1" x14ac:dyDescent="0.15">
      <c r="A115" s="25"/>
      <c r="B115" s="25"/>
      <c r="C115" s="26"/>
      <c r="D115" s="26"/>
      <c r="E115" s="19"/>
      <c r="F115" s="19"/>
      <c r="G115" s="21"/>
      <c r="H115" s="26"/>
      <c r="I115" s="26"/>
      <c r="J115" s="26"/>
      <c r="K115" s="19"/>
    </row>
    <row r="116" spans="1:17" ht="30" customHeight="1" x14ac:dyDescent="0.15">
      <c r="A116" s="25"/>
      <c r="B116" s="25"/>
      <c r="C116" s="26"/>
      <c r="D116" s="26"/>
      <c r="E116" s="19"/>
      <c r="F116" s="19"/>
      <c r="G116" s="21"/>
      <c r="H116" s="26"/>
      <c r="I116" s="26"/>
      <c r="J116" s="26"/>
      <c r="K116" s="19"/>
    </row>
    <row r="117" spans="1:17" ht="30" customHeight="1" x14ac:dyDescent="0.15">
      <c r="A117" s="27"/>
      <c r="B117" s="27"/>
      <c r="C117" s="28"/>
      <c r="D117" s="28"/>
      <c r="E117" s="29"/>
      <c r="F117" s="29"/>
      <c r="G117" s="21"/>
      <c r="H117" s="28"/>
      <c r="I117" s="28"/>
      <c r="J117" s="28"/>
      <c r="K117" s="19"/>
    </row>
    <row r="118" spans="1:17" ht="30" customHeight="1" x14ac:dyDescent="0.15">
      <c r="A118" s="27"/>
      <c r="B118" s="27"/>
      <c r="C118" s="28"/>
      <c r="D118" s="28"/>
      <c r="E118" s="29"/>
      <c r="F118" s="29"/>
      <c r="G118" s="21"/>
      <c r="H118" s="28"/>
      <c r="I118" s="28"/>
      <c r="J118" s="28"/>
      <c r="K118" s="19"/>
    </row>
    <row r="119" spans="1:17" ht="30" customHeight="1" x14ac:dyDescent="0.15">
      <c r="A119" s="27"/>
      <c r="B119" s="27"/>
      <c r="C119" s="28"/>
      <c r="D119" s="28"/>
      <c r="E119" s="29"/>
      <c r="F119" s="29"/>
      <c r="G119" s="21"/>
      <c r="H119" s="28"/>
      <c r="I119" s="28"/>
      <c r="J119" s="28"/>
      <c r="K119" s="19"/>
    </row>
    <row r="120" spans="1:17" ht="30" customHeight="1" x14ac:dyDescent="0.15">
      <c r="A120" s="27"/>
      <c r="B120" s="27"/>
      <c r="C120" s="28"/>
      <c r="D120" s="28"/>
      <c r="E120" s="29"/>
      <c r="F120" s="29"/>
      <c r="G120" s="21"/>
      <c r="H120" s="28"/>
      <c r="I120" s="28"/>
      <c r="J120" s="28"/>
      <c r="K120" s="19"/>
    </row>
    <row r="121" spans="1:17" ht="30" customHeight="1" x14ac:dyDescent="0.15">
      <c r="A121" s="27"/>
      <c r="B121" s="27"/>
      <c r="C121" s="28"/>
      <c r="D121" s="28"/>
      <c r="E121" s="29"/>
      <c r="F121" s="29"/>
      <c r="G121" s="21"/>
      <c r="H121" s="28"/>
      <c r="I121" s="28"/>
      <c r="J121" s="28"/>
      <c r="K121" s="19"/>
    </row>
    <row r="122" spans="1:17" ht="30" customHeight="1" x14ac:dyDescent="0.15">
      <c r="A122" s="27"/>
      <c r="B122" s="27"/>
      <c r="C122" s="28"/>
      <c r="D122" s="28"/>
      <c r="E122" s="29"/>
      <c r="F122" s="29"/>
      <c r="G122" s="21"/>
      <c r="H122" s="28"/>
      <c r="I122" s="28"/>
      <c r="J122" s="28"/>
      <c r="K122" s="19"/>
    </row>
    <row r="123" spans="1:17" ht="30" customHeight="1" x14ac:dyDescent="0.15">
      <c r="A123" s="25"/>
      <c r="B123" s="25"/>
      <c r="C123" s="26"/>
      <c r="D123" s="26"/>
      <c r="E123" s="19"/>
      <c r="F123" s="19"/>
      <c r="G123" s="21"/>
      <c r="H123" s="26"/>
      <c r="I123" s="26"/>
      <c r="J123" s="26"/>
      <c r="K123" s="19"/>
    </row>
    <row r="124" spans="1:17" x14ac:dyDescent="0.15">
      <c r="G124" s="10"/>
    </row>
    <row r="125" spans="1:17" x14ac:dyDescent="0.15">
      <c r="G125" s="10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  <row r="234" spans="1:17" s="9" customFormat="1" x14ac:dyDescent="0.15">
      <c r="A234" s="8"/>
      <c r="B234" s="8"/>
      <c r="E234" s="8"/>
      <c r="F234" s="8"/>
      <c r="G234" s="10"/>
      <c r="K234" s="8"/>
      <c r="L234" s="1"/>
      <c r="M234" s="1"/>
      <c r="N234" s="1"/>
      <c r="O234" s="1"/>
      <c r="P234" s="1"/>
      <c r="Q234" s="1"/>
    </row>
    <row r="235" spans="1:17" s="9" customFormat="1" x14ac:dyDescent="0.15">
      <c r="A235" s="8"/>
      <c r="B235" s="8"/>
      <c r="E235" s="8"/>
      <c r="F235" s="8"/>
      <c r="G235" s="10"/>
      <c r="K235" s="8"/>
      <c r="L235" s="1"/>
      <c r="M235" s="1"/>
      <c r="N235" s="1"/>
      <c r="O235" s="1"/>
      <c r="P235" s="1"/>
      <c r="Q235" s="1"/>
    </row>
    <row r="236" spans="1:17" s="9" customFormat="1" x14ac:dyDescent="0.15">
      <c r="A236" s="8"/>
      <c r="B236" s="8"/>
      <c r="E236" s="8"/>
      <c r="F236" s="8"/>
      <c r="G236" s="10"/>
      <c r="K236" s="8"/>
      <c r="L236" s="1"/>
      <c r="M236" s="1"/>
      <c r="N236" s="1"/>
      <c r="O236" s="1"/>
      <c r="P236" s="1"/>
      <c r="Q236" s="1"/>
    </row>
    <row r="237" spans="1:17" s="9" customFormat="1" x14ac:dyDescent="0.15">
      <c r="A237" s="8"/>
      <c r="B237" s="8"/>
      <c r="E237" s="8"/>
      <c r="F237" s="8"/>
      <c r="G237" s="10"/>
      <c r="K237" s="8"/>
      <c r="L237" s="1"/>
      <c r="M237" s="1"/>
      <c r="N237" s="1"/>
      <c r="O237" s="1"/>
      <c r="P237" s="1"/>
      <c r="Q237" s="1"/>
    </row>
    <row r="238" spans="1:17" s="9" customFormat="1" x14ac:dyDescent="0.15">
      <c r="A238" s="8"/>
      <c r="B238" s="8"/>
      <c r="E238" s="8"/>
      <c r="F238" s="8"/>
      <c r="G238" s="10"/>
      <c r="K238" s="8"/>
      <c r="L238" s="1"/>
      <c r="M238" s="1"/>
      <c r="N238" s="1"/>
      <c r="O238" s="1"/>
      <c r="P238" s="1"/>
      <c r="Q238" s="1"/>
    </row>
    <row r="239" spans="1:17" s="9" customFormat="1" x14ac:dyDescent="0.15">
      <c r="A239" s="8"/>
      <c r="B239" s="8"/>
      <c r="E239" s="8"/>
      <c r="F239" s="8"/>
      <c r="G239" s="10"/>
      <c r="K239" s="8"/>
      <c r="L239" s="1"/>
      <c r="M239" s="1"/>
      <c r="N239" s="1"/>
      <c r="O239" s="1"/>
      <c r="P239" s="1"/>
      <c r="Q239" s="1"/>
    </row>
    <row r="240" spans="1:17" s="9" customFormat="1" x14ac:dyDescent="0.15">
      <c r="A240" s="8"/>
      <c r="B240" s="8"/>
      <c r="E240" s="8"/>
      <c r="F240" s="8"/>
      <c r="G240" s="10"/>
      <c r="K240" s="8"/>
      <c r="L240" s="1"/>
      <c r="M240" s="1"/>
      <c r="N240" s="1"/>
      <c r="O240" s="1"/>
      <c r="P240" s="1"/>
      <c r="Q240" s="1"/>
    </row>
    <row r="241" spans="1:17" s="9" customFormat="1" x14ac:dyDescent="0.15">
      <c r="A241" s="8"/>
      <c r="B241" s="8"/>
      <c r="E241" s="8"/>
      <c r="F241" s="8"/>
      <c r="G241" s="10"/>
      <c r="K241" s="8"/>
      <c r="L241" s="1"/>
      <c r="M241" s="1"/>
      <c r="N241" s="1"/>
      <c r="O241" s="1"/>
      <c r="P241" s="1"/>
      <c r="Q241" s="1"/>
    </row>
    <row r="242" spans="1:17" s="9" customFormat="1" x14ac:dyDescent="0.15">
      <c r="A242" s="8"/>
      <c r="B242" s="8"/>
      <c r="E242" s="8"/>
      <c r="F242" s="8"/>
      <c r="G242" s="10"/>
      <c r="K242" s="8"/>
      <c r="L242" s="1"/>
      <c r="M242" s="1"/>
      <c r="N242" s="1"/>
      <c r="O242" s="1"/>
      <c r="P242" s="1"/>
      <c r="Q242" s="1"/>
    </row>
    <row r="243" spans="1:17" s="9" customFormat="1" x14ac:dyDescent="0.15">
      <c r="A243" s="8"/>
      <c r="B243" s="8"/>
      <c r="E243" s="8"/>
      <c r="F243" s="8"/>
      <c r="G243" s="10"/>
      <c r="K243" s="8"/>
      <c r="L243" s="1"/>
      <c r="M243" s="1"/>
      <c r="N243" s="1"/>
      <c r="O243" s="1"/>
      <c r="P243" s="1"/>
      <c r="Q243" s="1"/>
    </row>
    <row r="244" spans="1:17" s="9" customFormat="1" x14ac:dyDescent="0.15">
      <c r="A244" s="8"/>
      <c r="B244" s="8"/>
      <c r="E244" s="8"/>
      <c r="F244" s="8"/>
      <c r="G244" s="10"/>
      <c r="K244" s="8"/>
      <c r="L244" s="1"/>
      <c r="M244" s="1"/>
      <c r="N244" s="1"/>
      <c r="O244" s="1"/>
      <c r="P244" s="1"/>
      <c r="Q244" s="1"/>
    </row>
    <row r="245" spans="1:17" s="9" customFormat="1" x14ac:dyDescent="0.15">
      <c r="A245" s="8"/>
      <c r="B245" s="8"/>
      <c r="E245" s="8"/>
      <c r="F245" s="8"/>
      <c r="G245" s="10"/>
      <c r="K245" s="8"/>
      <c r="L245" s="1"/>
      <c r="M245" s="1"/>
      <c r="N245" s="1"/>
      <c r="O245" s="1"/>
      <c r="P245" s="1"/>
      <c r="Q245" s="1"/>
    </row>
    <row r="246" spans="1:17" s="9" customFormat="1" x14ac:dyDescent="0.15">
      <c r="A246" s="8"/>
      <c r="B246" s="8"/>
      <c r="E246" s="8"/>
      <c r="F246" s="8"/>
      <c r="G246" s="10"/>
      <c r="K246" s="8"/>
      <c r="L246" s="1"/>
      <c r="M246" s="1"/>
      <c r="N246" s="1"/>
      <c r="O246" s="1"/>
      <c r="P246" s="1"/>
      <c r="Q246" s="1"/>
    </row>
    <row r="247" spans="1:17" s="9" customFormat="1" x14ac:dyDescent="0.15">
      <c r="A247" s="8"/>
      <c r="B247" s="8"/>
      <c r="E247" s="8"/>
      <c r="F247" s="8"/>
      <c r="G247" s="10"/>
      <c r="K247" s="8"/>
      <c r="L247" s="1"/>
      <c r="M247" s="1"/>
      <c r="N247" s="1"/>
      <c r="O247" s="1"/>
      <c r="P247" s="1"/>
      <c r="Q247" s="1"/>
    </row>
    <row r="248" spans="1:17" s="9" customFormat="1" x14ac:dyDescent="0.15">
      <c r="A248" s="8"/>
      <c r="B248" s="8"/>
      <c r="E248" s="8"/>
      <c r="F248" s="8"/>
      <c r="G248" s="10"/>
      <c r="K248" s="8"/>
      <c r="L248" s="1"/>
      <c r="M248" s="1"/>
      <c r="N248" s="1"/>
      <c r="O248" s="1"/>
      <c r="P248" s="1"/>
      <c r="Q248" s="1"/>
    </row>
    <row r="249" spans="1:17" s="9" customFormat="1" x14ac:dyDescent="0.15">
      <c r="A249" s="8"/>
      <c r="B249" s="8"/>
      <c r="E249" s="8"/>
      <c r="F249" s="8"/>
      <c r="G249" s="10"/>
      <c r="K249" s="8"/>
      <c r="L249" s="1"/>
      <c r="M249" s="1"/>
      <c r="N249" s="1"/>
      <c r="O249" s="1"/>
      <c r="P249" s="1"/>
      <c r="Q249" s="1"/>
    </row>
    <row r="250" spans="1:17" s="9" customFormat="1" x14ac:dyDescent="0.15">
      <c r="A250" s="8"/>
      <c r="B250" s="8"/>
      <c r="E250" s="8"/>
      <c r="F250" s="8"/>
      <c r="G250" s="10"/>
      <c r="K250" s="8"/>
      <c r="L250" s="1"/>
      <c r="M250" s="1"/>
      <c r="N250" s="1"/>
      <c r="O250" s="1"/>
      <c r="P250" s="1"/>
      <c r="Q250" s="1"/>
    </row>
    <row r="251" spans="1:17" s="9" customFormat="1" x14ac:dyDescent="0.15">
      <c r="A251" s="8"/>
      <c r="B251" s="8"/>
      <c r="E251" s="8"/>
      <c r="F251" s="8"/>
      <c r="G251" s="10"/>
      <c r="K251" s="8"/>
      <c r="L251" s="1"/>
      <c r="M251" s="1"/>
      <c r="N251" s="1"/>
      <c r="O251" s="1"/>
      <c r="P251" s="1"/>
      <c r="Q251" s="1"/>
    </row>
    <row r="252" spans="1:17" s="9" customFormat="1" x14ac:dyDescent="0.15">
      <c r="A252" s="8"/>
      <c r="B252" s="8"/>
      <c r="E252" s="8"/>
      <c r="F252" s="8"/>
      <c r="G252" s="10"/>
      <c r="K252" s="8"/>
      <c r="L252" s="1"/>
      <c r="M252" s="1"/>
      <c r="N252" s="1"/>
      <c r="O252" s="1"/>
      <c r="P252" s="1"/>
      <c r="Q252" s="1"/>
    </row>
    <row r="253" spans="1:17" s="9" customFormat="1" x14ac:dyDescent="0.15">
      <c r="A253" s="8"/>
      <c r="B253" s="8"/>
      <c r="E253" s="8"/>
      <c r="F253" s="8"/>
      <c r="G253" s="10"/>
      <c r="K253" s="8"/>
      <c r="L253" s="1"/>
      <c r="M253" s="1"/>
      <c r="N253" s="1"/>
      <c r="O253" s="1"/>
      <c r="P253" s="1"/>
      <c r="Q253" s="1"/>
    </row>
    <row r="254" spans="1:17" s="9" customFormat="1" x14ac:dyDescent="0.15">
      <c r="A254" s="8"/>
      <c r="B254" s="8"/>
      <c r="E254" s="8"/>
      <c r="F254" s="8"/>
      <c r="G254" s="10"/>
      <c r="K254" s="8"/>
      <c r="L254" s="1"/>
      <c r="M254" s="1"/>
      <c r="N254" s="1"/>
      <c r="O254" s="1"/>
      <c r="P254" s="1"/>
      <c r="Q254" s="1"/>
    </row>
    <row r="255" spans="1:17" s="9" customFormat="1" x14ac:dyDescent="0.15">
      <c r="A255" s="8"/>
      <c r="B255" s="8"/>
      <c r="E255" s="8"/>
      <c r="F255" s="8"/>
      <c r="G255" s="10"/>
      <c r="K255" s="8"/>
      <c r="L255" s="1"/>
      <c r="M255" s="1"/>
      <c r="N255" s="1"/>
      <c r="O255" s="1"/>
      <c r="P255" s="1"/>
      <c r="Q255" s="1"/>
    </row>
    <row r="256" spans="1:17" s="9" customFormat="1" x14ac:dyDescent="0.15">
      <c r="A256" s="8"/>
      <c r="B256" s="8"/>
      <c r="E256" s="8"/>
      <c r="F256" s="8"/>
      <c r="G256" s="10"/>
      <c r="K256" s="8"/>
      <c r="L256" s="1"/>
      <c r="M256" s="1"/>
      <c r="N256" s="1"/>
      <c r="O256" s="1"/>
      <c r="P256" s="1"/>
      <c r="Q256" s="1"/>
    </row>
    <row r="257" spans="1:17" s="9" customFormat="1" x14ac:dyDescent="0.15">
      <c r="A257" s="8"/>
      <c r="B257" s="8"/>
      <c r="E257" s="8"/>
      <c r="F257" s="8"/>
      <c r="G257" s="10"/>
      <c r="K257" s="8"/>
      <c r="L257" s="1"/>
      <c r="M257" s="1"/>
      <c r="N257" s="1"/>
      <c r="O257" s="1"/>
      <c r="P257" s="1"/>
      <c r="Q257" s="1"/>
    </row>
    <row r="258" spans="1:17" s="9" customFormat="1" x14ac:dyDescent="0.15">
      <c r="A258" s="8"/>
      <c r="B258" s="8"/>
      <c r="E258" s="8"/>
      <c r="F258" s="8"/>
      <c r="G258" s="10"/>
      <c r="K258" s="8"/>
      <c r="L258" s="1"/>
      <c r="M258" s="1"/>
      <c r="N258" s="1"/>
      <c r="O258" s="1"/>
      <c r="P258" s="1"/>
      <c r="Q258" s="1"/>
    </row>
    <row r="259" spans="1:17" s="9" customFormat="1" x14ac:dyDescent="0.15">
      <c r="A259" s="8"/>
      <c r="B259" s="8"/>
      <c r="E259" s="8"/>
      <c r="F259" s="8"/>
      <c r="G259" s="10"/>
      <c r="K259" s="8"/>
      <c r="L259" s="1"/>
      <c r="M259" s="1"/>
      <c r="N259" s="1"/>
      <c r="O259" s="1"/>
      <c r="P259" s="1"/>
      <c r="Q259" s="1"/>
    </row>
    <row r="260" spans="1:17" s="9" customFormat="1" x14ac:dyDescent="0.15">
      <c r="A260" s="8"/>
      <c r="B260" s="8"/>
      <c r="E260" s="8"/>
      <c r="F260" s="8"/>
      <c r="G260" s="10"/>
      <c r="K260" s="8"/>
      <c r="L260" s="1"/>
      <c r="M260" s="1"/>
      <c r="N260" s="1"/>
      <c r="O260" s="1"/>
      <c r="P260" s="1"/>
      <c r="Q260" s="1"/>
    </row>
    <row r="261" spans="1:17" s="9" customFormat="1" x14ac:dyDescent="0.15">
      <c r="A261" s="8"/>
      <c r="B261" s="8"/>
      <c r="E261" s="8"/>
      <c r="F261" s="8"/>
      <c r="G261" s="10"/>
      <c r="K261" s="8"/>
      <c r="L261" s="1"/>
      <c r="M261" s="1"/>
      <c r="N261" s="1"/>
      <c r="O261" s="1"/>
      <c r="P261" s="1"/>
      <c r="Q261" s="1"/>
    </row>
    <row r="262" spans="1:17" s="9" customFormat="1" x14ac:dyDescent="0.15">
      <c r="A262" s="8"/>
      <c r="B262" s="8"/>
      <c r="E262" s="8"/>
      <c r="F262" s="8"/>
      <c r="G262" s="10"/>
      <c r="K262" s="8"/>
      <c r="L262" s="1"/>
      <c r="M262" s="1"/>
      <c r="N262" s="1"/>
      <c r="O262" s="1"/>
      <c r="P262" s="1"/>
      <c r="Q262" s="1"/>
    </row>
    <row r="263" spans="1:17" s="9" customFormat="1" x14ac:dyDescent="0.15">
      <c r="A263" s="8"/>
      <c r="B263" s="8"/>
      <c r="E263" s="8"/>
      <c r="F263" s="8"/>
      <c r="G263" s="10"/>
      <c r="K263" s="8"/>
      <c r="L263" s="1"/>
      <c r="M263" s="1"/>
      <c r="N263" s="1"/>
      <c r="O263" s="1"/>
      <c r="P263" s="1"/>
      <c r="Q263" s="1"/>
    </row>
    <row r="264" spans="1:17" s="9" customFormat="1" x14ac:dyDescent="0.15">
      <c r="A264" s="8"/>
      <c r="B264" s="8"/>
      <c r="E264" s="8"/>
      <c r="F264" s="8"/>
      <c r="G264" s="10"/>
      <c r="K264" s="8"/>
      <c r="L264" s="1"/>
      <c r="M264" s="1"/>
      <c r="N264" s="1"/>
      <c r="O264" s="1"/>
      <c r="P264" s="1"/>
      <c r="Q264" s="1"/>
    </row>
    <row r="265" spans="1:17" s="9" customFormat="1" x14ac:dyDescent="0.15">
      <c r="A265" s="8"/>
      <c r="B265" s="8"/>
      <c r="E265" s="8"/>
      <c r="F265" s="8"/>
      <c r="G265" s="10"/>
      <c r="K265" s="8"/>
      <c r="L265" s="1"/>
      <c r="M265" s="1"/>
      <c r="N265" s="1"/>
      <c r="O265" s="1"/>
      <c r="P265" s="1"/>
      <c r="Q265" s="1"/>
    </row>
    <row r="266" spans="1:17" s="9" customFormat="1" x14ac:dyDescent="0.15">
      <c r="A266" s="8"/>
      <c r="B266" s="8"/>
      <c r="E266" s="8"/>
      <c r="F266" s="8"/>
      <c r="G266" s="10"/>
      <c r="K266" s="8"/>
      <c r="L266" s="1"/>
      <c r="M266" s="1"/>
      <c r="N266" s="1"/>
      <c r="O266" s="1"/>
      <c r="P266" s="1"/>
      <c r="Q266" s="1"/>
    </row>
    <row r="267" spans="1:17" s="9" customFormat="1" x14ac:dyDescent="0.15">
      <c r="A267" s="8"/>
      <c r="B267" s="8"/>
      <c r="E267" s="8"/>
      <c r="F267" s="8"/>
      <c r="G267" s="10"/>
      <c r="K267" s="8"/>
      <c r="L267" s="1"/>
      <c r="M267" s="1"/>
      <c r="N267" s="1"/>
      <c r="O267" s="1"/>
      <c r="P267" s="1"/>
      <c r="Q267" s="1"/>
    </row>
    <row r="268" spans="1:17" s="9" customFormat="1" x14ac:dyDescent="0.15">
      <c r="A268" s="8"/>
      <c r="B268" s="8"/>
      <c r="E268" s="8"/>
      <c r="F268" s="8"/>
      <c r="G268" s="10"/>
      <c r="K268" s="8"/>
      <c r="L268" s="1"/>
      <c r="M268" s="1"/>
      <c r="N268" s="1"/>
      <c r="O268" s="1"/>
      <c r="P268" s="1"/>
      <c r="Q268" s="1"/>
    </row>
    <row r="269" spans="1:17" s="9" customFormat="1" x14ac:dyDescent="0.15">
      <c r="A269" s="8"/>
      <c r="B269" s="8"/>
      <c r="E269" s="8"/>
      <c r="F269" s="8"/>
      <c r="G269" s="10"/>
      <c r="K269" s="8"/>
      <c r="L269" s="1"/>
      <c r="M269" s="1"/>
      <c r="N269" s="1"/>
      <c r="O269" s="1"/>
      <c r="P269" s="1"/>
      <c r="Q269" s="1"/>
    </row>
    <row r="270" spans="1:17" s="9" customFormat="1" x14ac:dyDescent="0.15">
      <c r="A270" s="8"/>
      <c r="B270" s="8"/>
      <c r="E270" s="8"/>
      <c r="F270" s="8"/>
      <c r="G270" s="10"/>
      <c r="K270" s="8"/>
      <c r="L270" s="1"/>
      <c r="M270" s="1"/>
      <c r="N270" s="1"/>
      <c r="O270" s="1"/>
      <c r="P270" s="1"/>
      <c r="Q270" s="1"/>
    </row>
    <row r="271" spans="1:17" s="9" customFormat="1" x14ac:dyDescent="0.15">
      <c r="A271" s="8"/>
      <c r="B271" s="8"/>
      <c r="E271" s="8"/>
      <c r="F271" s="8"/>
      <c r="G271" s="10"/>
      <c r="K271" s="8"/>
      <c r="L271" s="1"/>
      <c r="M271" s="1"/>
      <c r="N271" s="1"/>
      <c r="O271" s="1"/>
      <c r="P271" s="1"/>
      <c r="Q271" s="1"/>
    </row>
    <row r="272" spans="1:17" s="9" customFormat="1" x14ac:dyDescent="0.15">
      <c r="A272" s="8"/>
      <c r="B272" s="8"/>
      <c r="E272" s="8"/>
      <c r="F272" s="8"/>
      <c r="G272" s="10"/>
      <c r="K272" s="8"/>
      <c r="L272" s="1"/>
      <c r="M272" s="1"/>
      <c r="N272" s="1"/>
      <c r="O272" s="1"/>
      <c r="P272" s="1"/>
      <c r="Q272" s="1"/>
    </row>
    <row r="273" spans="1:17" s="9" customFormat="1" x14ac:dyDescent="0.15">
      <c r="A273" s="8"/>
      <c r="B273" s="8"/>
      <c r="E273" s="8"/>
      <c r="F273" s="8"/>
      <c r="G273" s="10"/>
      <c r="K273" s="8"/>
      <c r="L273" s="1"/>
      <c r="M273" s="1"/>
      <c r="N273" s="1"/>
      <c r="O273" s="1"/>
      <c r="P273" s="1"/>
      <c r="Q273" s="1"/>
    </row>
    <row r="274" spans="1:17" s="9" customFormat="1" x14ac:dyDescent="0.15">
      <c r="A274" s="8"/>
      <c r="B274" s="8"/>
      <c r="E274" s="8"/>
      <c r="F274" s="8"/>
      <c r="G274" s="10"/>
      <c r="K274" s="8"/>
      <c r="L274" s="1"/>
      <c r="M274" s="1"/>
      <c r="N274" s="1"/>
      <c r="O274" s="1"/>
      <c r="P274" s="1"/>
      <c r="Q274" s="1"/>
    </row>
    <row r="275" spans="1:17" s="9" customFormat="1" x14ac:dyDescent="0.15">
      <c r="A275" s="8"/>
      <c r="B275" s="8"/>
      <c r="E275" s="8"/>
      <c r="F275" s="8"/>
      <c r="G275" s="10"/>
      <c r="K275" s="8"/>
      <c r="L275" s="1"/>
      <c r="M275" s="1"/>
      <c r="N275" s="1"/>
      <c r="O275" s="1"/>
      <c r="P275" s="1"/>
      <c r="Q275" s="1"/>
    </row>
    <row r="276" spans="1:17" s="9" customFormat="1" x14ac:dyDescent="0.15">
      <c r="A276" s="8"/>
      <c r="B276" s="8"/>
      <c r="E276" s="8"/>
      <c r="F276" s="8"/>
      <c r="G276" s="10"/>
      <c r="K276" s="8"/>
      <c r="L276" s="1"/>
      <c r="M276" s="1"/>
      <c r="N276" s="1"/>
      <c r="O276" s="1"/>
      <c r="P276" s="1"/>
      <c r="Q276" s="1"/>
    </row>
    <row r="277" spans="1:17" s="9" customFormat="1" x14ac:dyDescent="0.15">
      <c r="A277" s="8"/>
      <c r="B277" s="8"/>
      <c r="E277" s="8"/>
      <c r="F277" s="8"/>
      <c r="G277" s="10"/>
      <c r="K277" s="8"/>
      <c r="L277" s="1"/>
      <c r="M277" s="1"/>
      <c r="N277" s="1"/>
      <c r="O277" s="1"/>
      <c r="P277" s="1"/>
      <c r="Q277" s="1"/>
    </row>
    <row r="278" spans="1:17" s="9" customFormat="1" x14ac:dyDescent="0.15">
      <c r="A278" s="8"/>
      <c r="B278" s="8"/>
      <c r="E278" s="8"/>
      <c r="F278" s="8"/>
      <c r="G278" s="10"/>
      <c r="K278" s="8"/>
      <c r="L278" s="1"/>
      <c r="M278" s="1"/>
      <c r="N278" s="1"/>
      <c r="O278" s="1"/>
      <c r="P278" s="1"/>
      <c r="Q278" s="1"/>
    </row>
    <row r="279" spans="1:17" s="9" customFormat="1" x14ac:dyDescent="0.15">
      <c r="A279" s="8"/>
      <c r="B279" s="8"/>
      <c r="E279" s="8"/>
      <c r="F279" s="8"/>
      <c r="G279" s="10"/>
      <c r="K279" s="8"/>
      <c r="L279" s="1"/>
      <c r="M279" s="1"/>
      <c r="N279" s="1"/>
      <c r="O279" s="1"/>
      <c r="P279" s="1"/>
      <c r="Q279" s="1"/>
    </row>
    <row r="280" spans="1:17" s="9" customFormat="1" x14ac:dyDescent="0.15">
      <c r="A280" s="8"/>
      <c r="B280" s="8"/>
      <c r="E280" s="8"/>
      <c r="F280" s="8"/>
      <c r="G280" s="10"/>
      <c r="K280" s="8"/>
      <c r="L280" s="1"/>
      <c r="M280" s="1"/>
      <c r="N280" s="1"/>
      <c r="O280" s="1"/>
      <c r="P280" s="1"/>
      <c r="Q280" s="1"/>
    </row>
    <row r="281" spans="1:17" s="9" customFormat="1" x14ac:dyDescent="0.15">
      <c r="A281" s="8"/>
      <c r="B281" s="8"/>
      <c r="E281" s="8"/>
      <c r="F281" s="8"/>
      <c r="G281" s="10"/>
      <c r="K281" s="8"/>
      <c r="L281" s="1"/>
      <c r="M281" s="1"/>
      <c r="N281" s="1"/>
      <c r="O281" s="1"/>
      <c r="P281" s="1"/>
      <c r="Q281" s="1"/>
    </row>
    <row r="282" spans="1:17" s="9" customFormat="1" x14ac:dyDescent="0.15">
      <c r="A282" s="8"/>
      <c r="B282" s="8"/>
      <c r="E282" s="8"/>
      <c r="F282" s="8"/>
      <c r="G282" s="10"/>
      <c r="K282" s="8"/>
      <c r="L282" s="1"/>
      <c r="M282" s="1"/>
      <c r="N282" s="1"/>
      <c r="O282" s="1"/>
      <c r="P282" s="1"/>
      <c r="Q282" s="1"/>
    </row>
    <row r="283" spans="1:17" s="9" customFormat="1" x14ac:dyDescent="0.15">
      <c r="A283" s="8"/>
      <c r="B283" s="8"/>
      <c r="E283" s="8"/>
      <c r="F283" s="8"/>
      <c r="G283" s="10"/>
      <c r="K283" s="8"/>
      <c r="L283" s="1"/>
      <c r="M283" s="1"/>
      <c r="N283" s="1"/>
      <c r="O283" s="1"/>
      <c r="P283" s="1"/>
      <c r="Q283" s="1"/>
    </row>
    <row r="284" spans="1:17" s="9" customFormat="1" x14ac:dyDescent="0.15">
      <c r="A284" s="8"/>
      <c r="B284" s="8"/>
      <c r="E284" s="8"/>
      <c r="F284" s="8"/>
      <c r="G284" s="10"/>
      <c r="K284" s="8"/>
      <c r="L284" s="1"/>
      <c r="M284" s="1"/>
      <c r="N284" s="1"/>
      <c r="O284" s="1"/>
      <c r="P284" s="1"/>
      <c r="Q284" s="1"/>
    </row>
    <row r="285" spans="1:17" s="9" customFormat="1" x14ac:dyDescent="0.15">
      <c r="A285" s="8"/>
      <c r="B285" s="8"/>
      <c r="E285" s="8"/>
      <c r="F285" s="8"/>
      <c r="G285" s="10"/>
      <c r="K285" s="8"/>
      <c r="L285" s="1"/>
      <c r="M285" s="1"/>
      <c r="N285" s="1"/>
      <c r="O285" s="1"/>
      <c r="P285" s="1"/>
      <c r="Q285" s="1"/>
    </row>
    <row r="286" spans="1:17" s="9" customFormat="1" x14ac:dyDescent="0.15">
      <c r="A286" s="8"/>
      <c r="B286" s="8"/>
      <c r="E286" s="8"/>
      <c r="F286" s="8"/>
      <c r="G286" s="10"/>
      <c r="K286" s="8"/>
      <c r="L286" s="1"/>
      <c r="M286" s="1"/>
      <c r="N286" s="1"/>
      <c r="O286" s="1"/>
      <c r="P286" s="1"/>
      <c r="Q286" s="1"/>
    </row>
    <row r="287" spans="1:17" s="9" customFormat="1" x14ac:dyDescent="0.15">
      <c r="A287" s="8"/>
      <c r="B287" s="8"/>
      <c r="E287" s="8"/>
      <c r="F287" s="8"/>
      <c r="G287" s="10"/>
      <c r="K287" s="8"/>
      <c r="L287" s="1"/>
      <c r="M287" s="1"/>
      <c r="N287" s="1"/>
      <c r="O287" s="1"/>
      <c r="P287" s="1"/>
      <c r="Q287" s="1"/>
    </row>
    <row r="288" spans="1:17" s="9" customFormat="1" x14ac:dyDescent="0.15">
      <c r="A288" s="8"/>
      <c r="B288" s="8"/>
      <c r="E288" s="8"/>
      <c r="F288" s="8"/>
      <c r="G288" s="10"/>
      <c r="K288" s="8"/>
      <c r="L288" s="1"/>
      <c r="M288" s="1"/>
      <c r="N288" s="1"/>
      <c r="O288" s="1"/>
      <c r="P288" s="1"/>
      <c r="Q288" s="1"/>
    </row>
    <row r="289" spans="1:17" s="9" customFormat="1" x14ac:dyDescent="0.15">
      <c r="A289" s="8"/>
      <c r="B289" s="8"/>
      <c r="E289" s="8"/>
      <c r="F289" s="8"/>
      <c r="G289" s="10"/>
      <c r="K289" s="8"/>
      <c r="L289" s="1"/>
      <c r="M289" s="1"/>
      <c r="N289" s="1"/>
      <c r="O289" s="1"/>
      <c r="P289" s="1"/>
      <c r="Q289" s="1"/>
    </row>
    <row r="290" spans="1:17" s="9" customFormat="1" x14ac:dyDescent="0.15">
      <c r="A290" s="8"/>
      <c r="B290" s="8"/>
      <c r="E290" s="8"/>
      <c r="F290" s="8"/>
      <c r="G290" s="10"/>
      <c r="K290" s="8"/>
      <c r="L290" s="1"/>
      <c r="M290" s="1"/>
      <c r="N290" s="1"/>
      <c r="O290" s="1"/>
      <c r="P290" s="1"/>
      <c r="Q290" s="1"/>
    </row>
    <row r="291" spans="1:17" s="9" customFormat="1" x14ac:dyDescent="0.15">
      <c r="A291" s="8"/>
      <c r="B291" s="8"/>
      <c r="E291" s="8"/>
      <c r="F291" s="8"/>
      <c r="G291" s="10"/>
      <c r="K291" s="8"/>
      <c r="L291" s="1"/>
      <c r="M291" s="1"/>
      <c r="N291" s="1"/>
      <c r="O291" s="1"/>
      <c r="P291" s="1"/>
      <c r="Q291" s="1"/>
    </row>
    <row r="292" spans="1:17" s="9" customFormat="1" x14ac:dyDescent="0.15">
      <c r="A292" s="8"/>
      <c r="B292" s="8"/>
      <c r="E292" s="8"/>
      <c r="F292" s="8"/>
      <c r="G292" s="10"/>
      <c r="K292" s="8"/>
      <c r="L292" s="1"/>
      <c r="M292" s="1"/>
      <c r="N292" s="1"/>
      <c r="O292" s="1"/>
      <c r="P292" s="1"/>
      <c r="Q292" s="1"/>
    </row>
    <row r="293" spans="1:17" s="9" customFormat="1" x14ac:dyDescent="0.15">
      <c r="A293" s="8"/>
      <c r="B293" s="8"/>
      <c r="E293" s="8"/>
      <c r="F293" s="8"/>
      <c r="G293" s="10"/>
      <c r="K293" s="8"/>
      <c r="L293" s="1"/>
      <c r="M293" s="1"/>
      <c r="N293" s="1"/>
      <c r="O293" s="1"/>
      <c r="P293" s="1"/>
      <c r="Q293" s="1"/>
    </row>
    <row r="294" spans="1:17" s="9" customFormat="1" x14ac:dyDescent="0.15">
      <c r="A294" s="8"/>
      <c r="B294" s="8"/>
      <c r="E294" s="8"/>
      <c r="F294" s="8"/>
      <c r="G294" s="10"/>
      <c r="K294" s="8"/>
      <c r="L294" s="1"/>
      <c r="M294" s="1"/>
      <c r="N294" s="1"/>
      <c r="O294" s="1"/>
      <c r="P294" s="1"/>
      <c r="Q294" s="1"/>
    </row>
    <row r="295" spans="1:17" s="9" customFormat="1" x14ac:dyDescent="0.15">
      <c r="A295" s="8"/>
      <c r="B295" s="8"/>
      <c r="E295" s="8"/>
      <c r="F295" s="8"/>
      <c r="G295" s="10"/>
      <c r="K295" s="8"/>
      <c r="L295" s="1"/>
      <c r="M295" s="1"/>
      <c r="N295" s="1"/>
      <c r="O295" s="1"/>
      <c r="P295" s="1"/>
      <c r="Q295" s="1"/>
    </row>
    <row r="296" spans="1:17" s="9" customFormat="1" x14ac:dyDescent="0.15">
      <c r="A296" s="8"/>
      <c r="B296" s="8"/>
      <c r="E296" s="8"/>
      <c r="F296" s="8"/>
      <c r="G296" s="10"/>
      <c r="K296" s="8"/>
      <c r="L296" s="1"/>
      <c r="M296" s="1"/>
      <c r="N296" s="1"/>
      <c r="O296" s="1"/>
      <c r="P296" s="1"/>
      <c r="Q296" s="1"/>
    </row>
    <row r="297" spans="1:17" s="9" customFormat="1" x14ac:dyDescent="0.15">
      <c r="A297" s="8"/>
      <c r="B297" s="8"/>
      <c r="E297" s="8"/>
      <c r="F297" s="8"/>
      <c r="G297" s="10"/>
      <c r="K297" s="8"/>
      <c r="L297" s="1"/>
      <c r="M297" s="1"/>
      <c r="N297" s="1"/>
      <c r="O297" s="1"/>
      <c r="P297" s="1"/>
      <c r="Q297" s="1"/>
    </row>
    <row r="298" spans="1:17" s="9" customFormat="1" x14ac:dyDescent="0.15">
      <c r="A298" s="8"/>
      <c r="B298" s="8"/>
      <c r="E298" s="8"/>
      <c r="F298" s="8"/>
      <c r="G298" s="10"/>
      <c r="K298" s="8"/>
      <c r="L298" s="1"/>
      <c r="M298" s="1"/>
      <c r="N298" s="1"/>
      <c r="O298" s="1"/>
      <c r="P298" s="1"/>
      <c r="Q298" s="1"/>
    </row>
    <row r="299" spans="1:17" s="9" customFormat="1" x14ac:dyDescent="0.15">
      <c r="A299" s="8"/>
      <c r="B299" s="8"/>
      <c r="E299" s="8"/>
      <c r="F299" s="8"/>
      <c r="G299" s="10"/>
      <c r="K299" s="8"/>
      <c r="L299" s="1"/>
      <c r="M299" s="1"/>
      <c r="N299" s="1"/>
      <c r="O299" s="1"/>
      <c r="P299" s="1"/>
      <c r="Q299" s="1"/>
    </row>
    <row r="300" spans="1:17" s="9" customFormat="1" x14ac:dyDescent="0.15">
      <c r="A300" s="8"/>
      <c r="B300" s="8"/>
      <c r="E300" s="8"/>
      <c r="F300" s="8"/>
      <c r="G300" s="10"/>
      <c r="K300" s="8"/>
      <c r="L300" s="1"/>
      <c r="M300" s="1"/>
      <c r="N300" s="1"/>
      <c r="O300" s="1"/>
      <c r="P300" s="1"/>
      <c r="Q300" s="1"/>
    </row>
    <row r="301" spans="1:17" s="9" customFormat="1" x14ac:dyDescent="0.15">
      <c r="A301" s="8"/>
      <c r="B301" s="8"/>
      <c r="E301" s="8"/>
      <c r="F301" s="8"/>
      <c r="G301" s="10"/>
      <c r="K301" s="8"/>
      <c r="L301" s="1"/>
      <c r="M301" s="1"/>
      <c r="N301" s="1"/>
      <c r="O301" s="1"/>
      <c r="P301" s="1"/>
      <c r="Q301" s="1"/>
    </row>
    <row r="302" spans="1:17" s="9" customFormat="1" x14ac:dyDescent="0.15">
      <c r="A302" s="8"/>
      <c r="B302" s="8"/>
      <c r="E302" s="8"/>
      <c r="F302" s="8"/>
      <c r="G302" s="10"/>
      <c r="K302" s="8"/>
      <c r="L302" s="1"/>
      <c r="M302" s="1"/>
      <c r="N302" s="1"/>
      <c r="O302" s="1"/>
      <c r="P302" s="1"/>
      <c r="Q302" s="1"/>
    </row>
    <row r="303" spans="1:17" s="9" customFormat="1" x14ac:dyDescent="0.15">
      <c r="A303" s="8"/>
      <c r="B303" s="8"/>
      <c r="E303" s="8"/>
      <c r="F303" s="8"/>
      <c r="G303" s="10"/>
      <c r="K303" s="8"/>
      <c r="L303" s="1"/>
      <c r="M303" s="1"/>
      <c r="N303" s="1"/>
      <c r="O303" s="1"/>
      <c r="P303" s="1"/>
      <c r="Q303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  <rowBreaks count="1" manualBreakCount="1">
    <brk id="69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outlinePr summaryRight="0"/>
  </sheetPr>
  <dimension ref="A1:Q291"/>
  <sheetViews>
    <sheetView showZeros="0" view="pageBreakPreview" topLeftCell="A4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72606000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167</v>
      </c>
      <c r="B6" s="38"/>
      <c r="C6" s="48"/>
      <c r="D6" s="48"/>
      <c r="E6" s="49"/>
      <c r="F6" s="50">
        <f>SUM(F7,F12,F19,F25,F29,F42,F48,F58,F72,F77,F83,F88)</f>
        <v>72606000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TRUNC(SUM(F8:F9)+TRUNC(SUM(F8:F9)*K10%,-1),-3)</f>
        <v>0</v>
      </c>
      <c r="G7" s="43" t="s">
        <v>144</v>
      </c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>
        <v>0</v>
      </c>
      <c r="E8" s="59">
        <v>105550</v>
      </c>
      <c r="F8" s="60">
        <f>TRUNC(E8*D8,0)</f>
        <v>0</v>
      </c>
      <c r="G8" s="61"/>
      <c r="H8" s="62">
        <v>7</v>
      </c>
      <c r="I8" s="63">
        <v>1</v>
      </c>
      <c r="J8" s="63">
        <v>0</v>
      </c>
      <c r="K8" s="58">
        <f t="shared" ref="K8:K9" si="2">SUM(H8:J8)</f>
        <v>8</v>
      </c>
      <c r="L8" s="64"/>
      <c r="N8" s="32">
        <f t="shared" si="0"/>
        <v>8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0</v>
      </c>
      <c r="E9" s="59">
        <v>108990</v>
      </c>
      <c r="F9" s="60">
        <f>TRUNC(E9*D9,0)</f>
        <v>0</v>
      </c>
      <c r="G9" s="61"/>
      <c r="H9" s="62">
        <v>69</v>
      </c>
      <c r="I9" s="63">
        <v>1</v>
      </c>
      <c r="J9" s="63">
        <v>79</v>
      </c>
      <c r="K9" s="58">
        <f t="shared" si="2"/>
        <v>149</v>
      </c>
      <c r="L9" s="64"/>
      <c r="N9" s="32">
        <f t="shared" si="0"/>
        <v>149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F7-F8-F9</f>
        <v>0</v>
      </c>
      <c r="G10" s="61"/>
      <c r="H10" s="62"/>
      <c r="I10" s="63"/>
      <c r="J10" s="63"/>
      <c r="K10" s="65">
        <v>0.54</v>
      </c>
      <c r="L10" s="60">
        <f>TRUNC(SUM(F8:F9)*K10%,-1)</f>
        <v>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168</v>
      </c>
      <c r="B12" s="38" t="s">
        <v>1</v>
      </c>
      <c r="C12" s="48" t="s">
        <v>1</v>
      </c>
      <c r="D12" s="46"/>
      <c r="E12" s="55"/>
      <c r="F12" s="50">
        <f>SUM(F13:F17)</f>
        <v>72606000</v>
      </c>
      <c r="G12" s="43" t="s">
        <v>276</v>
      </c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418</v>
      </c>
      <c r="E13" s="59">
        <v>110450</v>
      </c>
      <c r="F13" s="60">
        <f>TRUNC(E13*D13,0)</f>
        <v>46168100</v>
      </c>
      <c r="G13" s="61"/>
      <c r="H13" s="62">
        <v>408</v>
      </c>
      <c r="I13" s="63"/>
      <c r="J13" s="63">
        <v>10</v>
      </c>
      <c r="K13" s="58">
        <f t="shared" ref="K13:K16" si="5">SUM(H13:J13)</f>
        <v>418</v>
      </c>
      <c r="L13" s="64"/>
      <c r="N13" s="32">
        <f t="shared" si="3"/>
        <v>418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278</v>
      </c>
      <c r="E14" s="59">
        <v>93700</v>
      </c>
      <c r="F14" s="60">
        <f>TRUNC(E14*D14,0)</f>
        <v>26048600</v>
      </c>
      <c r="G14" s="61"/>
      <c r="H14" s="62">
        <v>272</v>
      </c>
      <c r="I14" s="63"/>
      <c r="J14" s="63">
        <v>6</v>
      </c>
      <c r="K14" s="58">
        <f t="shared" si="5"/>
        <v>278</v>
      </c>
      <c r="L14" s="64"/>
      <c r="N14" s="32">
        <f t="shared" si="3"/>
        <v>278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customHeight="1" x14ac:dyDescent="0.25">
      <c r="A15" s="39" t="s">
        <v>13</v>
      </c>
      <c r="B15" s="39" t="s">
        <v>15</v>
      </c>
      <c r="C15" s="57" t="s">
        <v>4</v>
      </c>
      <c r="D15" s="58">
        <v>0</v>
      </c>
      <c r="E15" s="59">
        <v>92680</v>
      </c>
      <c r="F15" s="60">
        <f>TRUNC(E15*D15,0)</f>
        <v>0</v>
      </c>
      <c r="G15" s="43" t="s">
        <v>153</v>
      </c>
      <c r="H15" s="62">
        <v>415</v>
      </c>
      <c r="I15" s="63"/>
      <c r="J15" s="63">
        <v>0</v>
      </c>
      <c r="K15" s="58">
        <f t="shared" si="5"/>
        <v>415</v>
      </c>
      <c r="L15" s="64"/>
      <c r="N15" s="32">
        <f t="shared" si="3"/>
        <v>415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customHeight="1" x14ac:dyDescent="0.25">
      <c r="A16" s="39" t="s">
        <v>14</v>
      </c>
      <c r="B16" s="39" t="s">
        <v>16</v>
      </c>
      <c r="C16" s="57" t="s">
        <v>4</v>
      </c>
      <c r="D16" s="58">
        <v>0</v>
      </c>
      <c r="E16" s="59">
        <v>85650</v>
      </c>
      <c r="F16" s="60">
        <f>TRUNC(E16*D16,0)</f>
        <v>0</v>
      </c>
      <c r="G16" s="43" t="s">
        <v>143</v>
      </c>
      <c r="H16" s="62">
        <v>276</v>
      </c>
      <c r="I16" s="63"/>
      <c r="J16" s="63">
        <v>0</v>
      </c>
      <c r="K16" s="58">
        <f t="shared" si="5"/>
        <v>276</v>
      </c>
      <c r="L16" s="64"/>
      <c r="N16" s="32">
        <f t="shared" si="3"/>
        <v>276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TRUNC(SUM(F13:F16)*D17%)-670</f>
        <v>389300</v>
      </c>
      <c r="G17" s="61"/>
      <c r="H17" s="62"/>
      <c r="I17" s="63"/>
      <c r="J17" s="63"/>
      <c r="K17" s="65">
        <v>0.54</v>
      </c>
      <c r="L17" s="60">
        <f>TRUNC(SUM(F15:F16)*K17%,-1)</f>
        <v>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TRUNC(SUM(F20:F22)+TRUNC(SUM(F20:F22)*K23%,-1),-3)</f>
        <v>0</v>
      </c>
      <c r="G19" s="43" t="s">
        <v>143</v>
      </c>
      <c r="H19" s="62"/>
      <c r="I19" s="63"/>
      <c r="J19" s="63"/>
      <c r="K19" s="46"/>
      <c r="L19" s="56"/>
      <c r="N19" s="32">
        <f t="shared" ref="N19:N29" si="6">SUM(H19:J19)</f>
        <v>0</v>
      </c>
      <c r="O19" s="32">
        <f t="shared" ref="O19:O87" si="7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0</v>
      </c>
      <c r="E20" s="59">
        <v>21500</v>
      </c>
      <c r="F20" s="60">
        <f>TRUNC(E20*D20,0)</f>
        <v>0</v>
      </c>
      <c r="G20" s="61"/>
      <c r="H20" s="62">
        <v>661</v>
      </c>
      <c r="I20" s="63"/>
      <c r="J20" s="63">
        <v>58</v>
      </c>
      <c r="K20" s="58">
        <f t="shared" ref="K20:K22" si="8">SUM(H20:J20)</f>
        <v>719</v>
      </c>
      <c r="L20" s="64"/>
      <c r="N20" s="32">
        <f t="shared" si="6"/>
        <v>719</v>
      </c>
      <c r="O20" s="32">
        <f t="shared" si="7"/>
        <v>0</v>
      </c>
    </row>
    <row r="21" spans="1:16" ht="30" customHeight="1" x14ac:dyDescent="0.25">
      <c r="A21" s="39" t="s">
        <v>18</v>
      </c>
      <c r="B21" s="39" t="s">
        <v>29</v>
      </c>
      <c r="C21" s="57" t="s">
        <v>2</v>
      </c>
      <c r="D21" s="58">
        <v>0</v>
      </c>
      <c r="E21" s="59">
        <v>21590</v>
      </c>
      <c r="F21" s="60">
        <f>TRUNC(E21*D21,0)</f>
        <v>0</v>
      </c>
      <c r="G21" s="61"/>
      <c r="H21" s="62">
        <v>360</v>
      </c>
      <c r="I21" s="63"/>
      <c r="J21" s="63">
        <v>0</v>
      </c>
      <c r="K21" s="58">
        <f t="shared" si="8"/>
        <v>360</v>
      </c>
      <c r="L21" s="64"/>
      <c r="N21" s="32">
        <f t="shared" si="6"/>
        <v>360</v>
      </c>
      <c r="O21" s="32">
        <f t="shared" si="7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0</v>
      </c>
      <c r="E22" s="59">
        <v>20050</v>
      </c>
      <c r="F22" s="60">
        <f>TRUNC(E22*D22,0)</f>
        <v>0</v>
      </c>
      <c r="G22" s="61"/>
      <c r="H22" s="62">
        <v>644</v>
      </c>
      <c r="I22" s="63"/>
      <c r="J22" s="63">
        <v>165</v>
      </c>
      <c r="K22" s="58">
        <f t="shared" si="8"/>
        <v>809</v>
      </c>
      <c r="L22" s="64"/>
      <c r="N22" s="32">
        <f t="shared" si="6"/>
        <v>809</v>
      </c>
      <c r="O22" s="32">
        <f t="shared" si="7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F19-F20-F21-F22</f>
        <v>0</v>
      </c>
      <c r="G23" s="61"/>
      <c r="H23" s="62"/>
      <c r="I23" s="63"/>
      <c r="J23" s="63"/>
      <c r="K23" s="65">
        <v>0.54</v>
      </c>
      <c r="L23" s="60">
        <f>TRUNC(SUM(F20:F22)*K23%,-1)</f>
        <v>0</v>
      </c>
      <c r="M23" s="31"/>
      <c r="N23" s="32">
        <f t="shared" si="6"/>
        <v>0</v>
      </c>
      <c r="O23" s="32">
        <f t="shared" si="7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6"/>
        <v>0</v>
      </c>
      <c r="O24" s="32">
        <f t="shared" si="7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0</v>
      </c>
      <c r="G25" s="43" t="s">
        <v>143</v>
      </c>
      <c r="H25" s="62"/>
      <c r="I25" s="63"/>
      <c r="J25" s="63"/>
      <c r="K25" s="46"/>
      <c r="L25" s="56"/>
      <c r="N25" s="32">
        <f t="shared" si="6"/>
        <v>0</v>
      </c>
      <c r="O25" s="32">
        <f t="shared" si="7"/>
        <v>0</v>
      </c>
    </row>
    <row r="26" spans="1:16" ht="30" customHeight="1" x14ac:dyDescent="0.25">
      <c r="A26" s="39" t="s">
        <v>20</v>
      </c>
      <c r="B26" s="39" t="s">
        <v>30</v>
      </c>
      <c r="C26" s="57" t="s">
        <v>2</v>
      </c>
      <c r="D26" s="58">
        <v>0</v>
      </c>
      <c r="E26" s="59">
        <v>8800</v>
      </c>
      <c r="F26" s="60">
        <f>TRUNC(E26*D26,0)</f>
        <v>0</v>
      </c>
      <c r="G26" s="61"/>
      <c r="H26" s="62">
        <v>441</v>
      </c>
      <c r="I26" s="63"/>
      <c r="J26" s="63">
        <v>38</v>
      </c>
      <c r="K26" s="58">
        <f t="shared" ref="K26:K27" si="9">SUM(H26:J26)</f>
        <v>479</v>
      </c>
      <c r="L26" s="64"/>
      <c r="N26" s="32">
        <f t="shared" si="6"/>
        <v>479</v>
      </c>
      <c r="O26" s="32">
        <f t="shared" si="7"/>
        <v>0</v>
      </c>
    </row>
    <row r="27" spans="1:16" ht="30" customHeight="1" x14ac:dyDescent="0.25">
      <c r="A27" s="39" t="s">
        <v>21</v>
      </c>
      <c r="B27" s="39" t="s">
        <v>30</v>
      </c>
      <c r="C27" s="57" t="s">
        <v>2</v>
      </c>
      <c r="D27" s="58">
        <v>0</v>
      </c>
      <c r="E27" s="59">
        <v>8800</v>
      </c>
      <c r="F27" s="60">
        <f>TRUNC(E27*D27,0)</f>
        <v>0</v>
      </c>
      <c r="G27" s="61"/>
      <c r="H27" s="62">
        <v>240</v>
      </c>
      <c r="I27" s="63"/>
      <c r="J27" s="63">
        <v>0</v>
      </c>
      <c r="K27" s="58">
        <f t="shared" si="9"/>
        <v>240</v>
      </c>
      <c r="L27" s="64"/>
      <c r="N27" s="32">
        <f t="shared" si="6"/>
        <v>240</v>
      </c>
      <c r="O27" s="32">
        <f t="shared" si="7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6"/>
        <v>0</v>
      </c>
      <c r="O28" s="32">
        <f t="shared" si="7"/>
        <v>0</v>
      </c>
    </row>
    <row r="29" spans="1:16" s="11" customFormat="1" ht="30" customHeight="1" x14ac:dyDescent="0.25">
      <c r="A29" s="38" t="s">
        <v>159</v>
      </c>
      <c r="B29" s="38" t="s">
        <v>1</v>
      </c>
      <c r="C29" s="48" t="s">
        <v>1</v>
      </c>
      <c r="D29" s="46"/>
      <c r="E29" s="55"/>
      <c r="F29" s="50">
        <f>TRUNC(SUM(F30:F39)+TRUNC(SUM(F30:F39)*K40%,-1),-3)</f>
        <v>0</v>
      </c>
      <c r="G29" s="43" t="s">
        <v>142</v>
      </c>
      <c r="H29" s="62"/>
      <c r="I29" s="63"/>
      <c r="J29" s="63"/>
      <c r="K29" s="46"/>
      <c r="L29" s="56"/>
      <c r="N29" s="32">
        <f t="shared" si="6"/>
        <v>0</v>
      </c>
      <c r="O29" s="32">
        <f t="shared" si="7"/>
        <v>0</v>
      </c>
    </row>
    <row r="30" spans="1:16" ht="30" customHeight="1" x14ac:dyDescent="0.25">
      <c r="A30" s="39" t="s">
        <v>23</v>
      </c>
      <c r="B30" s="39" t="s">
        <v>32</v>
      </c>
      <c r="C30" s="57" t="s">
        <v>5</v>
      </c>
      <c r="D30" s="58">
        <v>0</v>
      </c>
      <c r="E30" s="59">
        <v>107320</v>
      </c>
      <c r="F30" s="60">
        <f t="shared" ref="F30:F39" si="10">TRUNC(E30*D30,0)</f>
        <v>0</v>
      </c>
      <c r="G30" s="61"/>
      <c r="H30" s="62">
        <v>0</v>
      </c>
      <c r="I30" s="63"/>
      <c r="J30" s="63"/>
      <c r="K30" s="58">
        <f>SUM(H30:J30)</f>
        <v>0</v>
      </c>
      <c r="L30" s="64"/>
      <c r="N30" s="32">
        <f t="shared" ref="N30:N91" si="11">SUM(H30:J30)</f>
        <v>0</v>
      </c>
      <c r="O30" s="32">
        <f t="shared" si="7"/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0</v>
      </c>
      <c r="E31" s="59">
        <v>69700</v>
      </c>
      <c r="F31" s="60">
        <f t="shared" si="10"/>
        <v>0</v>
      </c>
      <c r="G31" s="61"/>
      <c r="H31" s="62">
        <v>0</v>
      </c>
      <c r="I31" s="63"/>
      <c r="J31" s="63">
        <v>68</v>
      </c>
      <c r="K31" s="58">
        <f>SUM(H31:J31)</f>
        <v>68</v>
      </c>
      <c r="L31" s="64"/>
      <c r="N31" s="32">
        <f t="shared" si="11"/>
        <v>68</v>
      </c>
      <c r="O31" s="32">
        <f t="shared" si="7"/>
        <v>0</v>
      </c>
    </row>
    <row r="32" spans="1:16" ht="30" customHeight="1" x14ac:dyDescent="0.25">
      <c r="A32" s="39" t="s">
        <v>24</v>
      </c>
      <c r="B32" s="39" t="s">
        <v>32</v>
      </c>
      <c r="C32" s="57" t="s">
        <v>3</v>
      </c>
      <c r="D32" s="58">
        <v>0</v>
      </c>
      <c r="E32" s="59">
        <v>13180</v>
      </c>
      <c r="F32" s="60">
        <f t="shared" si="10"/>
        <v>0</v>
      </c>
      <c r="G32" s="61"/>
      <c r="H32" s="62">
        <v>0</v>
      </c>
      <c r="I32" s="63"/>
      <c r="J32" s="63"/>
      <c r="K32" s="58">
        <f t="shared" ref="K32:K39" si="12">SUM(H32:J32)</f>
        <v>0</v>
      </c>
      <c r="L32" s="64"/>
      <c r="N32" s="32">
        <f t="shared" si="11"/>
        <v>0</v>
      </c>
      <c r="O32" s="32">
        <f t="shared" si="7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>
        <v>0</v>
      </c>
      <c r="E33" s="59">
        <v>7560</v>
      </c>
      <c r="F33" s="60">
        <f t="shared" si="10"/>
        <v>0</v>
      </c>
      <c r="G33" s="61"/>
      <c r="H33" s="62">
        <v>0</v>
      </c>
      <c r="I33" s="63"/>
      <c r="J33" s="63">
        <v>68</v>
      </c>
      <c r="K33" s="58">
        <f t="shared" si="12"/>
        <v>68</v>
      </c>
      <c r="L33" s="64"/>
      <c r="N33" s="32">
        <f t="shared" si="11"/>
        <v>68</v>
      </c>
      <c r="O33" s="32">
        <f t="shared" si="7"/>
        <v>0</v>
      </c>
    </row>
    <row r="34" spans="1:17" ht="30" customHeight="1" x14ac:dyDescent="0.25">
      <c r="A34" s="39" t="s">
        <v>24</v>
      </c>
      <c r="B34" s="39" t="s">
        <v>61</v>
      </c>
      <c r="C34" s="57" t="s">
        <v>3</v>
      </c>
      <c r="D34" s="58">
        <v>0</v>
      </c>
      <c r="E34" s="59">
        <v>2800</v>
      </c>
      <c r="F34" s="60">
        <f t="shared" si="10"/>
        <v>0</v>
      </c>
      <c r="G34" s="61"/>
      <c r="H34" s="62">
        <v>0</v>
      </c>
      <c r="I34" s="63"/>
      <c r="J34" s="63"/>
      <c r="K34" s="58">
        <f t="shared" si="12"/>
        <v>0</v>
      </c>
      <c r="L34" s="64"/>
      <c r="N34" s="32">
        <f t="shared" si="11"/>
        <v>0</v>
      </c>
      <c r="O34" s="32">
        <f t="shared" si="7"/>
        <v>0</v>
      </c>
    </row>
    <row r="35" spans="1:17" ht="30" customHeight="1" x14ac:dyDescent="0.25">
      <c r="A35" s="39" t="s">
        <v>25</v>
      </c>
      <c r="B35" s="39" t="s">
        <v>32</v>
      </c>
      <c r="C35" s="57" t="s">
        <v>3</v>
      </c>
      <c r="D35" s="58">
        <v>0</v>
      </c>
      <c r="E35" s="59">
        <v>760</v>
      </c>
      <c r="F35" s="60">
        <f t="shared" si="10"/>
        <v>0</v>
      </c>
      <c r="G35" s="61"/>
      <c r="H35" s="62">
        <v>0</v>
      </c>
      <c r="I35" s="63"/>
      <c r="J35" s="63"/>
      <c r="K35" s="58">
        <f t="shared" si="12"/>
        <v>0</v>
      </c>
      <c r="L35" s="64"/>
      <c r="N35" s="32">
        <f t="shared" si="11"/>
        <v>0</v>
      </c>
      <c r="O35" s="32">
        <f t="shared" si="7"/>
        <v>0</v>
      </c>
    </row>
    <row r="36" spans="1:17" ht="30" customHeight="1" x14ac:dyDescent="0.25">
      <c r="A36" s="39" t="s">
        <v>25</v>
      </c>
      <c r="B36" s="39" t="s">
        <v>57</v>
      </c>
      <c r="C36" s="57" t="s">
        <v>3</v>
      </c>
      <c r="D36" s="58">
        <v>0</v>
      </c>
      <c r="E36" s="59">
        <v>450</v>
      </c>
      <c r="F36" s="60">
        <f t="shared" si="10"/>
        <v>0</v>
      </c>
      <c r="G36" s="61"/>
      <c r="H36" s="62">
        <v>0</v>
      </c>
      <c r="I36" s="63"/>
      <c r="J36" s="63">
        <v>136</v>
      </c>
      <c r="K36" s="58">
        <f t="shared" si="12"/>
        <v>136</v>
      </c>
      <c r="L36" s="64"/>
      <c r="N36" s="32">
        <f t="shared" si="11"/>
        <v>136</v>
      </c>
      <c r="O36" s="32">
        <f t="shared" si="7"/>
        <v>0</v>
      </c>
    </row>
    <row r="37" spans="1:17" ht="30" customHeight="1" x14ac:dyDescent="0.25">
      <c r="A37" s="39" t="s">
        <v>25</v>
      </c>
      <c r="B37" s="39" t="s">
        <v>127</v>
      </c>
      <c r="C37" s="57" t="s">
        <v>3</v>
      </c>
      <c r="D37" s="58">
        <v>0</v>
      </c>
      <c r="E37" s="59">
        <v>220</v>
      </c>
      <c r="F37" s="60">
        <f t="shared" si="10"/>
        <v>0</v>
      </c>
      <c r="G37" s="61"/>
      <c r="H37" s="62">
        <v>0</v>
      </c>
      <c r="I37" s="63"/>
      <c r="J37" s="63"/>
      <c r="K37" s="58">
        <f t="shared" si="12"/>
        <v>0</v>
      </c>
      <c r="L37" s="64"/>
      <c r="N37" s="32">
        <f t="shared" si="11"/>
        <v>0</v>
      </c>
      <c r="O37" s="32">
        <f t="shared" si="7"/>
        <v>0</v>
      </c>
    </row>
    <row r="38" spans="1:17" ht="30" customHeight="1" x14ac:dyDescent="0.25">
      <c r="A38" s="39" t="s">
        <v>58</v>
      </c>
      <c r="B38" s="39" t="s">
        <v>59</v>
      </c>
      <c r="C38" s="57" t="s">
        <v>62</v>
      </c>
      <c r="D38" s="58">
        <v>0</v>
      </c>
      <c r="E38" s="59">
        <v>36660</v>
      </c>
      <c r="F38" s="60">
        <f t="shared" si="10"/>
        <v>0</v>
      </c>
      <c r="G38" s="61"/>
      <c r="H38" s="62"/>
      <c r="I38" s="63"/>
      <c r="J38" s="63">
        <v>7</v>
      </c>
      <c r="K38" s="58">
        <f t="shared" si="12"/>
        <v>7</v>
      </c>
      <c r="L38" s="64"/>
      <c r="N38" s="32">
        <f t="shared" si="11"/>
        <v>7</v>
      </c>
      <c r="O38" s="32">
        <f t="shared" si="7"/>
        <v>0</v>
      </c>
    </row>
    <row r="39" spans="1:17" ht="30" customHeight="1" x14ac:dyDescent="0.25">
      <c r="A39" s="39" t="s">
        <v>60</v>
      </c>
      <c r="B39" s="39" t="s">
        <v>61</v>
      </c>
      <c r="C39" s="57" t="s">
        <v>3</v>
      </c>
      <c r="D39" s="58">
        <v>0</v>
      </c>
      <c r="E39" s="59">
        <v>12400</v>
      </c>
      <c r="F39" s="60">
        <f t="shared" si="10"/>
        <v>0</v>
      </c>
      <c r="G39" s="61"/>
      <c r="H39" s="62"/>
      <c r="I39" s="63"/>
      <c r="J39" s="63">
        <v>7</v>
      </c>
      <c r="K39" s="58">
        <f t="shared" si="12"/>
        <v>7</v>
      </c>
      <c r="L39" s="64"/>
      <c r="N39" s="32">
        <f t="shared" si="11"/>
        <v>7</v>
      </c>
      <c r="O39" s="32">
        <f t="shared" si="7"/>
        <v>0</v>
      </c>
    </row>
    <row r="40" spans="1:17" s="7" customFormat="1" ht="30" customHeight="1" x14ac:dyDescent="0.15">
      <c r="A40" s="39" t="s">
        <v>12</v>
      </c>
      <c r="B40" s="39" t="s">
        <v>7</v>
      </c>
      <c r="C40" s="57" t="s">
        <v>8</v>
      </c>
      <c r="D40" s="65">
        <v>0.54</v>
      </c>
      <c r="E40" s="66"/>
      <c r="F40" s="60">
        <f>F29-F30-F31-F32-F33-F34-F35-F36-F37-F38-F39</f>
        <v>0</v>
      </c>
      <c r="G40" s="43"/>
      <c r="H40" s="62"/>
      <c r="I40" s="63"/>
      <c r="J40" s="63"/>
      <c r="K40" s="65">
        <v>0.54</v>
      </c>
      <c r="L40" s="60">
        <f>TRUNC(SUM(F30:F35)*K40%,-1)</f>
        <v>0</v>
      </c>
      <c r="M40" s="31"/>
      <c r="N40" s="32">
        <f t="shared" si="11"/>
        <v>0</v>
      </c>
      <c r="O40" s="32">
        <f t="shared" si="7"/>
        <v>0.54</v>
      </c>
    </row>
    <row r="41" spans="1:17" s="7" customFormat="1" ht="30" customHeight="1" x14ac:dyDescent="0.15">
      <c r="A41" s="39"/>
      <c r="B41" s="39"/>
      <c r="C41" s="57"/>
      <c r="D41" s="65"/>
      <c r="E41" s="66"/>
      <c r="F41" s="60"/>
      <c r="G41" s="43"/>
      <c r="H41" s="62"/>
      <c r="I41" s="63"/>
      <c r="J41" s="63"/>
      <c r="K41" s="65"/>
      <c r="L41" s="69"/>
      <c r="M41" s="31"/>
      <c r="N41" s="32"/>
      <c r="O41" s="32"/>
    </row>
    <row r="42" spans="1:17" s="11" customFormat="1" ht="30" customHeight="1" x14ac:dyDescent="0.25">
      <c r="A42" s="38" t="s">
        <v>160</v>
      </c>
      <c r="B42" s="38" t="s">
        <v>1</v>
      </c>
      <c r="C42" s="48" t="s">
        <v>1</v>
      </c>
      <c r="D42" s="46"/>
      <c r="E42" s="55"/>
      <c r="F42" s="50">
        <f>TRUNC(SUM(F43:F45)+TRUNC(SUM(F43:F45)*K46%,-1),-3)</f>
        <v>0</v>
      </c>
      <c r="G42" s="43" t="s">
        <v>142</v>
      </c>
      <c r="H42" s="62"/>
      <c r="I42" s="63"/>
      <c r="J42" s="63"/>
      <c r="K42" s="46"/>
      <c r="L42" s="56"/>
      <c r="N42" s="32">
        <f t="shared" ref="N42:N46" si="13">SUM(H42:J42)</f>
        <v>0</v>
      </c>
      <c r="O42" s="32">
        <f t="shared" ref="O42:O46" si="14">K42-N42</f>
        <v>0</v>
      </c>
    </row>
    <row r="43" spans="1:17" ht="30" customHeight="1" x14ac:dyDescent="0.25">
      <c r="A43" s="39" t="s">
        <v>65</v>
      </c>
      <c r="B43" s="39" t="s">
        <v>154</v>
      </c>
      <c r="C43" s="57" t="s">
        <v>68</v>
      </c>
      <c r="D43" s="58">
        <v>0</v>
      </c>
      <c r="E43" s="59">
        <v>61140</v>
      </c>
      <c r="F43" s="60">
        <f>TRUNC(E43*D43,0)</f>
        <v>0</v>
      </c>
      <c r="G43" s="61"/>
      <c r="H43" s="62">
        <v>0</v>
      </c>
      <c r="I43" s="63"/>
      <c r="J43" s="63"/>
      <c r="K43" s="58">
        <f t="shared" ref="K43:K44" si="15">SUM(H43:J43)</f>
        <v>0</v>
      </c>
      <c r="L43" s="64"/>
      <c r="N43" s="32">
        <f t="shared" si="13"/>
        <v>0</v>
      </c>
      <c r="O43" s="32">
        <f t="shared" si="14"/>
        <v>0</v>
      </c>
      <c r="P43" s="20">
        <f>'[79]관급자재(토목,기계)_전체분'!$L$619+'[79]관급자재(토목,기계)_전체분'!$L$620+'[79]관급자재(토목,기계)_전체분'!$L$542+'[79]관급자재(토목,기계)_전체분'!$L$543</f>
        <v>197966660</v>
      </c>
      <c r="Q43" s="20">
        <f>'[79]관급자재(토목,기계)_전체분'!$L$605+'[79]관급자재(토목,기계)_전체분'!$L$606</f>
        <v>1715200</v>
      </c>
    </row>
    <row r="44" spans="1:17" ht="30" customHeight="1" x14ac:dyDescent="0.25">
      <c r="A44" s="39" t="s">
        <v>65</v>
      </c>
      <c r="B44" s="39" t="s">
        <v>66</v>
      </c>
      <c r="C44" s="57" t="s">
        <v>68</v>
      </c>
      <c r="D44" s="58">
        <v>0</v>
      </c>
      <c r="E44" s="59">
        <v>90300</v>
      </c>
      <c r="F44" s="60">
        <f>TRUNC(E44*D44,0)</f>
        <v>0</v>
      </c>
      <c r="G44" s="61"/>
      <c r="H44" s="62">
        <v>58</v>
      </c>
      <c r="I44" s="63"/>
      <c r="J44" s="63"/>
      <c r="K44" s="58">
        <f t="shared" si="15"/>
        <v>58</v>
      </c>
      <c r="L44" s="64"/>
      <c r="N44" s="32">
        <f t="shared" si="13"/>
        <v>58</v>
      </c>
      <c r="O44" s="32">
        <f t="shared" si="14"/>
        <v>0</v>
      </c>
      <c r="P44" s="20">
        <f>'[79]관급자재(토목,기계)_전체분'!$L$619+'[79]관급자재(토목,기계)_전체분'!$L$620+'[79]관급자재(토목,기계)_전체분'!$L$542+'[79]관급자재(토목,기계)_전체분'!$L$543</f>
        <v>197966660</v>
      </c>
      <c r="Q44" s="20">
        <f>'[79]관급자재(토목,기계)_전체분'!$L$605+'[79]관급자재(토목,기계)_전체분'!$L$606</f>
        <v>1715200</v>
      </c>
    </row>
    <row r="45" spans="1:17" ht="30" customHeight="1" x14ac:dyDescent="0.25">
      <c r="A45" s="39" t="s">
        <v>64</v>
      </c>
      <c r="B45" s="39" t="s">
        <v>67</v>
      </c>
      <c r="C45" s="57" t="s">
        <v>68</v>
      </c>
      <c r="D45" s="58">
        <v>0</v>
      </c>
      <c r="E45" s="59">
        <v>191220</v>
      </c>
      <c r="F45" s="60">
        <f>TRUNC(E45*D45,0)</f>
        <v>0</v>
      </c>
      <c r="G45" s="61"/>
      <c r="H45" s="62">
        <v>316</v>
      </c>
      <c r="I45" s="63"/>
      <c r="J45" s="63"/>
      <c r="K45" s="58">
        <f>SUM(H45:J45)</f>
        <v>316</v>
      </c>
      <c r="L45" s="64"/>
      <c r="N45" s="32">
        <f t="shared" si="13"/>
        <v>316</v>
      </c>
      <c r="O45" s="32">
        <f t="shared" si="14"/>
        <v>0</v>
      </c>
      <c r="P45" s="20">
        <f>TRUNC(P43*0.54%)</f>
        <v>1069019</v>
      </c>
      <c r="Q45" s="20">
        <f>TRUNC(Q43*0.54%)</f>
        <v>9262</v>
      </c>
    </row>
    <row r="46" spans="1:17" ht="30" customHeight="1" x14ac:dyDescent="0.15">
      <c r="A46" s="39" t="s">
        <v>12</v>
      </c>
      <c r="B46" s="39" t="s">
        <v>7</v>
      </c>
      <c r="C46" s="57" t="s">
        <v>8</v>
      </c>
      <c r="D46" s="65">
        <v>0.54</v>
      </c>
      <c r="E46" s="66"/>
      <c r="F46" s="60">
        <f>F42-F43-F44-F45</f>
        <v>0</v>
      </c>
      <c r="G46" s="61"/>
      <c r="H46" s="62"/>
      <c r="I46" s="63"/>
      <c r="J46" s="63"/>
      <c r="K46" s="65">
        <v>0.54</v>
      </c>
      <c r="L46" s="60">
        <f>TRUNC(SUM(F43:F45)*K46%,-1)</f>
        <v>0</v>
      </c>
      <c r="M46" s="31"/>
      <c r="N46" s="32">
        <f t="shared" si="13"/>
        <v>0</v>
      </c>
      <c r="O46" s="32">
        <f t="shared" si="14"/>
        <v>0.54</v>
      </c>
    </row>
    <row r="47" spans="1:17" s="7" customFormat="1" ht="30" customHeight="1" x14ac:dyDescent="0.15">
      <c r="A47" s="39"/>
      <c r="B47" s="39"/>
      <c r="C47" s="57"/>
      <c r="D47" s="65"/>
      <c r="E47" s="66"/>
      <c r="F47" s="60"/>
      <c r="G47" s="43"/>
      <c r="H47" s="62"/>
      <c r="I47" s="63"/>
      <c r="J47" s="63"/>
      <c r="K47" s="65"/>
      <c r="L47" s="69"/>
      <c r="M47" s="31"/>
      <c r="N47" s="32"/>
      <c r="O47" s="32"/>
    </row>
    <row r="48" spans="1:17" s="11" customFormat="1" ht="30" customHeight="1" x14ac:dyDescent="0.25">
      <c r="A48" s="38" t="s">
        <v>161</v>
      </c>
      <c r="B48" s="38" t="s">
        <v>1</v>
      </c>
      <c r="C48" s="48" t="s">
        <v>1</v>
      </c>
      <c r="D48" s="46"/>
      <c r="E48" s="55"/>
      <c r="F48" s="50">
        <f>SUM(F49:F56)</f>
        <v>0</v>
      </c>
      <c r="G48" s="43" t="s">
        <v>143</v>
      </c>
      <c r="H48" s="62"/>
      <c r="I48" s="63"/>
      <c r="J48" s="63"/>
      <c r="K48" s="46"/>
      <c r="L48" s="56"/>
      <c r="N48" s="32">
        <f t="shared" ref="N48:N50" si="16">SUM(H48:J48)</f>
        <v>0</v>
      </c>
      <c r="O48" s="32">
        <f t="shared" ref="O48:O50" si="17">K48-N48</f>
        <v>0</v>
      </c>
    </row>
    <row r="49" spans="1:17" ht="30" customHeight="1" x14ac:dyDescent="0.25">
      <c r="A49" s="39" t="s">
        <v>70</v>
      </c>
      <c r="B49" s="39" t="s">
        <v>73</v>
      </c>
      <c r="C49" s="57" t="s">
        <v>79</v>
      </c>
      <c r="D49" s="58">
        <v>0</v>
      </c>
      <c r="E49" s="59">
        <v>218030</v>
      </c>
      <c r="F49" s="60">
        <f t="shared" ref="F49:F56" si="18">TRUNC(E49*D49,0)</f>
        <v>0</v>
      </c>
      <c r="G49" s="61"/>
      <c r="H49" s="62">
        <v>307</v>
      </c>
      <c r="I49" s="63"/>
      <c r="J49" s="63"/>
      <c r="K49" s="58">
        <f t="shared" ref="K49:K56" si="19">SUM(H49:J49)</f>
        <v>307</v>
      </c>
      <c r="L49" s="64"/>
      <c r="N49" s="32">
        <f t="shared" si="16"/>
        <v>307</v>
      </c>
      <c r="O49" s="32">
        <f t="shared" si="17"/>
        <v>0</v>
      </c>
    </row>
    <row r="50" spans="1:17" ht="30" customHeight="1" x14ac:dyDescent="0.25">
      <c r="A50" s="39" t="s">
        <v>70</v>
      </c>
      <c r="B50" s="39" t="s">
        <v>74</v>
      </c>
      <c r="C50" s="57" t="s">
        <v>80</v>
      </c>
      <c r="D50" s="58"/>
      <c r="E50" s="59">
        <v>561399</v>
      </c>
      <c r="F50" s="60">
        <f t="shared" si="18"/>
        <v>0</v>
      </c>
      <c r="G50" s="61"/>
      <c r="H50" s="62">
        <v>8</v>
      </c>
      <c r="I50" s="63"/>
      <c r="J50" s="63"/>
      <c r="K50" s="58">
        <f t="shared" si="19"/>
        <v>8</v>
      </c>
      <c r="L50" s="64"/>
      <c r="N50" s="32">
        <f t="shared" si="16"/>
        <v>8</v>
      </c>
      <c r="O50" s="32">
        <f t="shared" si="17"/>
        <v>0</v>
      </c>
    </row>
    <row r="51" spans="1:17" s="7" customFormat="1" ht="30" customHeight="1" x14ac:dyDescent="0.15">
      <c r="A51" s="39" t="s">
        <v>70</v>
      </c>
      <c r="B51" s="39" t="s">
        <v>75</v>
      </c>
      <c r="C51" s="57" t="s">
        <v>81</v>
      </c>
      <c r="D51" s="58">
        <v>0</v>
      </c>
      <c r="E51" s="59"/>
      <c r="F51" s="60">
        <f t="shared" si="18"/>
        <v>0</v>
      </c>
      <c r="G51" s="43"/>
      <c r="H51" s="62">
        <v>0</v>
      </c>
      <c r="I51" s="63"/>
      <c r="J51" s="63"/>
      <c r="K51" s="58">
        <f t="shared" si="19"/>
        <v>0</v>
      </c>
      <c r="L51" s="69"/>
      <c r="M51" s="31"/>
      <c r="N51" s="32"/>
      <c r="O51" s="32"/>
    </row>
    <row r="52" spans="1:17" s="7" customFormat="1" ht="30" customHeight="1" x14ac:dyDescent="0.15">
      <c r="A52" s="39" t="s">
        <v>70</v>
      </c>
      <c r="B52" s="39" t="s">
        <v>76</v>
      </c>
      <c r="C52" s="57" t="s">
        <v>80</v>
      </c>
      <c r="D52" s="58">
        <v>0</v>
      </c>
      <c r="E52" s="59"/>
      <c r="F52" s="60">
        <f t="shared" si="18"/>
        <v>0</v>
      </c>
      <c r="G52" s="43"/>
      <c r="H52" s="62">
        <v>0</v>
      </c>
      <c r="I52" s="63"/>
      <c r="J52" s="63"/>
      <c r="K52" s="58">
        <f t="shared" si="19"/>
        <v>0</v>
      </c>
      <c r="L52" s="69"/>
      <c r="M52" s="31"/>
      <c r="N52" s="32"/>
      <c r="O52" s="32"/>
    </row>
    <row r="53" spans="1:17" s="7" customFormat="1" ht="30" customHeight="1" x14ac:dyDescent="0.15">
      <c r="A53" s="39" t="s">
        <v>71</v>
      </c>
      <c r="B53" s="39" t="s">
        <v>77</v>
      </c>
      <c r="C53" s="57" t="s">
        <v>82</v>
      </c>
      <c r="D53" s="58">
        <v>0</v>
      </c>
      <c r="E53" s="59">
        <v>168760</v>
      </c>
      <c r="F53" s="60">
        <f t="shared" si="18"/>
        <v>0</v>
      </c>
      <c r="G53" s="43"/>
      <c r="H53" s="62">
        <v>60</v>
      </c>
      <c r="I53" s="63"/>
      <c r="J53" s="63"/>
      <c r="K53" s="58">
        <f t="shared" si="19"/>
        <v>60</v>
      </c>
      <c r="L53" s="69"/>
      <c r="M53" s="31"/>
      <c r="N53" s="32"/>
      <c r="O53" s="32"/>
    </row>
    <row r="54" spans="1:17" s="7" customFormat="1" ht="30" customHeight="1" x14ac:dyDescent="0.15">
      <c r="A54" s="39" t="s">
        <v>71</v>
      </c>
      <c r="B54" s="39" t="s">
        <v>78</v>
      </c>
      <c r="C54" s="57" t="s">
        <v>80</v>
      </c>
      <c r="D54" s="58">
        <v>0</v>
      </c>
      <c r="E54" s="59"/>
      <c r="F54" s="60">
        <f t="shared" si="18"/>
        <v>0</v>
      </c>
      <c r="G54" s="43"/>
      <c r="H54" s="62">
        <v>0</v>
      </c>
      <c r="I54" s="63"/>
      <c r="J54" s="63"/>
      <c r="K54" s="58">
        <f t="shared" si="19"/>
        <v>0</v>
      </c>
      <c r="L54" s="69"/>
      <c r="M54" s="31"/>
      <c r="N54" s="32"/>
      <c r="O54" s="32"/>
    </row>
    <row r="55" spans="1:17" s="7" customFormat="1" ht="30" customHeight="1" x14ac:dyDescent="0.15">
      <c r="A55" s="39" t="s">
        <v>72</v>
      </c>
      <c r="B55" s="39" t="s">
        <v>77</v>
      </c>
      <c r="C55" s="57" t="s">
        <v>83</v>
      </c>
      <c r="D55" s="58">
        <v>0</v>
      </c>
      <c r="E55" s="59">
        <v>59800</v>
      </c>
      <c r="F55" s="60">
        <f t="shared" si="18"/>
        <v>0</v>
      </c>
      <c r="G55" s="43"/>
      <c r="H55" s="62">
        <v>60</v>
      </c>
      <c r="I55" s="63"/>
      <c r="J55" s="63"/>
      <c r="K55" s="58">
        <f t="shared" si="19"/>
        <v>60</v>
      </c>
      <c r="L55" s="69"/>
      <c r="M55" s="31"/>
      <c r="N55" s="32"/>
      <c r="O55" s="32"/>
    </row>
    <row r="56" spans="1:17" s="7" customFormat="1" ht="30" customHeight="1" x14ac:dyDescent="0.15">
      <c r="A56" s="39" t="s">
        <v>72</v>
      </c>
      <c r="B56" s="39" t="s">
        <v>78</v>
      </c>
      <c r="C56" s="57" t="s">
        <v>80</v>
      </c>
      <c r="D56" s="58">
        <v>0</v>
      </c>
      <c r="E56" s="59"/>
      <c r="F56" s="60">
        <f t="shared" si="18"/>
        <v>0</v>
      </c>
      <c r="G56" s="43"/>
      <c r="H56" s="62">
        <v>0</v>
      </c>
      <c r="I56" s="63"/>
      <c r="J56" s="63"/>
      <c r="K56" s="58">
        <f t="shared" si="19"/>
        <v>0</v>
      </c>
      <c r="L56" s="69"/>
      <c r="M56" s="31"/>
      <c r="N56" s="32"/>
      <c r="O56" s="32"/>
    </row>
    <row r="57" spans="1:17" s="7" customFormat="1" ht="30" customHeight="1" x14ac:dyDescent="0.15">
      <c r="A57" s="39"/>
      <c r="B57" s="39"/>
      <c r="C57" s="57"/>
      <c r="D57" s="58"/>
      <c r="E57" s="59"/>
      <c r="F57" s="60"/>
      <c r="G57" s="43"/>
      <c r="H57" s="62"/>
      <c r="I57" s="63"/>
      <c r="J57" s="63"/>
      <c r="K57" s="58"/>
      <c r="L57" s="69"/>
      <c r="M57" s="31"/>
      <c r="N57" s="32"/>
      <c r="O57" s="32"/>
    </row>
    <row r="58" spans="1:17" s="11" customFormat="1" ht="30" customHeight="1" x14ac:dyDescent="0.25">
      <c r="A58" s="38" t="s">
        <v>162</v>
      </c>
      <c r="B58" s="38" t="s">
        <v>1</v>
      </c>
      <c r="C58" s="48" t="s">
        <v>1</v>
      </c>
      <c r="D58" s="46"/>
      <c r="E58" s="55"/>
      <c r="F58" s="50">
        <f>TRUNC(SUM(F59:F69)+TRUNC(SUM(F59:F69)*K70%,-1),-3)</f>
        <v>0</v>
      </c>
      <c r="G58" s="43" t="s">
        <v>144</v>
      </c>
      <c r="H58" s="62"/>
      <c r="I58" s="63"/>
      <c r="J58" s="63"/>
      <c r="K58" s="46"/>
      <c r="L58" s="56"/>
      <c r="N58" s="32">
        <f t="shared" ref="N58:N70" si="20">SUM(H58:J58)</f>
        <v>0</v>
      </c>
      <c r="O58" s="32">
        <f t="shared" ref="O58:O70" si="21">K58-N58</f>
        <v>0</v>
      </c>
    </row>
    <row r="59" spans="1:17" ht="30" customHeight="1" x14ac:dyDescent="0.25">
      <c r="A59" s="39" t="s">
        <v>85</v>
      </c>
      <c r="B59" s="39" t="s">
        <v>93</v>
      </c>
      <c r="C59" s="57" t="s">
        <v>80</v>
      </c>
      <c r="D59" s="58">
        <v>0</v>
      </c>
      <c r="E59" s="59">
        <v>897000</v>
      </c>
      <c r="F59" s="60">
        <f t="shared" ref="F59:F69" si="22">TRUNC(E59*D59,0)</f>
        <v>0</v>
      </c>
      <c r="G59" s="61"/>
      <c r="H59" s="62">
        <v>1</v>
      </c>
      <c r="I59" s="63"/>
      <c r="J59" s="63">
        <v>8</v>
      </c>
      <c r="K59" s="58">
        <f t="shared" ref="K59:K69" si="23">SUM(H59:J59)</f>
        <v>9</v>
      </c>
      <c r="L59" s="64"/>
      <c r="N59" s="32">
        <f t="shared" si="20"/>
        <v>9</v>
      </c>
      <c r="O59" s="32">
        <f t="shared" si="21"/>
        <v>0</v>
      </c>
      <c r="P59" s="20">
        <f>'[79]관급자재(토목,기계)_전체분'!$L$619+'[79]관급자재(토목,기계)_전체분'!$L$620+'[79]관급자재(토목,기계)_전체분'!$L$542+'[79]관급자재(토목,기계)_전체분'!$L$543</f>
        <v>197966660</v>
      </c>
      <c r="Q59" s="20">
        <f>'[79]관급자재(토목,기계)_전체분'!$L$605+'[79]관급자재(토목,기계)_전체분'!$L$606</f>
        <v>1715200</v>
      </c>
    </row>
    <row r="60" spans="1:17" ht="30" customHeight="1" x14ac:dyDescent="0.25">
      <c r="A60" s="39" t="s">
        <v>86</v>
      </c>
      <c r="B60" s="39" t="s">
        <v>128</v>
      </c>
      <c r="C60" s="57" t="s">
        <v>80</v>
      </c>
      <c r="D60" s="58">
        <v>0</v>
      </c>
      <c r="E60" s="59">
        <v>52800</v>
      </c>
      <c r="F60" s="60">
        <f t="shared" si="22"/>
        <v>0</v>
      </c>
      <c r="G60" s="61"/>
      <c r="H60" s="62">
        <v>0</v>
      </c>
      <c r="I60" s="63"/>
      <c r="J60" s="63">
        <v>0</v>
      </c>
      <c r="K60" s="58">
        <f t="shared" si="23"/>
        <v>0</v>
      </c>
      <c r="L60" s="64"/>
      <c r="N60" s="32"/>
      <c r="O60" s="32"/>
      <c r="P60" s="20"/>
      <c r="Q60" s="20"/>
    </row>
    <row r="61" spans="1:17" ht="30" customHeight="1" x14ac:dyDescent="0.25">
      <c r="A61" s="39" t="s">
        <v>86</v>
      </c>
      <c r="B61" s="39" t="s">
        <v>94</v>
      </c>
      <c r="C61" s="57" t="s">
        <v>80</v>
      </c>
      <c r="D61" s="58">
        <v>0</v>
      </c>
      <c r="E61" s="59">
        <v>52800</v>
      </c>
      <c r="F61" s="60">
        <f t="shared" si="22"/>
        <v>0</v>
      </c>
      <c r="G61" s="61"/>
      <c r="H61" s="62"/>
      <c r="I61" s="63"/>
      <c r="J61" s="63">
        <v>3</v>
      </c>
      <c r="K61" s="58">
        <f t="shared" si="23"/>
        <v>3</v>
      </c>
      <c r="L61" s="64"/>
      <c r="N61" s="32"/>
      <c r="O61" s="32"/>
      <c r="P61" s="20"/>
      <c r="Q61" s="20"/>
    </row>
    <row r="62" spans="1:17" ht="30" customHeight="1" x14ac:dyDescent="0.25">
      <c r="A62" s="39" t="s">
        <v>87</v>
      </c>
      <c r="B62" s="39" t="s">
        <v>95</v>
      </c>
      <c r="C62" s="57" t="s">
        <v>80</v>
      </c>
      <c r="D62" s="58">
        <v>0</v>
      </c>
      <c r="E62" s="59">
        <v>57700</v>
      </c>
      <c r="F62" s="60">
        <f t="shared" si="22"/>
        <v>0</v>
      </c>
      <c r="G62" s="61"/>
      <c r="H62" s="62">
        <v>0</v>
      </c>
      <c r="I62" s="63"/>
      <c r="J62" s="63"/>
      <c r="K62" s="58">
        <f t="shared" si="23"/>
        <v>0</v>
      </c>
      <c r="L62" s="64"/>
      <c r="N62" s="32"/>
      <c r="O62" s="32"/>
      <c r="P62" s="20"/>
      <c r="Q62" s="20"/>
    </row>
    <row r="63" spans="1:17" ht="30" customHeight="1" x14ac:dyDescent="0.25">
      <c r="A63" s="39" t="s">
        <v>88</v>
      </c>
      <c r="B63" s="39" t="s">
        <v>96</v>
      </c>
      <c r="C63" s="57" t="s">
        <v>80</v>
      </c>
      <c r="D63" s="58">
        <v>0</v>
      </c>
      <c r="E63" s="59">
        <v>3110</v>
      </c>
      <c r="F63" s="60">
        <f t="shared" si="22"/>
        <v>0</v>
      </c>
      <c r="G63" s="61"/>
      <c r="H63" s="62">
        <v>5</v>
      </c>
      <c r="I63" s="63"/>
      <c r="J63" s="63"/>
      <c r="K63" s="58">
        <f t="shared" si="23"/>
        <v>5</v>
      </c>
      <c r="L63" s="64"/>
      <c r="N63" s="32"/>
      <c r="O63" s="32"/>
      <c r="P63" s="20"/>
      <c r="Q63" s="20"/>
    </row>
    <row r="64" spans="1:17" ht="30" customHeight="1" x14ac:dyDescent="0.25">
      <c r="A64" s="39" t="s">
        <v>85</v>
      </c>
      <c r="B64" s="39" t="s">
        <v>97</v>
      </c>
      <c r="C64" s="57" t="s">
        <v>80</v>
      </c>
      <c r="D64" s="58">
        <v>0</v>
      </c>
      <c r="E64" s="59">
        <v>1479200</v>
      </c>
      <c r="F64" s="60">
        <f t="shared" si="22"/>
        <v>0</v>
      </c>
      <c r="G64" s="61"/>
      <c r="H64" s="62">
        <v>0</v>
      </c>
      <c r="I64" s="63"/>
      <c r="J64" s="63"/>
      <c r="K64" s="58">
        <f t="shared" si="23"/>
        <v>0</v>
      </c>
      <c r="L64" s="64"/>
      <c r="N64" s="32"/>
      <c r="O64" s="32"/>
      <c r="P64" s="20"/>
      <c r="Q64" s="20"/>
    </row>
    <row r="65" spans="1:17" ht="30" customHeight="1" x14ac:dyDescent="0.25">
      <c r="A65" s="39" t="s">
        <v>89</v>
      </c>
      <c r="B65" s="39" t="s">
        <v>98</v>
      </c>
      <c r="C65" s="57" t="s">
        <v>80</v>
      </c>
      <c r="D65" s="58">
        <v>0</v>
      </c>
      <c r="E65" s="59">
        <v>4670</v>
      </c>
      <c r="F65" s="60">
        <f t="shared" si="22"/>
        <v>0</v>
      </c>
      <c r="G65" s="61"/>
      <c r="H65" s="62">
        <v>0</v>
      </c>
      <c r="I65" s="63"/>
      <c r="J65" s="63"/>
      <c r="K65" s="58">
        <f t="shared" si="23"/>
        <v>0</v>
      </c>
      <c r="L65" s="64"/>
      <c r="N65" s="32"/>
      <c r="O65" s="32"/>
      <c r="P65" s="20"/>
      <c r="Q65" s="20"/>
    </row>
    <row r="66" spans="1:17" ht="30" customHeight="1" x14ac:dyDescent="0.25">
      <c r="A66" s="39" t="s">
        <v>90</v>
      </c>
      <c r="B66" s="39" t="s">
        <v>155</v>
      </c>
      <c r="C66" s="57" t="s">
        <v>80</v>
      </c>
      <c r="D66" s="58">
        <v>0</v>
      </c>
      <c r="E66" s="59">
        <v>11270000</v>
      </c>
      <c r="F66" s="60">
        <f t="shared" si="22"/>
        <v>0</v>
      </c>
      <c r="G66" s="61"/>
      <c r="H66" s="62">
        <v>1</v>
      </c>
      <c r="I66" s="63"/>
      <c r="J66" s="63"/>
      <c r="K66" s="58">
        <f t="shared" si="23"/>
        <v>1</v>
      </c>
      <c r="L66" s="64"/>
      <c r="N66" s="32"/>
      <c r="O66" s="32"/>
      <c r="P66" s="20"/>
      <c r="Q66" s="20"/>
    </row>
    <row r="67" spans="1:17" ht="30" customHeight="1" x14ac:dyDescent="0.25">
      <c r="A67" s="39" t="s">
        <v>91</v>
      </c>
      <c r="B67" s="39" t="s">
        <v>157</v>
      </c>
      <c r="C67" s="57" t="s">
        <v>80</v>
      </c>
      <c r="D67" s="58">
        <v>0</v>
      </c>
      <c r="E67" s="59">
        <v>12310000</v>
      </c>
      <c r="F67" s="60">
        <f t="shared" si="22"/>
        <v>0</v>
      </c>
      <c r="G67" s="61"/>
      <c r="H67" s="62">
        <v>0</v>
      </c>
      <c r="I67" s="63"/>
      <c r="J67" s="63"/>
      <c r="K67" s="58">
        <f t="shared" si="23"/>
        <v>0</v>
      </c>
      <c r="L67" s="64"/>
      <c r="N67" s="32"/>
      <c r="O67" s="32"/>
      <c r="P67" s="20"/>
      <c r="Q67" s="20"/>
    </row>
    <row r="68" spans="1:17" ht="30" customHeight="1" x14ac:dyDescent="0.25">
      <c r="A68" s="39" t="s">
        <v>91</v>
      </c>
      <c r="B68" s="39" t="s">
        <v>158</v>
      </c>
      <c r="C68" s="57" t="s">
        <v>80</v>
      </c>
      <c r="D68" s="58">
        <v>0</v>
      </c>
      <c r="E68" s="59">
        <v>15660000</v>
      </c>
      <c r="F68" s="60">
        <f t="shared" si="22"/>
        <v>0</v>
      </c>
      <c r="G68" s="61"/>
      <c r="H68" s="62">
        <v>0</v>
      </c>
      <c r="I68" s="63"/>
      <c r="J68" s="63"/>
      <c r="K68" s="58">
        <f t="shared" si="23"/>
        <v>0</v>
      </c>
      <c r="L68" s="64"/>
      <c r="N68" s="32"/>
      <c r="O68" s="32"/>
      <c r="P68" s="20"/>
      <c r="Q68" s="20"/>
    </row>
    <row r="69" spans="1:17" ht="30" customHeight="1" x14ac:dyDescent="0.25">
      <c r="A69" s="39" t="s">
        <v>92</v>
      </c>
      <c r="B69" s="39" t="s">
        <v>156</v>
      </c>
      <c r="C69" s="57" t="s">
        <v>80</v>
      </c>
      <c r="D69" s="58">
        <v>0</v>
      </c>
      <c r="E69" s="59">
        <v>34200000</v>
      </c>
      <c r="F69" s="60">
        <f t="shared" si="22"/>
        <v>0</v>
      </c>
      <c r="G69" s="61"/>
      <c r="H69" s="62">
        <v>0</v>
      </c>
      <c r="I69" s="63"/>
      <c r="J69" s="63"/>
      <c r="K69" s="58">
        <f t="shared" si="23"/>
        <v>0</v>
      </c>
      <c r="L69" s="64"/>
      <c r="N69" s="32">
        <f t="shared" si="20"/>
        <v>0</v>
      </c>
      <c r="O69" s="32">
        <f t="shared" si="21"/>
        <v>0</v>
      </c>
      <c r="P69" s="20">
        <f>TRUNC(P59*0.54%)</f>
        <v>1069019</v>
      </c>
      <c r="Q69" s="20">
        <f>TRUNC(Q59*0.54%)</f>
        <v>9262</v>
      </c>
    </row>
    <row r="70" spans="1:17" ht="30" customHeight="1" x14ac:dyDescent="0.15">
      <c r="A70" s="39" t="s">
        <v>12</v>
      </c>
      <c r="B70" s="39" t="s">
        <v>7</v>
      </c>
      <c r="C70" s="57" t="s">
        <v>8</v>
      </c>
      <c r="D70" s="65">
        <v>0.54</v>
      </c>
      <c r="E70" s="66"/>
      <c r="F70" s="60">
        <f>F58-F59-F60-F61-F62-F63-F64-F65-F66-F67-F68-F69</f>
        <v>0</v>
      </c>
      <c r="G70" s="61"/>
      <c r="H70" s="62"/>
      <c r="I70" s="63"/>
      <c r="J70" s="63"/>
      <c r="K70" s="65">
        <v>0.54</v>
      </c>
      <c r="L70" s="60">
        <f>TRUNC(SUM(F59:F69)*K70%,-1)</f>
        <v>0</v>
      </c>
      <c r="M70" s="31"/>
      <c r="N70" s="32">
        <f t="shared" si="20"/>
        <v>0</v>
      </c>
      <c r="O70" s="32">
        <f t="shared" si="21"/>
        <v>0.54</v>
      </c>
    </row>
    <row r="71" spans="1:17" s="7" customFormat="1" ht="30" customHeight="1" x14ac:dyDescent="0.15">
      <c r="A71" s="39"/>
      <c r="B71" s="39"/>
      <c r="C71" s="57"/>
      <c r="D71" s="58"/>
      <c r="E71" s="59"/>
      <c r="F71" s="60"/>
      <c r="G71" s="43"/>
      <c r="H71" s="62"/>
      <c r="I71" s="63"/>
      <c r="J71" s="63"/>
      <c r="K71" s="58"/>
      <c r="L71" s="69"/>
      <c r="M71" s="31"/>
      <c r="N71" s="32"/>
      <c r="O71" s="32"/>
    </row>
    <row r="72" spans="1:17" s="11" customFormat="1" ht="30" customHeight="1" x14ac:dyDescent="0.25">
      <c r="A72" s="38" t="s">
        <v>163</v>
      </c>
      <c r="B72" s="38" t="s">
        <v>1</v>
      </c>
      <c r="C72" s="48" t="s">
        <v>1</v>
      </c>
      <c r="D72" s="46"/>
      <c r="E72" s="55"/>
      <c r="F72" s="50">
        <f>TRUNC(SUM(F73:F74)+TRUNC(SUM(F73:F74)*K75%,-1),-3)</f>
        <v>0</v>
      </c>
      <c r="G72" s="43" t="s">
        <v>148</v>
      </c>
      <c r="H72" s="62"/>
      <c r="I72" s="63"/>
      <c r="J72" s="63"/>
      <c r="K72" s="46"/>
      <c r="L72" s="56"/>
      <c r="N72" s="32">
        <f t="shared" ref="N72:N75" si="24">SUM(H72:J72)</f>
        <v>0</v>
      </c>
      <c r="O72" s="32">
        <f t="shared" ref="O72:O75" si="25">K72-N72</f>
        <v>0</v>
      </c>
    </row>
    <row r="73" spans="1:17" ht="30" customHeight="1" x14ac:dyDescent="0.25">
      <c r="A73" s="39" t="s">
        <v>103</v>
      </c>
      <c r="B73" s="39" t="s">
        <v>105</v>
      </c>
      <c r="C73" s="57" t="s">
        <v>80</v>
      </c>
      <c r="D73" s="58">
        <v>0</v>
      </c>
      <c r="E73" s="59">
        <v>209230</v>
      </c>
      <c r="F73" s="60">
        <f>TRUNC(E73*D73,0)</f>
        <v>0</v>
      </c>
      <c r="G73" s="61"/>
      <c r="H73" s="62"/>
      <c r="I73" s="63"/>
      <c r="J73" s="63">
        <v>4</v>
      </c>
      <c r="K73" s="58">
        <f t="shared" ref="K73:K74" si="26">SUM(H73:J73)</f>
        <v>4</v>
      </c>
      <c r="L73" s="64"/>
      <c r="N73" s="32">
        <f t="shared" si="24"/>
        <v>4</v>
      </c>
      <c r="O73" s="32">
        <f t="shared" si="25"/>
        <v>0</v>
      </c>
      <c r="P73" s="20">
        <f>'[79]관급자재(토목,기계)_전체분'!$L$619+'[79]관급자재(토목,기계)_전체분'!$L$620+'[79]관급자재(토목,기계)_전체분'!$L$542+'[79]관급자재(토목,기계)_전체분'!$L$543</f>
        <v>197966660</v>
      </c>
      <c r="Q73" s="20">
        <f>'[79]관급자재(토목,기계)_전체분'!$L$605+'[79]관급자재(토목,기계)_전체분'!$L$606</f>
        <v>1715200</v>
      </c>
    </row>
    <row r="74" spans="1:17" ht="30" customHeight="1" x14ac:dyDescent="0.25">
      <c r="A74" s="39" t="s">
        <v>104</v>
      </c>
      <c r="B74" s="39" t="s">
        <v>106</v>
      </c>
      <c r="C74" s="57" t="s">
        <v>80</v>
      </c>
      <c r="D74" s="58">
        <v>0</v>
      </c>
      <c r="E74" s="59">
        <v>214700</v>
      </c>
      <c r="F74" s="60">
        <f>TRUNC(E74*D74,0)</f>
        <v>0</v>
      </c>
      <c r="G74" s="61"/>
      <c r="H74" s="62"/>
      <c r="I74" s="63"/>
      <c r="J74" s="63">
        <v>3</v>
      </c>
      <c r="K74" s="58">
        <f t="shared" si="26"/>
        <v>3</v>
      </c>
      <c r="L74" s="64"/>
      <c r="N74" s="32">
        <f t="shared" si="24"/>
        <v>3</v>
      </c>
      <c r="O74" s="32">
        <f t="shared" si="25"/>
        <v>0</v>
      </c>
      <c r="P74" s="20">
        <f>TRUNC(P73*0.54%)</f>
        <v>1069019</v>
      </c>
      <c r="Q74" s="20">
        <f>TRUNC(Q73*0.54%)</f>
        <v>9262</v>
      </c>
    </row>
    <row r="75" spans="1:17" ht="30" customHeight="1" x14ac:dyDescent="0.15">
      <c r="A75" s="39" t="s">
        <v>12</v>
      </c>
      <c r="B75" s="39" t="s">
        <v>7</v>
      </c>
      <c r="C75" s="57" t="s">
        <v>8</v>
      </c>
      <c r="D75" s="65">
        <v>0.54</v>
      </c>
      <c r="E75" s="66"/>
      <c r="F75" s="60">
        <f>F72-F73-F74</f>
        <v>0</v>
      </c>
      <c r="G75" s="61"/>
      <c r="H75" s="62"/>
      <c r="I75" s="63"/>
      <c r="J75" s="63"/>
      <c r="K75" s="65">
        <v>0.54</v>
      </c>
      <c r="L75" s="60">
        <f>TRUNC(SUM(F73:F74)*K75%,-1)</f>
        <v>0</v>
      </c>
      <c r="M75" s="31"/>
      <c r="N75" s="32">
        <f t="shared" si="24"/>
        <v>0</v>
      </c>
      <c r="O75" s="32">
        <f t="shared" si="25"/>
        <v>0.54</v>
      </c>
    </row>
    <row r="76" spans="1:17" ht="30" customHeight="1" x14ac:dyDescent="0.15">
      <c r="A76" s="39"/>
      <c r="B76" s="39"/>
      <c r="C76" s="57"/>
      <c r="D76" s="65"/>
      <c r="E76" s="66"/>
      <c r="F76" s="60"/>
      <c r="G76" s="61"/>
      <c r="H76" s="62"/>
      <c r="I76" s="63"/>
      <c r="J76" s="63"/>
      <c r="K76" s="65"/>
      <c r="L76" s="69"/>
      <c r="M76" s="31"/>
      <c r="N76" s="32"/>
      <c r="O76" s="32"/>
    </row>
    <row r="77" spans="1:17" s="11" customFormat="1" ht="30" customHeight="1" x14ac:dyDescent="0.25">
      <c r="A77" s="38" t="s">
        <v>164</v>
      </c>
      <c r="B77" s="38" t="s">
        <v>1</v>
      </c>
      <c r="C77" s="48" t="s">
        <v>1</v>
      </c>
      <c r="D77" s="46"/>
      <c r="E77" s="55"/>
      <c r="F77" s="50">
        <f>TRUNC(SUM(F78:F80)+TRUNC(SUM(F78:F80)*K81%,-1),-3)</f>
        <v>0</v>
      </c>
      <c r="G77" s="43" t="s">
        <v>143</v>
      </c>
      <c r="H77" s="62"/>
      <c r="I77" s="63"/>
      <c r="J77" s="63"/>
      <c r="K77" s="46"/>
      <c r="L77" s="56"/>
      <c r="N77" s="32">
        <f t="shared" ref="N77:N81" si="27">SUM(H77:J77)</f>
        <v>0</v>
      </c>
      <c r="O77" s="32">
        <f t="shared" ref="O77:O81" si="28">K77-N77</f>
        <v>0</v>
      </c>
    </row>
    <row r="78" spans="1:17" ht="30" customHeight="1" x14ac:dyDescent="0.25">
      <c r="A78" s="39" t="s">
        <v>22</v>
      </c>
      <c r="B78" s="39" t="s">
        <v>108</v>
      </c>
      <c r="C78" s="57" t="s">
        <v>111</v>
      </c>
      <c r="D78" s="58">
        <v>0</v>
      </c>
      <c r="E78" s="59">
        <v>67600</v>
      </c>
      <c r="F78" s="60">
        <f>TRUNC(E78*D78,0)</f>
        <v>0</v>
      </c>
      <c r="G78" s="61"/>
      <c r="H78" s="62"/>
      <c r="I78" s="63"/>
      <c r="J78" s="63">
        <v>7</v>
      </c>
      <c r="K78" s="58">
        <f t="shared" ref="K78:K79" si="29">SUM(H78:J78)</f>
        <v>7</v>
      </c>
      <c r="L78" s="64"/>
      <c r="N78" s="32">
        <f t="shared" si="27"/>
        <v>7</v>
      </c>
      <c r="O78" s="32">
        <f t="shared" si="28"/>
        <v>0</v>
      </c>
      <c r="P78" s="20">
        <f>'[79]관급자재(토목,기계)_전체분'!$L$619+'[79]관급자재(토목,기계)_전체분'!$L$620+'[79]관급자재(토목,기계)_전체분'!$L$542+'[79]관급자재(토목,기계)_전체분'!$L$543</f>
        <v>197966660</v>
      </c>
      <c r="Q78" s="20">
        <f>'[79]관급자재(토목,기계)_전체분'!$L$605+'[79]관급자재(토목,기계)_전체분'!$L$606</f>
        <v>1715200</v>
      </c>
    </row>
    <row r="79" spans="1:17" ht="30" customHeight="1" x14ac:dyDescent="0.25">
      <c r="A79" s="39" t="s">
        <v>22</v>
      </c>
      <c r="B79" s="39" t="s">
        <v>109</v>
      </c>
      <c r="C79" s="57" t="s">
        <v>111</v>
      </c>
      <c r="D79" s="58">
        <v>0</v>
      </c>
      <c r="E79" s="59">
        <v>417800</v>
      </c>
      <c r="F79" s="60">
        <f>TRUNC(E79*D79,0)</f>
        <v>0</v>
      </c>
      <c r="G79" s="61"/>
      <c r="H79" s="62">
        <v>2</v>
      </c>
      <c r="I79" s="63"/>
      <c r="J79" s="63">
        <v>8</v>
      </c>
      <c r="K79" s="58">
        <f t="shared" si="29"/>
        <v>10</v>
      </c>
      <c r="L79" s="64"/>
      <c r="N79" s="32">
        <f t="shared" si="27"/>
        <v>10</v>
      </c>
      <c r="O79" s="32">
        <f t="shared" si="28"/>
        <v>0</v>
      </c>
      <c r="P79" s="20">
        <f>'[79]관급자재(토목,기계)_전체분'!$L$619+'[79]관급자재(토목,기계)_전체분'!$L$620+'[79]관급자재(토목,기계)_전체분'!$L$542+'[79]관급자재(토목,기계)_전체분'!$L$543</f>
        <v>197966660</v>
      </c>
      <c r="Q79" s="20">
        <f>'[79]관급자재(토목,기계)_전체분'!$L$605+'[79]관급자재(토목,기계)_전체분'!$L$606</f>
        <v>1715200</v>
      </c>
    </row>
    <row r="80" spans="1:17" ht="30" customHeight="1" x14ac:dyDescent="0.25">
      <c r="A80" s="39" t="s">
        <v>22</v>
      </c>
      <c r="B80" s="39" t="s">
        <v>110</v>
      </c>
      <c r="C80" s="57" t="s">
        <v>111</v>
      </c>
      <c r="D80" s="58">
        <v>0</v>
      </c>
      <c r="E80" s="59">
        <v>681700</v>
      </c>
      <c r="F80" s="60">
        <f>TRUNC(E80*D80,0)</f>
        <v>0</v>
      </c>
      <c r="G80" s="61"/>
      <c r="H80" s="62">
        <v>2</v>
      </c>
      <c r="I80" s="63"/>
      <c r="J80" s="63"/>
      <c r="K80" s="58">
        <f>SUM(H80:J80)</f>
        <v>2</v>
      </c>
      <c r="L80" s="64"/>
      <c r="N80" s="32">
        <f t="shared" si="27"/>
        <v>2</v>
      </c>
      <c r="O80" s="32">
        <f t="shared" si="28"/>
        <v>0</v>
      </c>
      <c r="P80" s="20">
        <f>TRUNC(P78*0.54%)</f>
        <v>1069019</v>
      </c>
      <c r="Q80" s="20">
        <f>TRUNC(Q78*0.54%)</f>
        <v>9262</v>
      </c>
    </row>
    <row r="81" spans="1:17" ht="30" customHeight="1" x14ac:dyDescent="0.15">
      <c r="A81" s="39" t="s">
        <v>12</v>
      </c>
      <c r="B81" s="39" t="s">
        <v>7</v>
      </c>
      <c r="C81" s="57" t="s">
        <v>8</v>
      </c>
      <c r="D81" s="65">
        <v>0.54</v>
      </c>
      <c r="E81" s="66"/>
      <c r="F81" s="60">
        <f>F77-F78-F79-F80</f>
        <v>0</v>
      </c>
      <c r="G81" s="61"/>
      <c r="H81" s="62"/>
      <c r="I81" s="63"/>
      <c r="J81" s="63"/>
      <c r="K81" s="65">
        <v>0.54</v>
      </c>
      <c r="L81" s="60">
        <f>TRUNC(SUM(F78:F80)*K81%,-1)</f>
        <v>0</v>
      </c>
      <c r="M81" s="31"/>
      <c r="N81" s="32">
        <f t="shared" si="27"/>
        <v>0</v>
      </c>
      <c r="O81" s="32">
        <f t="shared" si="28"/>
        <v>0.54</v>
      </c>
    </row>
    <row r="82" spans="1:17" ht="30" customHeight="1" x14ac:dyDescent="0.15">
      <c r="A82" s="39"/>
      <c r="B82" s="39"/>
      <c r="C82" s="57"/>
      <c r="D82" s="65"/>
      <c r="E82" s="66"/>
      <c r="F82" s="60"/>
      <c r="G82" s="61"/>
      <c r="H82" s="62"/>
      <c r="I82" s="63"/>
      <c r="J82" s="63"/>
      <c r="K82" s="65"/>
      <c r="L82" s="69"/>
      <c r="M82" s="31"/>
      <c r="N82" s="32"/>
      <c r="O82" s="32"/>
    </row>
    <row r="83" spans="1:17" s="11" customFormat="1" ht="30" hidden="1" customHeight="1" x14ac:dyDescent="0.25">
      <c r="A83" s="38" t="s">
        <v>165</v>
      </c>
      <c r="B83" s="38" t="s">
        <v>1</v>
      </c>
      <c r="C83" s="48" t="s">
        <v>1</v>
      </c>
      <c r="D83" s="46"/>
      <c r="E83" s="55"/>
      <c r="F83" s="50">
        <f>SUM(F84:F86)</f>
        <v>0</v>
      </c>
      <c r="G83" s="43" t="s">
        <v>276</v>
      </c>
      <c r="H83" s="62"/>
      <c r="I83" s="63"/>
      <c r="J83" s="63"/>
      <c r="K83" s="46"/>
      <c r="L83" s="56"/>
      <c r="N83" s="32">
        <f t="shared" ref="N83:N86" si="30">SUM(H83:J83)</f>
        <v>0</v>
      </c>
      <c r="O83" s="32">
        <f t="shared" ref="O83:O86" si="31">K83-N83</f>
        <v>0</v>
      </c>
    </row>
    <row r="84" spans="1:17" ht="30" hidden="1" customHeight="1" x14ac:dyDescent="0.25">
      <c r="A84" s="39" t="s">
        <v>113</v>
      </c>
      <c r="B84" s="39" t="s">
        <v>115</v>
      </c>
      <c r="C84" s="57" t="s">
        <v>117</v>
      </c>
      <c r="D84" s="58"/>
      <c r="E84" s="59">
        <v>91400</v>
      </c>
      <c r="F84" s="60">
        <f>TRUNC(E84*D84,0)</f>
        <v>0</v>
      </c>
      <c r="G84" s="61"/>
      <c r="H84" s="62">
        <v>2</v>
      </c>
      <c r="I84" s="63"/>
      <c r="J84" s="63"/>
      <c r="K84" s="58">
        <f t="shared" ref="K84:K85" si="32">SUM(H84:J84)</f>
        <v>2</v>
      </c>
      <c r="L84" s="64"/>
      <c r="N84" s="32">
        <f t="shared" si="30"/>
        <v>2</v>
      </c>
      <c r="O84" s="32">
        <f t="shared" si="31"/>
        <v>0</v>
      </c>
      <c r="P84" s="20">
        <f>'[79]관급자재(토목,기계)_전체분'!$L$619+'[79]관급자재(토목,기계)_전체분'!$L$620+'[79]관급자재(토목,기계)_전체분'!$L$542+'[79]관급자재(토목,기계)_전체분'!$L$543</f>
        <v>197966660</v>
      </c>
      <c r="Q84" s="20">
        <f>'[79]관급자재(토목,기계)_전체분'!$L$605+'[79]관급자재(토목,기계)_전체분'!$L$606</f>
        <v>1715200</v>
      </c>
    </row>
    <row r="85" spans="1:17" ht="30" hidden="1" customHeight="1" x14ac:dyDescent="0.25">
      <c r="A85" s="39" t="s">
        <v>114</v>
      </c>
      <c r="B85" s="39" t="s">
        <v>116</v>
      </c>
      <c r="C85" s="57" t="s">
        <v>118</v>
      </c>
      <c r="D85" s="58"/>
      <c r="E85" s="59">
        <v>328000</v>
      </c>
      <c r="F85" s="60">
        <f>TRUNC(E85*D85,0)</f>
        <v>0</v>
      </c>
      <c r="G85" s="61"/>
      <c r="H85" s="62">
        <v>1</v>
      </c>
      <c r="I85" s="63"/>
      <c r="J85" s="63"/>
      <c r="K85" s="58">
        <f t="shared" si="32"/>
        <v>1</v>
      </c>
      <c r="L85" s="64"/>
      <c r="N85" s="32">
        <f t="shared" si="30"/>
        <v>1</v>
      </c>
      <c r="O85" s="32">
        <f t="shared" si="31"/>
        <v>0</v>
      </c>
      <c r="P85" s="20">
        <f>TRUNC(P84*0.54%)</f>
        <v>1069019</v>
      </c>
      <c r="Q85" s="20">
        <f>TRUNC(Q84*0.54%)</f>
        <v>9262</v>
      </c>
    </row>
    <row r="86" spans="1:17" ht="30" hidden="1" customHeight="1" x14ac:dyDescent="0.15">
      <c r="A86" s="39" t="s">
        <v>12</v>
      </c>
      <c r="B86" s="39" t="s">
        <v>7</v>
      </c>
      <c r="C86" s="57" t="s">
        <v>8</v>
      </c>
      <c r="D86" s="65">
        <v>0.54</v>
      </c>
      <c r="E86" s="66"/>
      <c r="F86" s="60">
        <f>TRUNC(SUM(F84:F85)*D86%)</f>
        <v>0</v>
      </c>
      <c r="G86" s="61"/>
      <c r="H86" s="62"/>
      <c r="I86" s="63"/>
      <c r="J86" s="63"/>
      <c r="K86" s="65">
        <v>0.54</v>
      </c>
      <c r="L86" s="60">
        <f>TRUNC(SUM(F84:F85)*K86%,-1)</f>
        <v>0</v>
      </c>
      <c r="M86" s="31"/>
      <c r="N86" s="32">
        <f t="shared" si="30"/>
        <v>0</v>
      </c>
      <c r="O86" s="32">
        <f t="shared" si="31"/>
        <v>0.54</v>
      </c>
    </row>
    <row r="87" spans="1:17" s="7" customFormat="1" ht="30" hidden="1" customHeight="1" x14ac:dyDescent="0.25">
      <c r="A87" s="39"/>
      <c r="B87" s="39"/>
      <c r="C87" s="57"/>
      <c r="D87" s="58"/>
      <c r="E87" s="66"/>
      <c r="F87" s="60"/>
      <c r="G87" s="43"/>
      <c r="H87" s="62"/>
      <c r="I87" s="63"/>
      <c r="J87" s="63"/>
      <c r="K87" s="58"/>
      <c r="L87" s="67"/>
      <c r="N87" s="32">
        <f t="shared" si="11"/>
        <v>0</v>
      </c>
      <c r="O87" s="32">
        <f t="shared" si="7"/>
        <v>0</v>
      </c>
    </row>
    <row r="88" spans="1:17" s="11" customFormat="1" ht="30" hidden="1" customHeight="1" x14ac:dyDescent="0.25">
      <c r="A88" s="38" t="s">
        <v>166</v>
      </c>
      <c r="B88" s="38" t="s">
        <v>1</v>
      </c>
      <c r="C88" s="48" t="s">
        <v>1</v>
      </c>
      <c r="D88" s="46"/>
      <c r="E88" s="55"/>
      <c r="F88" s="50">
        <f>TRUNC(SUM(F89:F89)+TRUNC(SUM(F89:F89)*K90%,-1),-3)</f>
        <v>0</v>
      </c>
      <c r="G88" s="43" t="s">
        <v>148</v>
      </c>
      <c r="H88" s="62"/>
      <c r="I88" s="63"/>
      <c r="J88" s="63"/>
      <c r="K88" s="46"/>
      <c r="L88" s="56"/>
      <c r="N88" s="32">
        <f t="shared" si="11"/>
        <v>0</v>
      </c>
      <c r="O88" s="32">
        <f t="shared" ref="O88:O91" si="33">K88-N88</f>
        <v>0</v>
      </c>
    </row>
    <row r="89" spans="1:17" ht="30" hidden="1" customHeight="1" x14ac:dyDescent="0.25">
      <c r="A89" s="39" t="s">
        <v>120</v>
      </c>
      <c r="B89" s="39" t="s">
        <v>121</v>
      </c>
      <c r="C89" s="57" t="s">
        <v>122</v>
      </c>
      <c r="D89" s="58">
        <v>0</v>
      </c>
      <c r="E89" s="59">
        <v>4040</v>
      </c>
      <c r="F89" s="60">
        <f>TRUNC(E89*D89,0)</f>
        <v>0</v>
      </c>
      <c r="G89" s="61"/>
      <c r="H89" s="62">
        <v>333</v>
      </c>
      <c r="I89" s="63"/>
      <c r="J89" s="63">
        <v>400</v>
      </c>
      <c r="K89" s="58">
        <f t="shared" ref="K89" si="34">SUM(H89:J89)</f>
        <v>733</v>
      </c>
      <c r="L89" s="64"/>
      <c r="N89" s="32">
        <f t="shared" si="11"/>
        <v>733</v>
      </c>
      <c r="O89" s="32">
        <f t="shared" si="33"/>
        <v>0</v>
      </c>
    </row>
    <row r="90" spans="1:17" ht="30" hidden="1" customHeight="1" x14ac:dyDescent="0.15">
      <c r="A90" s="39" t="s">
        <v>12</v>
      </c>
      <c r="B90" s="39" t="s">
        <v>7</v>
      </c>
      <c r="C90" s="57" t="s">
        <v>8</v>
      </c>
      <c r="D90" s="65">
        <v>0.54</v>
      </c>
      <c r="E90" s="66"/>
      <c r="F90" s="60">
        <f>F88-F89</f>
        <v>0</v>
      </c>
      <c r="G90" s="61"/>
      <c r="H90" s="62"/>
      <c r="I90" s="63"/>
      <c r="J90" s="63"/>
      <c r="K90" s="65">
        <v>0.54</v>
      </c>
      <c r="L90" s="60">
        <f>TRUNC(SUM(F89:F89)*K90%,-1)</f>
        <v>0</v>
      </c>
      <c r="M90" s="31"/>
      <c r="N90" s="32">
        <f t="shared" si="11"/>
        <v>0</v>
      </c>
      <c r="O90" s="32">
        <f t="shared" si="33"/>
        <v>0.54</v>
      </c>
    </row>
    <row r="91" spans="1:17" ht="30" customHeight="1" x14ac:dyDescent="0.25">
      <c r="A91" s="39" t="s">
        <v>6</v>
      </c>
      <c r="B91" s="39" t="s">
        <v>1</v>
      </c>
      <c r="C91" s="57" t="s">
        <v>1</v>
      </c>
      <c r="D91" s="58"/>
      <c r="E91" s="66"/>
      <c r="F91" s="60"/>
      <c r="G91" s="61"/>
      <c r="H91" s="62"/>
      <c r="I91" s="63"/>
      <c r="J91" s="63"/>
      <c r="K91" s="58"/>
      <c r="L91" s="64"/>
      <c r="N91" s="32">
        <f t="shared" si="11"/>
        <v>0</v>
      </c>
      <c r="O91" s="32">
        <f t="shared" si="33"/>
        <v>0</v>
      </c>
    </row>
    <row r="92" spans="1:17" ht="30" customHeight="1" x14ac:dyDescent="0.15">
      <c r="A92" s="24"/>
      <c r="B92" s="24"/>
      <c r="C92" s="18">
        <v>0</v>
      </c>
      <c r="D92" s="18"/>
      <c r="E92" s="23"/>
      <c r="F92" s="23"/>
      <c r="G92" s="21"/>
      <c r="H92" s="18"/>
      <c r="I92" s="18"/>
      <c r="J92" s="18"/>
      <c r="K92" s="19"/>
    </row>
    <row r="93" spans="1:17" s="6" customFormat="1" ht="30" customHeight="1" x14ac:dyDescent="0.15">
      <c r="A93" s="13"/>
      <c r="B93" s="13"/>
      <c r="C93" s="16"/>
      <c r="D93" s="18"/>
      <c r="E93" s="71" t="s">
        <v>123</v>
      </c>
      <c r="F93" s="20">
        <v>0</v>
      </c>
      <c r="G93" s="17"/>
      <c r="H93" s="16"/>
      <c r="I93" s="16"/>
      <c r="J93" s="16"/>
      <c r="K93" s="15"/>
    </row>
    <row r="94" spans="1:17" ht="30" customHeight="1" x14ac:dyDescent="0.15">
      <c r="A94" s="14"/>
      <c r="B94" s="14"/>
      <c r="C94" s="18"/>
      <c r="D94" s="18"/>
      <c r="E94" s="23" t="s">
        <v>124</v>
      </c>
      <c r="F94" s="20">
        <f>179560+440</f>
        <v>180000</v>
      </c>
      <c r="G94" s="21"/>
      <c r="H94" s="18"/>
      <c r="I94" s="18"/>
      <c r="J94" s="18"/>
      <c r="K94" s="19"/>
    </row>
    <row r="95" spans="1:17" ht="30" customHeight="1" x14ac:dyDescent="0.15">
      <c r="A95" s="14"/>
      <c r="B95" s="14"/>
      <c r="C95" s="18"/>
      <c r="D95" s="18"/>
      <c r="E95" s="23"/>
      <c r="F95" s="20"/>
      <c r="G95" s="21"/>
      <c r="H95" s="18"/>
      <c r="I95" s="18"/>
      <c r="J95" s="18"/>
      <c r="K95" s="22"/>
    </row>
    <row r="96" spans="1:17" ht="30" customHeight="1" x14ac:dyDescent="0.15">
      <c r="A96" s="14"/>
      <c r="B96" s="14"/>
      <c r="C96" s="18"/>
      <c r="D96" s="18"/>
      <c r="E96" s="23" t="s">
        <v>125</v>
      </c>
      <c r="F96" s="20">
        <f>SUM(F93:F95)</f>
        <v>180000</v>
      </c>
      <c r="G96" s="21"/>
      <c r="H96" s="18"/>
      <c r="I96" s="18"/>
      <c r="J96" s="18"/>
      <c r="K96" s="19"/>
    </row>
    <row r="97" spans="1:11" ht="30" customHeight="1" x14ac:dyDescent="0.15">
      <c r="A97" s="25"/>
      <c r="B97" s="25"/>
      <c r="C97" s="26"/>
      <c r="D97" s="26"/>
      <c r="E97" s="70"/>
      <c r="F97" s="19"/>
      <c r="G97" s="21"/>
      <c r="H97" s="26"/>
      <c r="I97" s="26"/>
      <c r="J97" s="26"/>
      <c r="K97" s="19"/>
    </row>
    <row r="98" spans="1:11" ht="30" customHeight="1" x14ac:dyDescent="0.15">
      <c r="A98" s="25"/>
      <c r="B98" s="25"/>
      <c r="C98" s="26"/>
      <c r="D98" s="26"/>
      <c r="E98" s="19"/>
      <c r="F98" s="19">
        <f>F5+F96</f>
        <v>72786000</v>
      </c>
      <c r="G98" s="21"/>
      <c r="H98" s="26"/>
      <c r="I98" s="26"/>
      <c r="J98" s="26"/>
      <c r="K98" s="19"/>
    </row>
    <row r="99" spans="1:11" ht="30" customHeight="1" x14ac:dyDescent="0.15">
      <c r="A99" s="25"/>
      <c r="B99" s="25"/>
      <c r="C99" s="26"/>
      <c r="D99" s="26"/>
      <c r="E99" s="19"/>
      <c r="F99" s="19"/>
      <c r="G99" s="21"/>
      <c r="H99" s="26"/>
      <c r="I99" s="26"/>
      <c r="J99" s="26"/>
      <c r="K99" s="19"/>
    </row>
    <row r="100" spans="1:11" ht="30" customHeight="1" x14ac:dyDescent="0.15">
      <c r="A100" s="25"/>
      <c r="B100" s="25"/>
      <c r="C100" s="26"/>
      <c r="D100" s="26"/>
      <c r="E100" s="19"/>
      <c r="F100" s="19"/>
      <c r="G100" s="21"/>
      <c r="H100" s="26"/>
      <c r="I100" s="26"/>
      <c r="J100" s="26"/>
      <c r="K100" s="19"/>
    </row>
    <row r="101" spans="1:11" ht="30" customHeight="1" x14ac:dyDescent="0.15">
      <c r="A101" s="25"/>
      <c r="B101" s="25"/>
      <c r="C101" s="26"/>
      <c r="D101" s="26"/>
      <c r="E101" s="19"/>
      <c r="F101" s="19"/>
      <c r="G101" s="21"/>
      <c r="H101" s="26"/>
      <c r="I101" s="26"/>
      <c r="J101" s="26"/>
      <c r="K101" s="19"/>
    </row>
    <row r="102" spans="1:11" ht="30" customHeight="1" x14ac:dyDescent="0.15">
      <c r="A102" s="25"/>
      <c r="B102" s="25"/>
      <c r="C102" s="26"/>
      <c r="D102" s="26"/>
      <c r="E102" s="19"/>
      <c r="F102" s="19"/>
      <c r="G102" s="21"/>
      <c r="H102" s="26"/>
      <c r="I102" s="26"/>
      <c r="J102" s="26"/>
      <c r="K102" s="19"/>
    </row>
    <row r="103" spans="1:11" ht="30" customHeight="1" x14ac:dyDescent="0.15">
      <c r="A103" s="25"/>
      <c r="B103" s="25"/>
      <c r="C103" s="26"/>
      <c r="D103" s="26"/>
      <c r="E103" s="19"/>
      <c r="F103" s="19"/>
      <c r="G103" s="21"/>
      <c r="H103" s="26"/>
      <c r="I103" s="26"/>
      <c r="J103" s="26"/>
      <c r="K103" s="19"/>
    </row>
    <row r="104" spans="1:11" ht="30" customHeight="1" x14ac:dyDescent="0.15">
      <c r="A104" s="25"/>
      <c r="B104" s="25"/>
      <c r="C104" s="26"/>
      <c r="D104" s="26"/>
      <c r="E104" s="19"/>
      <c r="F104" s="19"/>
      <c r="G104" s="21"/>
      <c r="H104" s="26"/>
      <c r="I104" s="26"/>
      <c r="J104" s="26"/>
      <c r="K104" s="19"/>
    </row>
    <row r="105" spans="1:11" ht="30" customHeight="1" x14ac:dyDescent="0.15">
      <c r="A105" s="27"/>
      <c r="B105" s="27"/>
      <c r="C105" s="28"/>
      <c r="D105" s="28"/>
      <c r="E105" s="29"/>
      <c r="F105" s="29"/>
      <c r="G105" s="21"/>
      <c r="H105" s="28"/>
      <c r="I105" s="28"/>
      <c r="J105" s="28"/>
      <c r="K105" s="19"/>
    </row>
    <row r="106" spans="1:11" ht="30" customHeight="1" x14ac:dyDescent="0.15">
      <c r="A106" s="27"/>
      <c r="B106" s="27"/>
      <c r="C106" s="28"/>
      <c r="D106" s="28"/>
      <c r="E106" s="29"/>
      <c r="F106" s="29"/>
      <c r="G106" s="21"/>
      <c r="H106" s="28"/>
      <c r="I106" s="28"/>
      <c r="J106" s="28"/>
      <c r="K106" s="19"/>
    </row>
    <row r="107" spans="1:11" ht="30" customHeight="1" x14ac:dyDescent="0.15">
      <c r="A107" s="27"/>
      <c r="B107" s="27"/>
      <c r="C107" s="28"/>
      <c r="D107" s="28"/>
      <c r="E107" s="29"/>
      <c r="F107" s="29"/>
      <c r="G107" s="21"/>
      <c r="H107" s="28"/>
      <c r="I107" s="28"/>
      <c r="J107" s="28"/>
      <c r="K107" s="19"/>
    </row>
    <row r="108" spans="1:11" ht="30" customHeight="1" x14ac:dyDescent="0.15">
      <c r="A108" s="27"/>
      <c r="B108" s="27"/>
      <c r="C108" s="28"/>
      <c r="D108" s="28"/>
      <c r="E108" s="29"/>
      <c r="F108" s="29"/>
      <c r="G108" s="21"/>
      <c r="H108" s="28"/>
      <c r="I108" s="28"/>
      <c r="J108" s="28"/>
      <c r="K108" s="19"/>
    </row>
    <row r="109" spans="1:11" ht="30" customHeight="1" x14ac:dyDescent="0.15">
      <c r="A109" s="27"/>
      <c r="B109" s="27"/>
      <c r="C109" s="28"/>
      <c r="D109" s="28"/>
      <c r="E109" s="29"/>
      <c r="F109" s="29"/>
      <c r="G109" s="21"/>
      <c r="H109" s="28"/>
      <c r="I109" s="28"/>
      <c r="J109" s="28"/>
      <c r="K109" s="19"/>
    </row>
    <row r="110" spans="1:11" ht="30" customHeight="1" x14ac:dyDescent="0.15">
      <c r="A110" s="27"/>
      <c r="B110" s="27"/>
      <c r="C110" s="28"/>
      <c r="D110" s="28"/>
      <c r="E110" s="29"/>
      <c r="F110" s="29"/>
      <c r="G110" s="21"/>
      <c r="H110" s="28"/>
      <c r="I110" s="28"/>
      <c r="J110" s="28"/>
      <c r="K110" s="19"/>
    </row>
    <row r="111" spans="1:11" ht="30" customHeight="1" x14ac:dyDescent="0.15">
      <c r="A111" s="25"/>
      <c r="B111" s="25"/>
      <c r="C111" s="26"/>
      <c r="D111" s="26"/>
      <c r="E111" s="19"/>
      <c r="F111" s="19"/>
      <c r="G111" s="21"/>
      <c r="H111" s="26"/>
      <c r="I111" s="26"/>
      <c r="J111" s="26"/>
      <c r="K111" s="19"/>
    </row>
    <row r="112" spans="1:11" x14ac:dyDescent="0.15">
      <c r="G112" s="10"/>
    </row>
    <row r="113" spans="1:17" x14ac:dyDescent="0.15">
      <c r="G113" s="10"/>
    </row>
    <row r="114" spans="1:17" s="9" customFormat="1" x14ac:dyDescent="0.15">
      <c r="A114" s="8"/>
      <c r="B114" s="8"/>
      <c r="E114" s="8"/>
      <c r="F114" s="8"/>
      <c r="G114" s="10"/>
      <c r="K114" s="8"/>
      <c r="L114" s="1"/>
      <c r="M114" s="1"/>
      <c r="N114" s="1"/>
      <c r="O114" s="1"/>
      <c r="P114" s="1"/>
      <c r="Q114" s="1"/>
    </row>
    <row r="115" spans="1:17" s="9" customFormat="1" x14ac:dyDescent="0.15">
      <c r="A115" s="8"/>
      <c r="B115" s="8"/>
      <c r="E115" s="8"/>
      <c r="F115" s="8"/>
      <c r="G115" s="10"/>
      <c r="K115" s="8"/>
      <c r="L115" s="1"/>
      <c r="M115" s="1"/>
      <c r="N115" s="1"/>
      <c r="O115" s="1"/>
      <c r="P115" s="1"/>
      <c r="Q115" s="1"/>
    </row>
    <row r="116" spans="1:17" s="9" customFormat="1" x14ac:dyDescent="0.15">
      <c r="A116" s="8"/>
      <c r="B116" s="8"/>
      <c r="E116" s="8"/>
      <c r="F116" s="8"/>
      <c r="G116" s="10"/>
      <c r="K116" s="8"/>
      <c r="L116" s="1"/>
      <c r="M116" s="1"/>
      <c r="N116" s="1"/>
      <c r="O116" s="1"/>
      <c r="P116" s="1"/>
      <c r="Q116" s="1"/>
    </row>
    <row r="117" spans="1:17" s="9" customFormat="1" x14ac:dyDescent="0.15">
      <c r="A117" s="8"/>
      <c r="B117" s="8"/>
      <c r="E117" s="8"/>
      <c r="F117" s="8"/>
      <c r="G117" s="10"/>
      <c r="K117" s="8"/>
      <c r="L117" s="1"/>
      <c r="M117" s="1"/>
      <c r="N117" s="1"/>
      <c r="O117" s="1"/>
      <c r="P117" s="1"/>
      <c r="Q117" s="1"/>
    </row>
    <row r="118" spans="1:17" s="9" customFormat="1" x14ac:dyDescent="0.15">
      <c r="A118" s="8"/>
      <c r="B118" s="8"/>
      <c r="E118" s="8"/>
      <c r="F118" s="8"/>
      <c r="G118" s="10"/>
      <c r="K118" s="8"/>
      <c r="L118" s="1"/>
      <c r="M118" s="1"/>
      <c r="N118" s="1"/>
      <c r="O118" s="1"/>
      <c r="P118" s="1"/>
      <c r="Q118" s="1"/>
    </row>
    <row r="119" spans="1:17" s="9" customFormat="1" x14ac:dyDescent="0.15">
      <c r="A119" s="8"/>
      <c r="B119" s="8"/>
      <c r="E119" s="8"/>
      <c r="F119" s="8"/>
      <c r="G119" s="10"/>
      <c r="K119" s="8"/>
      <c r="L119" s="1"/>
      <c r="M119" s="1"/>
      <c r="N119" s="1"/>
      <c r="O119" s="1"/>
      <c r="P119" s="1"/>
      <c r="Q119" s="1"/>
    </row>
    <row r="120" spans="1:17" s="9" customFormat="1" x14ac:dyDescent="0.15">
      <c r="A120" s="8"/>
      <c r="B120" s="8"/>
      <c r="E120" s="8"/>
      <c r="F120" s="8"/>
      <c r="G120" s="10"/>
      <c r="K120" s="8"/>
      <c r="L120" s="1"/>
      <c r="M120" s="1"/>
      <c r="N120" s="1"/>
      <c r="O120" s="1"/>
      <c r="P120" s="1"/>
      <c r="Q120" s="1"/>
    </row>
    <row r="121" spans="1:17" s="9" customFormat="1" x14ac:dyDescent="0.15">
      <c r="A121" s="8"/>
      <c r="B121" s="8"/>
      <c r="E121" s="8"/>
      <c r="F121" s="8"/>
      <c r="G121" s="10"/>
      <c r="K121" s="8"/>
      <c r="L121" s="1"/>
      <c r="M121" s="1"/>
      <c r="N121" s="1"/>
      <c r="O121" s="1"/>
      <c r="P121" s="1"/>
      <c r="Q121" s="1"/>
    </row>
    <row r="122" spans="1:17" s="9" customFormat="1" x14ac:dyDescent="0.15">
      <c r="A122" s="8"/>
      <c r="B122" s="8"/>
      <c r="E122" s="8"/>
      <c r="F122" s="8"/>
      <c r="G122" s="10"/>
      <c r="K122" s="8"/>
      <c r="L122" s="1"/>
      <c r="M122" s="1"/>
      <c r="N122" s="1"/>
      <c r="O122" s="1"/>
      <c r="P122" s="1"/>
      <c r="Q122" s="1"/>
    </row>
    <row r="123" spans="1:17" s="9" customFormat="1" x14ac:dyDescent="0.15">
      <c r="A123" s="8"/>
      <c r="B123" s="8"/>
      <c r="E123" s="8"/>
      <c r="F123" s="8"/>
      <c r="G123" s="10"/>
      <c r="K123" s="8"/>
      <c r="L123" s="1"/>
      <c r="M123" s="1"/>
      <c r="N123" s="1"/>
      <c r="O123" s="1"/>
      <c r="P123" s="1"/>
      <c r="Q123" s="1"/>
    </row>
    <row r="124" spans="1:17" s="9" customFormat="1" x14ac:dyDescent="0.15">
      <c r="A124" s="8"/>
      <c r="B124" s="8"/>
      <c r="E124" s="8"/>
      <c r="F124" s="8"/>
      <c r="G124" s="10"/>
      <c r="K124" s="8"/>
      <c r="L124" s="1"/>
      <c r="M124" s="1"/>
      <c r="N124" s="1"/>
      <c r="O124" s="1"/>
      <c r="P124" s="1"/>
      <c r="Q124" s="1"/>
    </row>
    <row r="125" spans="1:17" s="9" customFormat="1" x14ac:dyDescent="0.15">
      <c r="A125" s="8"/>
      <c r="B125" s="8"/>
      <c r="E125" s="8"/>
      <c r="F125" s="8"/>
      <c r="G125" s="10"/>
      <c r="K125" s="8"/>
      <c r="L125" s="1"/>
      <c r="M125" s="1"/>
      <c r="N125" s="1"/>
      <c r="O125" s="1"/>
      <c r="P125" s="1"/>
      <c r="Q125" s="1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  <row r="234" spans="1:17" s="9" customFormat="1" x14ac:dyDescent="0.15">
      <c r="A234" s="8"/>
      <c r="B234" s="8"/>
      <c r="E234" s="8"/>
      <c r="F234" s="8"/>
      <c r="G234" s="10"/>
      <c r="K234" s="8"/>
      <c r="L234" s="1"/>
      <c r="M234" s="1"/>
      <c r="N234" s="1"/>
      <c r="O234" s="1"/>
      <c r="P234" s="1"/>
      <c r="Q234" s="1"/>
    </row>
    <row r="235" spans="1:17" s="9" customFormat="1" x14ac:dyDescent="0.15">
      <c r="A235" s="8"/>
      <c r="B235" s="8"/>
      <c r="E235" s="8"/>
      <c r="F235" s="8"/>
      <c r="G235" s="10"/>
      <c r="K235" s="8"/>
      <c r="L235" s="1"/>
      <c r="M235" s="1"/>
      <c r="N235" s="1"/>
      <c r="O235" s="1"/>
      <c r="P235" s="1"/>
      <c r="Q235" s="1"/>
    </row>
    <row r="236" spans="1:17" s="9" customFormat="1" x14ac:dyDescent="0.15">
      <c r="A236" s="8"/>
      <c r="B236" s="8"/>
      <c r="E236" s="8"/>
      <c r="F236" s="8"/>
      <c r="G236" s="10"/>
      <c r="K236" s="8"/>
      <c r="L236" s="1"/>
      <c r="M236" s="1"/>
      <c r="N236" s="1"/>
      <c r="O236" s="1"/>
      <c r="P236" s="1"/>
      <c r="Q236" s="1"/>
    </row>
    <row r="237" spans="1:17" s="9" customFormat="1" x14ac:dyDescent="0.15">
      <c r="A237" s="8"/>
      <c r="B237" s="8"/>
      <c r="E237" s="8"/>
      <c r="F237" s="8"/>
      <c r="G237" s="10"/>
      <c r="K237" s="8"/>
      <c r="L237" s="1"/>
      <c r="M237" s="1"/>
      <c r="N237" s="1"/>
      <c r="O237" s="1"/>
      <c r="P237" s="1"/>
      <c r="Q237" s="1"/>
    </row>
    <row r="238" spans="1:17" s="9" customFormat="1" x14ac:dyDescent="0.15">
      <c r="A238" s="8"/>
      <c r="B238" s="8"/>
      <c r="E238" s="8"/>
      <c r="F238" s="8"/>
      <c r="G238" s="10"/>
      <c r="K238" s="8"/>
      <c r="L238" s="1"/>
      <c r="M238" s="1"/>
      <c r="N238" s="1"/>
      <c r="O238" s="1"/>
      <c r="P238" s="1"/>
      <c r="Q238" s="1"/>
    </row>
    <row r="239" spans="1:17" s="9" customFormat="1" x14ac:dyDescent="0.15">
      <c r="A239" s="8"/>
      <c r="B239" s="8"/>
      <c r="E239" s="8"/>
      <c r="F239" s="8"/>
      <c r="G239" s="10"/>
      <c r="K239" s="8"/>
      <c r="L239" s="1"/>
      <c r="M239" s="1"/>
      <c r="N239" s="1"/>
      <c r="O239" s="1"/>
      <c r="P239" s="1"/>
      <c r="Q239" s="1"/>
    </row>
    <row r="240" spans="1:17" s="9" customFormat="1" x14ac:dyDescent="0.15">
      <c r="A240" s="8"/>
      <c r="B240" s="8"/>
      <c r="E240" s="8"/>
      <c r="F240" s="8"/>
      <c r="G240" s="10"/>
      <c r="K240" s="8"/>
      <c r="L240" s="1"/>
      <c r="M240" s="1"/>
      <c r="N240" s="1"/>
      <c r="O240" s="1"/>
      <c r="P240" s="1"/>
      <c r="Q240" s="1"/>
    </row>
    <row r="241" spans="1:17" s="9" customFormat="1" x14ac:dyDescent="0.15">
      <c r="A241" s="8"/>
      <c r="B241" s="8"/>
      <c r="E241" s="8"/>
      <c r="F241" s="8"/>
      <c r="G241" s="10"/>
      <c r="K241" s="8"/>
      <c r="L241" s="1"/>
      <c r="M241" s="1"/>
      <c r="N241" s="1"/>
      <c r="O241" s="1"/>
      <c r="P241" s="1"/>
      <c r="Q241" s="1"/>
    </row>
    <row r="242" spans="1:17" s="9" customFormat="1" x14ac:dyDescent="0.15">
      <c r="A242" s="8"/>
      <c r="B242" s="8"/>
      <c r="E242" s="8"/>
      <c r="F242" s="8"/>
      <c r="G242" s="10"/>
      <c r="K242" s="8"/>
      <c r="L242" s="1"/>
      <c r="M242" s="1"/>
      <c r="N242" s="1"/>
      <c r="O242" s="1"/>
      <c r="P242" s="1"/>
      <c r="Q242" s="1"/>
    </row>
    <row r="243" spans="1:17" s="9" customFormat="1" x14ac:dyDescent="0.15">
      <c r="A243" s="8"/>
      <c r="B243" s="8"/>
      <c r="E243" s="8"/>
      <c r="F243" s="8"/>
      <c r="G243" s="10"/>
      <c r="K243" s="8"/>
      <c r="L243" s="1"/>
      <c r="M243" s="1"/>
      <c r="N243" s="1"/>
      <c r="O243" s="1"/>
      <c r="P243" s="1"/>
      <c r="Q243" s="1"/>
    </row>
    <row r="244" spans="1:17" s="9" customFormat="1" x14ac:dyDescent="0.15">
      <c r="A244" s="8"/>
      <c r="B244" s="8"/>
      <c r="E244" s="8"/>
      <c r="F244" s="8"/>
      <c r="G244" s="10"/>
      <c r="K244" s="8"/>
      <c r="L244" s="1"/>
      <c r="M244" s="1"/>
      <c r="N244" s="1"/>
      <c r="O244" s="1"/>
      <c r="P244" s="1"/>
      <c r="Q244" s="1"/>
    </row>
    <row r="245" spans="1:17" s="9" customFormat="1" x14ac:dyDescent="0.15">
      <c r="A245" s="8"/>
      <c r="B245" s="8"/>
      <c r="E245" s="8"/>
      <c r="F245" s="8"/>
      <c r="G245" s="10"/>
      <c r="K245" s="8"/>
      <c r="L245" s="1"/>
      <c r="M245" s="1"/>
      <c r="N245" s="1"/>
      <c r="O245" s="1"/>
      <c r="P245" s="1"/>
      <c r="Q245" s="1"/>
    </row>
    <row r="246" spans="1:17" s="9" customFormat="1" x14ac:dyDescent="0.15">
      <c r="A246" s="8"/>
      <c r="B246" s="8"/>
      <c r="E246" s="8"/>
      <c r="F246" s="8"/>
      <c r="G246" s="10"/>
      <c r="K246" s="8"/>
      <c r="L246" s="1"/>
      <c r="M246" s="1"/>
      <c r="N246" s="1"/>
      <c r="O246" s="1"/>
      <c r="P246" s="1"/>
      <c r="Q246" s="1"/>
    </row>
    <row r="247" spans="1:17" s="9" customFormat="1" x14ac:dyDescent="0.15">
      <c r="A247" s="8"/>
      <c r="B247" s="8"/>
      <c r="E247" s="8"/>
      <c r="F247" s="8"/>
      <c r="G247" s="10"/>
      <c r="K247" s="8"/>
      <c r="L247" s="1"/>
      <c r="M247" s="1"/>
      <c r="N247" s="1"/>
      <c r="O247" s="1"/>
      <c r="P247" s="1"/>
      <c r="Q247" s="1"/>
    </row>
    <row r="248" spans="1:17" s="9" customFormat="1" x14ac:dyDescent="0.15">
      <c r="A248" s="8"/>
      <c r="B248" s="8"/>
      <c r="E248" s="8"/>
      <c r="F248" s="8"/>
      <c r="G248" s="10"/>
      <c r="K248" s="8"/>
      <c r="L248" s="1"/>
      <c r="M248" s="1"/>
      <c r="N248" s="1"/>
      <c r="O248" s="1"/>
      <c r="P248" s="1"/>
      <c r="Q248" s="1"/>
    </row>
    <row r="249" spans="1:17" s="9" customFormat="1" x14ac:dyDescent="0.15">
      <c r="A249" s="8"/>
      <c r="B249" s="8"/>
      <c r="E249" s="8"/>
      <c r="F249" s="8"/>
      <c r="G249" s="10"/>
      <c r="K249" s="8"/>
      <c r="L249" s="1"/>
      <c r="M249" s="1"/>
      <c r="N249" s="1"/>
      <c r="O249" s="1"/>
      <c r="P249" s="1"/>
      <c r="Q249" s="1"/>
    </row>
    <row r="250" spans="1:17" s="9" customFormat="1" x14ac:dyDescent="0.15">
      <c r="A250" s="8"/>
      <c r="B250" s="8"/>
      <c r="E250" s="8"/>
      <c r="F250" s="8"/>
      <c r="G250" s="10"/>
      <c r="K250" s="8"/>
      <c r="L250" s="1"/>
      <c r="M250" s="1"/>
      <c r="N250" s="1"/>
      <c r="O250" s="1"/>
      <c r="P250" s="1"/>
      <c r="Q250" s="1"/>
    </row>
    <row r="251" spans="1:17" s="9" customFormat="1" x14ac:dyDescent="0.15">
      <c r="A251" s="8"/>
      <c r="B251" s="8"/>
      <c r="E251" s="8"/>
      <c r="F251" s="8"/>
      <c r="G251" s="10"/>
      <c r="K251" s="8"/>
      <c r="L251" s="1"/>
      <c r="M251" s="1"/>
      <c r="N251" s="1"/>
      <c r="O251" s="1"/>
      <c r="P251" s="1"/>
      <c r="Q251" s="1"/>
    </row>
    <row r="252" spans="1:17" s="9" customFormat="1" x14ac:dyDescent="0.15">
      <c r="A252" s="8"/>
      <c r="B252" s="8"/>
      <c r="E252" s="8"/>
      <c r="F252" s="8"/>
      <c r="G252" s="10"/>
      <c r="K252" s="8"/>
      <c r="L252" s="1"/>
      <c r="M252" s="1"/>
      <c r="N252" s="1"/>
      <c r="O252" s="1"/>
      <c r="P252" s="1"/>
      <c r="Q252" s="1"/>
    </row>
    <row r="253" spans="1:17" s="9" customFormat="1" x14ac:dyDescent="0.15">
      <c r="A253" s="8"/>
      <c r="B253" s="8"/>
      <c r="E253" s="8"/>
      <c r="F253" s="8"/>
      <c r="G253" s="10"/>
      <c r="K253" s="8"/>
      <c r="L253" s="1"/>
      <c r="M253" s="1"/>
      <c r="N253" s="1"/>
      <c r="O253" s="1"/>
      <c r="P253" s="1"/>
      <c r="Q253" s="1"/>
    </row>
    <row r="254" spans="1:17" s="9" customFormat="1" x14ac:dyDescent="0.15">
      <c r="A254" s="8"/>
      <c r="B254" s="8"/>
      <c r="E254" s="8"/>
      <c r="F254" s="8"/>
      <c r="G254" s="10"/>
      <c r="K254" s="8"/>
      <c r="L254" s="1"/>
      <c r="M254" s="1"/>
      <c r="N254" s="1"/>
      <c r="O254" s="1"/>
      <c r="P254" s="1"/>
      <c r="Q254" s="1"/>
    </row>
    <row r="255" spans="1:17" s="9" customFormat="1" x14ac:dyDescent="0.15">
      <c r="A255" s="8"/>
      <c r="B255" s="8"/>
      <c r="E255" s="8"/>
      <c r="F255" s="8"/>
      <c r="G255" s="10"/>
      <c r="K255" s="8"/>
      <c r="L255" s="1"/>
      <c r="M255" s="1"/>
      <c r="N255" s="1"/>
      <c r="O255" s="1"/>
      <c r="P255" s="1"/>
      <c r="Q255" s="1"/>
    </row>
    <row r="256" spans="1:17" s="9" customFormat="1" x14ac:dyDescent="0.15">
      <c r="A256" s="8"/>
      <c r="B256" s="8"/>
      <c r="E256" s="8"/>
      <c r="F256" s="8"/>
      <c r="G256" s="10"/>
      <c r="K256" s="8"/>
      <c r="L256" s="1"/>
      <c r="M256" s="1"/>
      <c r="N256" s="1"/>
      <c r="O256" s="1"/>
      <c r="P256" s="1"/>
      <c r="Q256" s="1"/>
    </row>
    <row r="257" spans="1:17" s="9" customFormat="1" x14ac:dyDescent="0.15">
      <c r="A257" s="8"/>
      <c r="B257" s="8"/>
      <c r="E257" s="8"/>
      <c r="F257" s="8"/>
      <c r="G257" s="10"/>
      <c r="K257" s="8"/>
      <c r="L257" s="1"/>
      <c r="M257" s="1"/>
      <c r="N257" s="1"/>
      <c r="O257" s="1"/>
      <c r="P257" s="1"/>
      <c r="Q257" s="1"/>
    </row>
    <row r="258" spans="1:17" s="9" customFormat="1" x14ac:dyDescent="0.15">
      <c r="A258" s="8"/>
      <c r="B258" s="8"/>
      <c r="E258" s="8"/>
      <c r="F258" s="8"/>
      <c r="G258" s="10"/>
      <c r="K258" s="8"/>
      <c r="L258" s="1"/>
      <c r="M258" s="1"/>
      <c r="N258" s="1"/>
      <c r="O258" s="1"/>
      <c r="P258" s="1"/>
      <c r="Q258" s="1"/>
    </row>
    <row r="259" spans="1:17" s="9" customFormat="1" x14ac:dyDescent="0.15">
      <c r="A259" s="8"/>
      <c r="B259" s="8"/>
      <c r="E259" s="8"/>
      <c r="F259" s="8"/>
      <c r="G259" s="10"/>
      <c r="K259" s="8"/>
      <c r="L259" s="1"/>
      <c r="M259" s="1"/>
      <c r="N259" s="1"/>
      <c r="O259" s="1"/>
      <c r="P259" s="1"/>
      <c r="Q259" s="1"/>
    </row>
    <row r="260" spans="1:17" s="9" customFormat="1" x14ac:dyDescent="0.15">
      <c r="A260" s="8"/>
      <c r="B260" s="8"/>
      <c r="E260" s="8"/>
      <c r="F260" s="8"/>
      <c r="G260" s="10"/>
      <c r="K260" s="8"/>
      <c r="L260" s="1"/>
      <c r="M260" s="1"/>
      <c r="N260" s="1"/>
      <c r="O260" s="1"/>
      <c r="P260" s="1"/>
      <c r="Q260" s="1"/>
    </row>
    <row r="261" spans="1:17" s="9" customFormat="1" x14ac:dyDescent="0.15">
      <c r="A261" s="8"/>
      <c r="B261" s="8"/>
      <c r="E261" s="8"/>
      <c r="F261" s="8"/>
      <c r="G261" s="10"/>
      <c r="K261" s="8"/>
      <c r="L261" s="1"/>
      <c r="M261" s="1"/>
      <c r="N261" s="1"/>
      <c r="O261" s="1"/>
      <c r="P261" s="1"/>
      <c r="Q261" s="1"/>
    </row>
    <row r="262" spans="1:17" s="9" customFormat="1" x14ac:dyDescent="0.15">
      <c r="A262" s="8"/>
      <c r="B262" s="8"/>
      <c r="E262" s="8"/>
      <c r="F262" s="8"/>
      <c r="G262" s="10"/>
      <c r="K262" s="8"/>
      <c r="L262" s="1"/>
      <c r="M262" s="1"/>
      <c r="N262" s="1"/>
      <c r="O262" s="1"/>
      <c r="P262" s="1"/>
      <c r="Q262" s="1"/>
    </row>
    <row r="263" spans="1:17" s="9" customFormat="1" x14ac:dyDescent="0.15">
      <c r="A263" s="8"/>
      <c r="B263" s="8"/>
      <c r="E263" s="8"/>
      <c r="F263" s="8"/>
      <c r="G263" s="10"/>
      <c r="K263" s="8"/>
      <c r="L263" s="1"/>
      <c r="M263" s="1"/>
      <c r="N263" s="1"/>
      <c r="O263" s="1"/>
      <c r="P263" s="1"/>
      <c r="Q263" s="1"/>
    </row>
    <row r="264" spans="1:17" s="9" customFormat="1" x14ac:dyDescent="0.15">
      <c r="A264" s="8"/>
      <c r="B264" s="8"/>
      <c r="E264" s="8"/>
      <c r="F264" s="8"/>
      <c r="G264" s="10"/>
      <c r="K264" s="8"/>
      <c r="L264" s="1"/>
      <c r="M264" s="1"/>
      <c r="N264" s="1"/>
      <c r="O264" s="1"/>
      <c r="P264" s="1"/>
      <c r="Q264" s="1"/>
    </row>
    <row r="265" spans="1:17" s="9" customFormat="1" x14ac:dyDescent="0.15">
      <c r="A265" s="8"/>
      <c r="B265" s="8"/>
      <c r="E265" s="8"/>
      <c r="F265" s="8"/>
      <c r="G265" s="10"/>
      <c r="K265" s="8"/>
      <c r="L265" s="1"/>
      <c r="M265" s="1"/>
      <c r="N265" s="1"/>
      <c r="O265" s="1"/>
      <c r="P265" s="1"/>
      <c r="Q265" s="1"/>
    </row>
    <row r="266" spans="1:17" s="9" customFormat="1" x14ac:dyDescent="0.15">
      <c r="A266" s="8"/>
      <c r="B266" s="8"/>
      <c r="E266" s="8"/>
      <c r="F266" s="8"/>
      <c r="G266" s="10"/>
      <c r="K266" s="8"/>
      <c r="L266" s="1"/>
      <c r="M266" s="1"/>
      <c r="N266" s="1"/>
      <c r="O266" s="1"/>
      <c r="P266" s="1"/>
      <c r="Q266" s="1"/>
    </row>
    <row r="267" spans="1:17" s="9" customFormat="1" x14ac:dyDescent="0.15">
      <c r="A267" s="8"/>
      <c r="B267" s="8"/>
      <c r="E267" s="8"/>
      <c r="F267" s="8"/>
      <c r="G267" s="10"/>
      <c r="K267" s="8"/>
      <c r="L267" s="1"/>
      <c r="M267" s="1"/>
      <c r="N267" s="1"/>
      <c r="O267" s="1"/>
      <c r="P267" s="1"/>
      <c r="Q267" s="1"/>
    </row>
    <row r="268" spans="1:17" s="9" customFormat="1" x14ac:dyDescent="0.15">
      <c r="A268" s="8"/>
      <c r="B268" s="8"/>
      <c r="E268" s="8"/>
      <c r="F268" s="8"/>
      <c r="G268" s="10"/>
      <c r="K268" s="8"/>
      <c r="L268" s="1"/>
      <c r="M268" s="1"/>
      <c r="N268" s="1"/>
      <c r="O268" s="1"/>
      <c r="P268" s="1"/>
      <c r="Q268" s="1"/>
    </row>
    <row r="269" spans="1:17" s="9" customFormat="1" x14ac:dyDescent="0.15">
      <c r="A269" s="8"/>
      <c r="B269" s="8"/>
      <c r="E269" s="8"/>
      <c r="F269" s="8"/>
      <c r="G269" s="10"/>
      <c r="K269" s="8"/>
      <c r="L269" s="1"/>
      <c r="M269" s="1"/>
      <c r="N269" s="1"/>
      <c r="O269" s="1"/>
      <c r="P269" s="1"/>
      <c r="Q269" s="1"/>
    </row>
    <row r="270" spans="1:17" s="9" customFormat="1" x14ac:dyDescent="0.15">
      <c r="A270" s="8"/>
      <c r="B270" s="8"/>
      <c r="E270" s="8"/>
      <c r="F270" s="8"/>
      <c r="G270" s="10"/>
      <c r="K270" s="8"/>
      <c r="L270" s="1"/>
      <c r="M270" s="1"/>
      <c r="N270" s="1"/>
      <c r="O270" s="1"/>
      <c r="P270" s="1"/>
      <c r="Q270" s="1"/>
    </row>
    <row r="271" spans="1:17" s="9" customFormat="1" x14ac:dyDescent="0.15">
      <c r="A271" s="8"/>
      <c r="B271" s="8"/>
      <c r="E271" s="8"/>
      <c r="F271" s="8"/>
      <c r="G271" s="10"/>
      <c r="K271" s="8"/>
      <c r="L271" s="1"/>
      <c r="M271" s="1"/>
      <c r="N271" s="1"/>
      <c r="O271" s="1"/>
      <c r="P271" s="1"/>
      <c r="Q271" s="1"/>
    </row>
    <row r="272" spans="1:17" s="9" customFormat="1" x14ac:dyDescent="0.15">
      <c r="A272" s="8"/>
      <c r="B272" s="8"/>
      <c r="E272" s="8"/>
      <c r="F272" s="8"/>
      <c r="G272" s="10"/>
      <c r="K272" s="8"/>
      <c r="L272" s="1"/>
      <c r="M272" s="1"/>
      <c r="N272" s="1"/>
      <c r="O272" s="1"/>
      <c r="P272" s="1"/>
      <c r="Q272" s="1"/>
    </row>
    <row r="273" spans="1:17" s="9" customFormat="1" x14ac:dyDescent="0.15">
      <c r="A273" s="8"/>
      <c r="B273" s="8"/>
      <c r="E273" s="8"/>
      <c r="F273" s="8"/>
      <c r="G273" s="10"/>
      <c r="K273" s="8"/>
      <c r="L273" s="1"/>
      <c r="M273" s="1"/>
      <c r="N273" s="1"/>
      <c r="O273" s="1"/>
      <c r="P273" s="1"/>
      <c r="Q273" s="1"/>
    </row>
    <row r="274" spans="1:17" s="9" customFormat="1" x14ac:dyDescent="0.15">
      <c r="A274" s="8"/>
      <c r="B274" s="8"/>
      <c r="E274" s="8"/>
      <c r="F274" s="8"/>
      <c r="G274" s="10"/>
      <c r="K274" s="8"/>
      <c r="L274" s="1"/>
      <c r="M274" s="1"/>
      <c r="N274" s="1"/>
      <c r="O274" s="1"/>
      <c r="P274" s="1"/>
      <c r="Q274" s="1"/>
    </row>
    <row r="275" spans="1:17" s="9" customFormat="1" x14ac:dyDescent="0.15">
      <c r="A275" s="8"/>
      <c r="B275" s="8"/>
      <c r="E275" s="8"/>
      <c r="F275" s="8"/>
      <c r="G275" s="10"/>
      <c r="K275" s="8"/>
      <c r="L275" s="1"/>
      <c r="M275" s="1"/>
      <c r="N275" s="1"/>
      <c r="O275" s="1"/>
      <c r="P275" s="1"/>
      <c r="Q275" s="1"/>
    </row>
    <row r="276" spans="1:17" s="9" customFormat="1" x14ac:dyDescent="0.15">
      <c r="A276" s="8"/>
      <c r="B276" s="8"/>
      <c r="E276" s="8"/>
      <c r="F276" s="8"/>
      <c r="G276" s="10"/>
      <c r="K276" s="8"/>
      <c r="L276" s="1"/>
      <c r="M276" s="1"/>
      <c r="N276" s="1"/>
      <c r="O276" s="1"/>
      <c r="P276" s="1"/>
      <c r="Q276" s="1"/>
    </row>
    <row r="277" spans="1:17" s="9" customFormat="1" x14ac:dyDescent="0.15">
      <c r="A277" s="8"/>
      <c r="B277" s="8"/>
      <c r="E277" s="8"/>
      <c r="F277" s="8"/>
      <c r="G277" s="10"/>
      <c r="K277" s="8"/>
      <c r="L277" s="1"/>
      <c r="M277" s="1"/>
      <c r="N277" s="1"/>
      <c r="O277" s="1"/>
      <c r="P277" s="1"/>
      <c r="Q277" s="1"/>
    </row>
    <row r="278" spans="1:17" s="9" customFormat="1" x14ac:dyDescent="0.15">
      <c r="A278" s="8"/>
      <c r="B278" s="8"/>
      <c r="E278" s="8"/>
      <c r="F278" s="8"/>
      <c r="G278" s="10"/>
      <c r="K278" s="8"/>
      <c r="L278" s="1"/>
      <c r="M278" s="1"/>
      <c r="N278" s="1"/>
      <c r="O278" s="1"/>
      <c r="P278" s="1"/>
      <c r="Q278" s="1"/>
    </row>
    <row r="279" spans="1:17" s="9" customFormat="1" x14ac:dyDescent="0.15">
      <c r="A279" s="8"/>
      <c r="B279" s="8"/>
      <c r="E279" s="8"/>
      <c r="F279" s="8"/>
      <c r="G279" s="10"/>
      <c r="K279" s="8"/>
      <c r="L279" s="1"/>
      <c r="M279" s="1"/>
      <c r="N279" s="1"/>
      <c r="O279" s="1"/>
      <c r="P279" s="1"/>
      <c r="Q279" s="1"/>
    </row>
    <row r="280" spans="1:17" s="9" customFormat="1" x14ac:dyDescent="0.15">
      <c r="A280" s="8"/>
      <c r="B280" s="8"/>
      <c r="E280" s="8"/>
      <c r="F280" s="8"/>
      <c r="G280" s="10"/>
      <c r="K280" s="8"/>
      <c r="L280" s="1"/>
      <c r="M280" s="1"/>
      <c r="N280" s="1"/>
      <c r="O280" s="1"/>
      <c r="P280" s="1"/>
      <c r="Q280" s="1"/>
    </row>
    <row r="281" spans="1:17" s="9" customFormat="1" x14ac:dyDescent="0.15">
      <c r="A281" s="8"/>
      <c r="B281" s="8"/>
      <c r="E281" s="8"/>
      <c r="F281" s="8"/>
      <c r="G281" s="10"/>
      <c r="K281" s="8"/>
      <c r="L281" s="1"/>
      <c r="M281" s="1"/>
      <c r="N281" s="1"/>
      <c r="O281" s="1"/>
      <c r="P281" s="1"/>
      <c r="Q281" s="1"/>
    </row>
    <row r="282" spans="1:17" s="9" customFormat="1" x14ac:dyDescent="0.15">
      <c r="A282" s="8"/>
      <c r="B282" s="8"/>
      <c r="E282" s="8"/>
      <c r="F282" s="8"/>
      <c r="G282" s="10"/>
      <c r="K282" s="8"/>
      <c r="L282" s="1"/>
      <c r="M282" s="1"/>
      <c r="N282" s="1"/>
      <c r="O282" s="1"/>
      <c r="P282" s="1"/>
      <c r="Q282" s="1"/>
    </row>
    <row r="283" spans="1:17" s="9" customFormat="1" x14ac:dyDescent="0.15">
      <c r="A283" s="8"/>
      <c r="B283" s="8"/>
      <c r="E283" s="8"/>
      <c r="F283" s="8"/>
      <c r="G283" s="10"/>
      <c r="K283" s="8"/>
      <c r="L283" s="1"/>
      <c r="M283" s="1"/>
      <c r="N283" s="1"/>
      <c r="O283" s="1"/>
      <c r="P283" s="1"/>
      <c r="Q283" s="1"/>
    </row>
    <row r="284" spans="1:17" s="9" customFormat="1" x14ac:dyDescent="0.15">
      <c r="A284" s="8"/>
      <c r="B284" s="8"/>
      <c r="E284" s="8"/>
      <c r="F284" s="8"/>
      <c r="G284" s="10"/>
      <c r="K284" s="8"/>
      <c r="L284" s="1"/>
      <c r="M284" s="1"/>
      <c r="N284" s="1"/>
      <c r="O284" s="1"/>
      <c r="P284" s="1"/>
      <c r="Q284" s="1"/>
    </row>
    <row r="285" spans="1:17" s="9" customFormat="1" x14ac:dyDescent="0.15">
      <c r="A285" s="8"/>
      <c r="B285" s="8"/>
      <c r="E285" s="8"/>
      <c r="F285" s="8"/>
      <c r="G285" s="10"/>
      <c r="K285" s="8"/>
      <c r="L285" s="1"/>
      <c r="M285" s="1"/>
      <c r="N285" s="1"/>
      <c r="O285" s="1"/>
      <c r="P285" s="1"/>
      <c r="Q285" s="1"/>
    </row>
    <row r="286" spans="1:17" s="9" customFormat="1" x14ac:dyDescent="0.15">
      <c r="A286" s="8"/>
      <c r="B286" s="8"/>
      <c r="E286" s="8"/>
      <c r="F286" s="8"/>
      <c r="G286" s="10"/>
      <c r="K286" s="8"/>
      <c r="L286" s="1"/>
      <c r="M286" s="1"/>
      <c r="N286" s="1"/>
      <c r="O286" s="1"/>
      <c r="P286" s="1"/>
      <c r="Q286" s="1"/>
    </row>
    <row r="287" spans="1:17" s="9" customFormat="1" x14ac:dyDescent="0.15">
      <c r="A287" s="8"/>
      <c r="B287" s="8"/>
      <c r="E287" s="8"/>
      <c r="F287" s="8"/>
      <c r="G287" s="10"/>
      <c r="K287" s="8"/>
      <c r="L287" s="1"/>
      <c r="M287" s="1"/>
      <c r="N287" s="1"/>
      <c r="O287" s="1"/>
      <c r="P287" s="1"/>
      <c r="Q287" s="1"/>
    </row>
    <row r="288" spans="1:17" s="9" customFormat="1" x14ac:dyDescent="0.15">
      <c r="A288" s="8"/>
      <c r="B288" s="8"/>
      <c r="E288" s="8"/>
      <c r="F288" s="8"/>
      <c r="G288" s="10"/>
      <c r="K288" s="8"/>
      <c r="L288" s="1"/>
      <c r="M288" s="1"/>
      <c r="N288" s="1"/>
      <c r="O288" s="1"/>
      <c r="P288" s="1"/>
      <c r="Q288" s="1"/>
    </row>
    <row r="289" spans="1:17" s="9" customFormat="1" x14ac:dyDescent="0.15">
      <c r="A289" s="8"/>
      <c r="B289" s="8"/>
      <c r="E289" s="8"/>
      <c r="F289" s="8"/>
      <c r="G289" s="10"/>
      <c r="K289" s="8"/>
      <c r="L289" s="1"/>
      <c r="M289" s="1"/>
      <c r="N289" s="1"/>
      <c r="O289" s="1"/>
      <c r="P289" s="1"/>
      <c r="Q289" s="1"/>
    </row>
    <row r="290" spans="1:17" s="9" customFormat="1" x14ac:dyDescent="0.15">
      <c r="A290" s="8"/>
      <c r="B290" s="8"/>
      <c r="E290" s="8"/>
      <c r="F290" s="8"/>
      <c r="G290" s="10"/>
      <c r="K290" s="8"/>
      <c r="L290" s="1"/>
      <c r="M290" s="1"/>
      <c r="N290" s="1"/>
      <c r="O290" s="1"/>
      <c r="P290" s="1"/>
      <c r="Q290" s="1"/>
    </row>
    <row r="291" spans="1:17" s="9" customFormat="1" x14ac:dyDescent="0.15">
      <c r="A291" s="8"/>
      <c r="B291" s="8"/>
      <c r="E291" s="8"/>
      <c r="F291" s="8"/>
      <c r="G291" s="10"/>
      <c r="K291" s="8"/>
      <c r="L291" s="1"/>
      <c r="M291" s="1"/>
      <c r="N291" s="1"/>
      <c r="O291" s="1"/>
      <c r="P291" s="1"/>
      <c r="Q291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outlinePr summaryRight="0"/>
  </sheetPr>
  <dimension ref="A1:Q292"/>
  <sheetViews>
    <sheetView showZeros="0" view="pageBreakPreview" topLeftCell="A71" zoomScaleSheetLayoutView="100" workbookViewId="0">
      <selection activeCell="E9" sqref="E9"/>
    </sheetView>
  </sheetViews>
  <sheetFormatPr defaultRowHeight="13.5" x14ac:dyDescent="0.15"/>
  <cols>
    <col min="1" max="1" width="37" style="8" customWidth="1"/>
    <col min="2" max="2" width="29.28515625" style="8" customWidth="1"/>
    <col min="3" max="3" width="12" style="9" customWidth="1"/>
    <col min="4" max="4" width="15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57903000</v>
      </c>
      <c r="G5" s="43"/>
      <c r="H5" s="44"/>
      <c r="I5" s="45"/>
      <c r="J5" s="45"/>
      <c r="K5" s="46"/>
      <c r="L5" s="47"/>
    </row>
    <row r="6" spans="1:17" s="6" customFormat="1" ht="30" customHeight="1" x14ac:dyDescent="0.25">
      <c r="A6" s="38" t="s">
        <v>249</v>
      </c>
      <c r="B6" s="38"/>
      <c r="C6" s="48"/>
      <c r="D6" s="48"/>
      <c r="E6" s="49"/>
      <c r="F6" s="50">
        <f>SUM(F7,F12,F19,F25,F29,F42,F48,F58,F73,F78,F84,F89)</f>
        <v>57903000</v>
      </c>
      <c r="G6" s="51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0" customHeight="1" x14ac:dyDescent="0.25">
      <c r="A7" s="38" t="s">
        <v>45</v>
      </c>
      <c r="B7" s="38" t="s">
        <v>1</v>
      </c>
      <c r="C7" s="48" t="s">
        <v>1</v>
      </c>
      <c r="D7" s="46"/>
      <c r="E7" s="55"/>
      <c r="F7" s="50">
        <f>SUM(F8:F10)</f>
        <v>11396000</v>
      </c>
      <c r="G7" s="43" t="s">
        <v>276</v>
      </c>
      <c r="H7" s="62"/>
      <c r="I7" s="63"/>
      <c r="J7" s="63"/>
      <c r="K7" s="46"/>
      <c r="L7" s="56"/>
      <c r="N7" s="32">
        <f t="shared" ref="N7:N10" si="0">SUM(H7:J7)</f>
        <v>0</v>
      </c>
      <c r="O7" s="32">
        <f t="shared" ref="O7:O10" si="1">K7-N7</f>
        <v>0</v>
      </c>
    </row>
    <row r="8" spans="1:17" ht="30" customHeight="1" x14ac:dyDescent="0.25">
      <c r="A8" s="39" t="s">
        <v>46</v>
      </c>
      <c r="B8" s="39" t="s">
        <v>48</v>
      </c>
      <c r="C8" s="57" t="s">
        <v>2</v>
      </c>
      <c r="D8" s="58">
        <v>0</v>
      </c>
      <c r="E8" s="59">
        <v>105550</v>
      </c>
      <c r="F8" s="60">
        <f>TRUNC(E8*D8,0)</f>
        <v>0</v>
      </c>
      <c r="G8" s="61"/>
      <c r="H8" s="62">
        <v>1</v>
      </c>
      <c r="I8" s="63"/>
      <c r="J8" s="63">
        <v>0</v>
      </c>
      <c r="K8" s="58">
        <f t="shared" ref="K8:K9" si="2">SUM(H8:J8)</f>
        <v>1</v>
      </c>
      <c r="L8" s="64"/>
      <c r="N8" s="32">
        <f t="shared" si="0"/>
        <v>1</v>
      </c>
      <c r="O8" s="32">
        <f t="shared" si="1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0" customHeight="1" x14ac:dyDescent="0.25">
      <c r="A9" s="39" t="s">
        <v>47</v>
      </c>
      <c r="B9" s="39" t="s">
        <v>49</v>
      </c>
      <c r="C9" s="57" t="s">
        <v>2</v>
      </c>
      <c r="D9" s="58">
        <v>104</v>
      </c>
      <c r="E9" s="59">
        <v>108990</v>
      </c>
      <c r="F9" s="60">
        <f>TRUNC(E9*D9,0)</f>
        <v>11334960</v>
      </c>
      <c r="G9" s="61"/>
      <c r="H9" s="62">
        <v>33</v>
      </c>
      <c r="I9" s="63"/>
      <c r="J9" s="63">
        <v>71</v>
      </c>
      <c r="K9" s="58">
        <f t="shared" si="2"/>
        <v>104</v>
      </c>
      <c r="L9" s="64"/>
      <c r="N9" s="32">
        <f t="shared" si="0"/>
        <v>104</v>
      </c>
      <c r="O9" s="32">
        <f t="shared" si="1"/>
        <v>0</v>
      </c>
      <c r="P9" s="20">
        <f>TRUNC(P8*0.54%)</f>
        <v>1069019</v>
      </c>
      <c r="Q9" s="20">
        <f>TRUNC(Q8*0.54%)</f>
        <v>9262</v>
      </c>
    </row>
    <row r="10" spans="1:17" ht="30" customHeight="1" x14ac:dyDescent="0.15">
      <c r="A10" s="39" t="s">
        <v>12</v>
      </c>
      <c r="B10" s="39" t="s">
        <v>7</v>
      </c>
      <c r="C10" s="57" t="s">
        <v>8</v>
      </c>
      <c r="D10" s="65">
        <v>0.54</v>
      </c>
      <c r="E10" s="66"/>
      <c r="F10" s="60">
        <f>TRUNC(SUM(F8:F9)*D10%)-168</f>
        <v>61040</v>
      </c>
      <c r="G10" s="61"/>
      <c r="H10" s="62"/>
      <c r="I10" s="63"/>
      <c r="J10" s="63"/>
      <c r="K10" s="65">
        <v>0.54</v>
      </c>
      <c r="L10" s="60">
        <f>TRUNC(SUM(F8:F9)*K10%,-1)</f>
        <v>61200</v>
      </c>
      <c r="M10" s="31"/>
      <c r="N10" s="32">
        <f t="shared" si="0"/>
        <v>0</v>
      </c>
      <c r="O10" s="32">
        <f t="shared" si="1"/>
        <v>0.54</v>
      </c>
    </row>
    <row r="11" spans="1:17" s="6" customFormat="1" ht="30" customHeight="1" x14ac:dyDescent="0.25">
      <c r="A11" s="38"/>
      <c r="B11" s="38"/>
      <c r="C11" s="48"/>
      <c r="D11" s="68"/>
      <c r="E11" s="49"/>
      <c r="F11" s="50"/>
      <c r="G11" s="51"/>
      <c r="H11" s="52"/>
      <c r="I11" s="53"/>
      <c r="J11" s="53"/>
      <c r="K11" s="46"/>
      <c r="L11" s="54"/>
      <c r="P11" s="31"/>
    </row>
    <row r="12" spans="1:17" s="11" customFormat="1" ht="30" customHeight="1" x14ac:dyDescent="0.25">
      <c r="A12" s="38" t="s">
        <v>51</v>
      </c>
      <c r="B12" s="38" t="s">
        <v>1</v>
      </c>
      <c r="C12" s="48" t="s">
        <v>1</v>
      </c>
      <c r="D12" s="46"/>
      <c r="E12" s="55"/>
      <c r="F12" s="50">
        <f>SUM(F13:F17)</f>
        <v>24196000</v>
      </c>
      <c r="G12" s="43" t="s">
        <v>276</v>
      </c>
      <c r="H12" s="62"/>
      <c r="I12" s="63"/>
      <c r="J12" s="63"/>
      <c r="K12" s="46"/>
      <c r="L12" s="56"/>
      <c r="N12" s="32">
        <f t="shared" ref="N12:N17" si="3">SUM(H12:J12)</f>
        <v>0</v>
      </c>
      <c r="O12" s="32">
        <f t="shared" ref="O12:O17" si="4">K12-N12</f>
        <v>0</v>
      </c>
    </row>
    <row r="13" spans="1:17" ht="30" customHeight="1" x14ac:dyDescent="0.25">
      <c r="A13" s="39" t="s">
        <v>13</v>
      </c>
      <c r="B13" s="39" t="s">
        <v>52</v>
      </c>
      <c r="C13" s="57" t="s">
        <v>4</v>
      </c>
      <c r="D13" s="58">
        <v>139</v>
      </c>
      <c r="E13" s="59">
        <v>110450</v>
      </c>
      <c r="F13" s="60">
        <f>TRUNC(E13*D13,0)</f>
        <v>15352550</v>
      </c>
      <c r="G13" s="61"/>
      <c r="H13" s="62">
        <v>51</v>
      </c>
      <c r="I13" s="63"/>
      <c r="J13" s="63">
        <v>88</v>
      </c>
      <c r="K13" s="58">
        <f t="shared" ref="K13:K16" si="5">SUM(H13:J13)</f>
        <v>139</v>
      </c>
      <c r="L13" s="64"/>
      <c r="N13" s="32">
        <f t="shared" si="3"/>
        <v>139</v>
      </c>
      <c r="O13" s="32">
        <f t="shared" si="4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0" customHeight="1" x14ac:dyDescent="0.25">
      <c r="A14" s="39" t="s">
        <v>14</v>
      </c>
      <c r="B14" s="39" t="s">
        <v>53</v>
      </c>
      <c r="C14" s="57" t="s">
        <v>4</v>
      </c>
      <c r="D14" s="58">
        <v>93</v>
      </c>
      <c r="E14" s="59">
        <v>93700</v>
      </c>
      <c r="F14" s="60">
        <f>TRUNC(E14*D14,0)</f>
        <v>8714100</v>
      </c>
      <c r="G14" s="61"/>
      <c r="H14" s="62">
        <v>34</v>
      </c>
      <c r="I14" s="63"/>
      <c r="J14" s="63">
        <v>59</v>
      </c>
      <c r="K14" s="58">
        <f t="shared" si="5"/>
        <v>93</v>
      </c>
      <c r="L14" s="64"/>
      <c r="N14" s="32">
        <f t="shared" si="3"/>
        <v>93</v>
      </c>
      <c r="O14" s="32">
        <f t="shared" si="4"/>
        <v>0</v>
      </c>
      <c r="P14" s="20">
        <f>TRUNC(P13*0.54%)</f>
        <v>1069019</v>
      </c>
      <c r="Q14" s="20">
        <f>TRUNC(Q13*0.54%)</f>
        <v>9262</v>
      </c>
    </row>
    <row r="15" spans="1:17" ht="30" hidden="1" customHeight="1" x14ac:dyDescent="0.25">
      <c r="A15" s="39" t="s">
        <v>13</v>
      </c>
      <c r="B15" s="39" t="s">
        <v>15</v>
      </c>
      <c r="C15" s="57" t="s">
        <v>4</v>
      </c>
      <c r="D15" s="58">
        <v>0</v>
      </c>
      <c r="E15" s="59">
        <v>92680</v>
      </c>
      <c r="F15" s="60">
        <f>TRUNC(E15*D15,0)</f>
        <v>0</v>
      </c>
      <c r="G15" s="61"/>
      <c r="H15" s="62">
        <v>0</v>
      </c>
      <c r="I15" s="63"/>
      <c r="J15" s="63"/>
      <c r="K15" s="58">
        <f t="shared" si="5"/>
        <v>0</v>
      </c>
      <c r="L15" s="64"/>
      <c r="N15" s="32">
        <f t="shared" si="3"/>
        <v>0</v>
      </c>
      <c r="O15" s="32">
        <f t="shared" si="4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0" hidden="1" customHeight="1" x14ac:dyDescent="0.25">
      <c r="A16" s="39" t="s">
        <v>14</v>
      </c>
      <c r="B16" s="39" t="s">
        <v>16</v>
      </c>
      <c r="C16" s="57" t="s">
        <v>4</v>
      </c>
      <c r="D16" s="58">
        <v>0</v>
      </c>
      <c r="E16" s="59">
        <v>82700</v>
      </c>
      <c r="F16" s="60">
        <f>TRUNC(E16*D16,0)</f>
        <v>0</v>
      </c>
      <c r="G16" s="61"/>
      <c r="H16" s="62">
        <v>0</v>
      </c>
      <c r="I16" s="63"/>
      <c r="J16" s="63"/>
      <c r="K16" s="58">
        <f t="shared" si="5"/>
        <v>0</v>
      </c>
      <c r="L16" s="64"/>
      <c r="N16" s="32">
        <f t="shared" si="3"/>
        <v>0</v>
      </c>
      <c r="O16" s="32">
        <f t="shared" si="4"/>
        <v>0</v>
      </c>
      <c r="P16" s="20">
        <f>TRUNC(P15*0.54%)</f>
        <v>1069019</v>
      </c>
      <c r="Q16" s="20">
        <f>TRUNC(Q15*0.54%)</f>
        <v>9262</v>
      </c>
    </row>
    <row r="17" spans="1:16" ht="30" customHeight="1" x14ac:dyDescent="0.15">
      <c r="A17" s="39" t="s">
        <v>12</v>
      </c>
      <c r="B17" s="39" t="s">
        <v>7</v>
      </c>
      <c r="C17" s="57" t="s">
        <v>8</v>
      </c>
      <c r="D17" s="65">
        <v>0.54</v>
      </c>
      <c r="E17" s="66"/>
      <c r="F17" s="60">
        <f>TRUNC(SUM(F13:F15)*D17%)-609</f>
        <v>129350</v>
      </c>
      <c r="G17" s="61"/>
      <c r="H17" s="62"/>
      <c r="I17" s="63"/>
      <c r="J17" s="63"/>
      <c r="K17" s="65">
        <v>0.54</v>
      </c>
      <c r="L17" s="60">
        <f>TRUNC(SUM(F15:F16)*K17%,-1)</f>
        <v>0</v>
      </c>
      <c r="M17" s="31"/>
      <c r="N17" s="32">
        <f t="shared" si="3"/>
        <v>0</v>
      </c>
      <c r="O17" s="32">
        <f t="shared" si="4"/>
        <v>0.54</v>
      </c>
    </row>
    <row r="18" spans="1:16" s="6" customFormat="1" ht="30" customHeight="1" x14ac:dyDescent="0.25">
      <c r="A18" s="38"/>
      <c r="B18" s="38"/>
      <c r="C18" s="48"/>
      <c r="D18" s="68"/>
      <c r="E18" s="49"/>
      <c r="F18" s="50"/>
      <c r="G18" s="51"/>
      <c r="H18" s="52"/>
      <c r="I18" s="53"/>
      <c r="J18" s="53"/>
      <c r="K18" s="46"/>
      <c r="L18" s="54"/>
      <c r="P18" s="31"/>
    </row>
    <row r="19" spans="1:16" s="11" customFormat="1" ht="30" customHeight="1" x14ac:dyDescent="0.25">
      <c r="A19" s="38" t="s">
        <v>54</v>
      </c>
      <c r="B19" s="38" t="s">
        <v>1</v>
      </c>
      <c r="C19" s="48" t="s">
        <v>1</v>
      </c>
      <c r="D19" s="46"/>
      <c r="E19" s="55"/>
      <c r="F19" s="50">
        <f>SUM(F20:F23)</f>
        <v>4228000</v>
      </c>
      <c r="G19" s="43" t="s">
        <v>276</v>
      </c>
      <c r="H19" s="62"/>
      <c r="I19" s="63"/>
      <c r="J19" s="63"/>
      <c r="K19" s="46"/>
      <c r="L19" s="56"/>
      <c r="N19" s="32">
        <f t="shared" ref="N19:N29" si="6">SUM(H19:J19)</f>
        <v>0</v>
      </c>
      <c r="O19" s="32">
        <f t="shared" ref="O19:O88" si="7">K19-N19</f>
        <v>0</v>
      </c>
    </row>
    <row r="20" spans="1:16" ht="30" customHeight="1" x14ac:dyDescent="0.25">
      <c r="A20" s="39" t="s">
        <v>17</v>
      </c>
      <c r="B20" s="39" t="s">
        <v>28</v>
      </c>
      <c r="C20" s="57" t="s">
        <v>2</v>
      </c>
      <c r="D20" s="58">
        <v>103</v>
      </c>
      <c r="E20" s="59">
        <v>20680</v>
      </c>
      <c r="F20" s="60">
        <f>TRUNC(E20*D20,0)</f>
        <v>2130040</v>
      </c>
      <c r="G20" s="61"/>
      <c r="H20" s="62">
        <v>52</v>
      </c>
      <c r="I20" s="63"/>
      <c r="J20" s="63">
        <v>51</v>
      </c>
      <c r="K20" s="58">
        <f t="shared" ref="K20:K22" si="8">SUM(H20:J20)</f>
        <v>103</v>
      </c>
      <c r="L20" s="64"/>
      <c r="N20" s="32">
        <f t="shared" si="6"/>
        <v>103</v>
      </c>
      <c r="O20" s="32">
        <f t="shared" si="7"/>
        <v>0</v>
      </c>
    </row>
    <row r="21" spans="1:16" ht="30" hidden="1" customHeight="1" x14ac:dyDescent="0.25">
      <c r="A21" s="39" t="s">
        <v>18</v>
      </c>
      <c r="B21" s="39" t="s">
        <v>29</v>
      </c>
      <c r="C21" s="57" t="s">
        <v>2</v>
      </c>
      <c r="D21" s="58">
        <v>0</v>
      </c>
      <c r="E21" s="59">
        <v>21590</v>
      </c>
      <c r="F21" s="60">
        <f>TRUNC(E21*D21,0)</f>
        <v>0</v>
      </c>
      <c r="G21" s="61"/>
      <c r="H21" s="62">
        <v>0</v>
      </c>
      <c r="I21" s="63"/>
      <c r="J21" s="63">
        <v>0</v>
      </c>
      <c r="K21" s="58">
        <f t="shared" si="8"/>
        <v>0</v>
      </c>
      <c r="L21" s="64"/>
      <c r="N21" s="32">
        <f t="shared" si="6"/>
        <v>0</v>
      </c>
      <c r="O21" s="32">
        <f t="shared" si="7"/>
        <v>0</v>
      </c>
    </row>
    <row r="22" spans="1:16" ht="30" customHeight="1" x14ac:dyDescent="0.25">
      <c r="A22" s="39" t="s">
        <v>19</v>
      </c>
      <c r="B22" s="39" t="s">
        <v>27</v>
      </c>
      <c r="C22" s="57" t="s">
        <v>2</v>
      </c>
      <c r="D22" s="58">
        <v>89</v>
      </c>
      <c r="E22" s="59">
        <v>23320</v>
      </c>
      <c r="F22" s="60">
        <f>TRUNC(E22*D22,0)</f>
        <v>2075480</v>
      </c>
      <c r="G22" s="61"/>
      <c r="H22" s="62">
        <v>65</v>
      </c>
      <c r="I22" s="63"/>
      <c r="J22" s="63">
        <v>24</v>
      </c>
      <c r="K22" s="58">
        <f t="shared" si="8"/>
        <v>89</v>
      </c>
      <c r="L22" s="64"/>
      <c r="N22" s="32">
        <f t="shared" si="6"/>
        <v>89</v>
      </c>
      <c r="O22" s="32">
        <f t="shared" si="7"/>
        <v>0</v>
      </c>
    </row>
    <row r="23" spans="1:16" ht="30" customHeight="1" x14ac:dyDescent="0.15">
      <c r="A23" s="39" t="s">
        <v>12</v>
      </c>
      <c r="B23" s="39" t="s">
        <v>7</v>
      </c>
      <c r="C23" s="57" t="s">
        <v>8</v>
      </c>
      <c r="D23" s="65">
        <v>0.54</v>
      </c>
      <c r="E23" s="66"/>
      <c r="F23" s="60">
        <f>TRUNC(SUM(F20:F22)*D23%)-229</f>
        <v>22480</v>
      </c>
      <c r="G23" s="61"/>
      <c r="H23" s="62"/>
      <c r="I23" s="63"/>
      <c r="J23" s="63"/>
      <c r="K23" s="65">
        <v>0.54</v>
      </c>
      <c r="L23" s="60">
        <f>TRUNC(SUM(F20:F22)*K23%,-1)</f>
        <v>22700</v>
      </c>
      <c r="M23" s="31"/>
      <c r="N23" s="32">
        <f t="shared" si="6"/>
        <v>0</v>
      </c>
      <c r="O23" s="32">
        <f t="shared" si="7"/>
        <v>0.54</v>
      </c>
    </row>
    <row r="24" spans="1:16" ht="30" customHeight="1" x14ac:dyDescent="0.25">
      <c r="A24" s="39" t="s">
        <v>6</v>
      </c>
      <c r="B24" s="39" t="s">
        <v>1</v>
      </c>
      <c r="C24" s="57" t="s">
        <v>1</v>
      </c>
      <c r="D24" s="58"/>
      <c r="E24" s="66"/>
      <c r="F24" s="60"/>
      <c r="G24" s="61"/>
      <c r="H24" s="62"/>
      <c r="I24" s="63"/>
      <c r="J24" s="63"/>
      <c r="K24" s="58"/>
      <c r="L24" s="64"/>
      <c r="N24" s="32">
        <f t="shared" si="6"/>
        <v>0</v>
      </c>
      <c r="O24" s="32">
        <f t="shared" si="7"/>
        <v>0</v>
      </c>
    </row>
    <row r="25" spans="1:16" s="11" customFormat="1" ht="30" customHeight="1" x14ac:dyDescent="0.25">
      <c r="A25" s="38" t="s">
        <v>55</v>
      </c>
      <c r="B25" s="38" t="s">
        <v>1</v>
      </c>
      <c r="C25" s="48" t="s">
        <v>1</v>
      </c>
      <c r="D25" s="46"/>
      <c r="E25" s="55"/>
      <c r="F25" s="50">
        <f>SUM(F26:F27)</f>
        <v>598000</v>
      </c>
      <c r="G25" s="43" t="s">
        <v>276</v>
      </c>
      <c r="H25" s="62"/>
      <c r="I25" s="63"/>
      <c r="J25" s="63"/>
      <c r="K25" s="46"/>
      <c r="L25" s="56"/>
      <c r="N25" s="32">
        <f t="shared" si="6"/>
        <v>0</v>
      </c>
      <c r="O25" s="32">
        <f t="shared" si="7"/>
        <v>0</v>
      </c>
    </row>
    <row r="26" spans="1:16" ht="30" customHeight="1" x14ac:dyDescent="0.25">
      <c r="A26" s="39" t="s">
        <v>20</v>
      </c>
      <c r="B26" s="39" t="s">
        <v>30</v>
      </c>
      <c r="C26" s="57" t="s">
        <v>2</v>
      </c>
      <c r="D26" s="58">
        <v>68</v>
      </c>
      <c r="E26" s="59">
        <v>8800</v>
      </c>
      <c r="F26" s="60">
        <f>TRUNC(E26*D26,0)-400</f>
        <v>598000</v>
      </c>
      <c r="G26" s="61"/>
      <c r="H26" s="62">
        <v>34</v>
      </c>
      <c r="I26" s="63"/>
      <c r="J26" s="63">
        <v>34</v>
      </c>
      <c r="K26" s="58">
        <f t="shared" ref="K26:K27" si="9">SUM(H26:J26)</f>
        <v>68</v>
      </c>
      <c r="L26" s="64"/>
      <c r="N26" s="32">
        <f t="shared" si="6"/>
        <v>68</v>
      </c>
      <c r="O26" s="32">
        <f t="shared" si="7"/>
        <v>0</v>
      </c>
    </row>
    <row r="27" spans="1:16" ht="30" hidden="1" customHeight="1" x14ac:dyDescent="0.25">
      <c r="A27" s="39" t="s">
        <v>21</v>
      </c>
      <c r="B27" s="39" t="s">
        <v>30</v>
      </c>
      <c r="C27" s="57" t="s">
        <v>2</v>
      </c>
      <c r="D27" s="58">
        <v>0</v>
      </c>
      <c r="E27" s="59">
        <v>8800</v>
      </c>
      <c r="F27" s="60">
        <f>TRUNC(E27*D27,0)</f>
        <v>0</v>
      </c>
      <c r="G27" s="61"/>
      <c r="H27" s="62">
        <v>0</v>
      </c>
      <c r="I27" s="63"/>
      <c r="J27" s="63">
        <v>0</v>
      </c>
      <c r="K27" s="58">
        <f t="shared" si="9"/>
        <v>0</v>
      </c>
      <c r="L27" s="64"/>
      <c r="N27" s="32">
        <f t="shared" si="6"/>
        <v>0</v>
      </c>
      <c r="O27" s="32">
        <f t="shared" si="7"/>
        <v>0</v>
      </c>
    </row>
    <row r="28" spans="1:16" ht="30" customHeight="1" x14ac:dyDescent="0.25">
      <c r="A28" s="39" t="s">
        <v>6</v>
      </c>
      <c r="B28" s="39" t="s">
        <v>1</v>
      </c>
      <c r="C28" s="57" t="s">
        <v>1</v>
      </c>
      <c r="D28" s="58"/>
      <c r="E28" s="66"/>
      <c r="F28" s="60"/>
      <c r="G28" s="61"/>
      <c r="H28" s="62"/>
      <c r="I28" s="63"/>
      <c r="J28" s="63"/>
      <c r="K28" s="58"/>
      <c r="L28" s="64"/>
      <c r="N28" s="32">
        <f t="shared" si="6"/>
        <v>0</v>
      </c>
      <c r="O28" s="32">
        <f t="shared" si="7"/>
        <v>0</v>
      </c>
    </row>
    <row r="29" spans="1:16" s="11" customFormat="1" ht="30" customHeight="1" x14ac:dyDescent="0.25">
      <c r="A29" s="38" t="s">
        <v>56</v>
      </c>
      <c r="B29" s="38" t="s">
        <v>1</v>
      </c>
      <c r="C29" s="48" t="s">
        <v>1</v>
      </c>
      <c r="D29" s="46"/>
      <c r="E29" s="55"/>
      <c r="F29" s="50">
        <f>SUM(F31:F40)</f>
        <v>4097000</v>
      </c>
      <c r="G29" s="43" t="s">
        <v>276</v>
      </c>
      <c r="H29" s="62"/>
      <c r="I29" s="63"/>
      <c r="J29" s="63"/>
      <c r="K29" s="46"/>
      <c r="L29" s="56"/>
      <c r="N29" s="32">
        <f t="shared" si="6"/>
        <v>0</v>
      </c>
      <c r="O29" s="32">
        <f t="shared" si="7"/>
        <v>0</v>
      </c>
    </row>
    <row r="30" spans="1:16" ht="30" hidden="1" customHeight="1" x14ac:dyDescent="0.25">
      <c r="A30" s="39" t="s">
        <v>23</v>
      </c>
      <c r="B30" s="39" t="s">
        <v>32</v>
      </c>
      <c r="C30" s="57" t="s">
        <v>5</v>
      </c>
      <c r="D30" s="58">
        <v>0</v>
      </c>
      <c r="E30" s="59">
        <v>107320</v>
      </c>
      <c r="F30" s="60">
        <f>TRUNC(E30*D30,0)</f>
        <v>0</v>
      </c>
      <c r="G30" s="61"/>
      <c r="H30" s="62">
        <v>0</v>
      </c>
      <c r="I30" s="63"/>
      <c r="J30" s="63"/>
      <c r="K30" s="58">
        <f>SUM(H30:J30)</f>
        <v>0</v>
      </c>
      <c r="L30" s="64"/>
      <c r="N30" s="32">
        <f t="shared" ref="N30:N92" si="10">SUM(H30:J30)</f>
        <v>0</v>
      </c>
      <c r="O30" s="32">
        <f t="shared" si="7"/>
        <v>0</v>
      </c>
    </row>
    <row r="31" spans="1:16" ht="30" customHeight="1" x14ac:dyDescent="0.25">
      <c r="A31" s="39" t="s">
        <v>23</v>
      </c>
      <c r="B31" s="39" t="s">
        <v>57</v>
      </c>
      <c r="C31" s="57" t="s">
        <v>5</v>
      </c>
      <c r="D31" s="58">
        <v>49</v>
      </c>
      <c r="E31" s="59">
        <v>69700</v>
      </c>
      <c r="F31" s="60">
        <f>TRUNC(E31*D31,0)</f>
        <v>3415300</v>
      </c>
      <c r="G31" s="61"/>
      <c r="H31" s="62">
        <v>0</v>
      </c>
      <c r="I31" s="63"/>
      <c r="J31" s="63">
        <v>49</v>
      </c>
      <c r="K31" s="58">
        <f>SUM(H31:J31)</f>
        <v>49</v>
      </c>
      <c r="L31" s="64"/>
      <c r="N31" s="32">
        <f t="shared" si="10"/>
        <v>49</v>
      </c>
      <c r="O31" s="32">
        <f t="shared" si="7"/>
        <v>0</v>
      </c>
    </row>
    <row r="32" spans="1:16" ht="30" hidden="1" customHeight="1" x14ac:dyDescent="0.25">
      <c r="A32" s="39" t="s">
        <v>24</v>
      </c>
      <c r="B32" s="39" t="s">
        <v>32</v>
      </c>
      <c r="C32" s="57" t="s">
        <v>3</v>
      </c>
      <c r="D32" s="58">
        <v>0</v>
      </c>
      <c r="E32" s="59">
        <v>13180</v>
      </c>
      <c r="F32" s="60">
        <f t="shared" ref="F32:F33" si="11">TRUNC(E32*D32,0)</f>
        <v>0</v>
      </c>
      <c r="G32" s="61"/>
      <c r="H32" s="62">
        <v>0</v>
      </c>
      <c r="I32" s="63"/>
      <c r="J32" s="63"/>
      <c r="K32" s="58">
        <f t="shared" ref="K32:K39" si="12">SUM(H32:J32)</f>
        <v>0</v>
      </c>
      <c r="L32" s="64"/>
      <c r="N32" s="32">
        <f t="shared" si="10"/>
        <v>0</v>
      </c>
      <c r="O32" s="32">
        <f t="shared" si="7"/>
        <v>0</v>
      </c>
    </row>
    <row r="33" spans="1:17" ht="30" customHeight="1" x14ac:dyDescent="0.25">
      <c r="A33" s="39" t="s">
        <v>24</v>
      </c>
      <c r="B33" s="39" t="s">
        <v>57</v>
      </c>
      <c r="C33" s="57" t="s">
        <v>3</v>
      </c>
      <c r="D33" s="58">
        <v>49</v>
      </c>
      <c r="E33" s="59">
        <v>7560</v>
      </c>
      <c r="F33" s="60">
        <f t="shared" si="11"/>
        <v>370440</v>
      </c>
      <c r="G33" s="61"/>
      <c r="H33" s="62">
        <v>0</v>
      </c>
      <c r="I33" s="63"/>
      <c r="J33" s="63">
        <v>49</v>
      </c>
      <c r="K33" s="58">
        <f t="shared" si="12"/>
        <v>49</v>
      </c>
      <c r="L33" s="64"/>
      <c r="N33" s="32">
        <f t="shared" si="10"/>
        <v>49</v>
      </c>
      <c r="O33" s="32">
        <f t="shared" si="7"/>
        <v>0</v>
      </c>
    </row>
    <row r="34" spans="1:17" ht="30" hidden="1" customHeight="1" x14ac:dyDescent="0.25">
      <c r="A34" s="39" t="s">
        <v>24</v>
      </c>
      <c r="B34" s="39" t="s">
        <v>61</v>
      </c>
      <c r="C34" s="57" t="s">
        <v>3</v>
      </c>
      <c r="D34" s="58">
        <v>0</v>
      </c>
      <c r="E34" s="59">
        <v>2800</v>
      </c>
      <c r="F34" s="60">
        <f>TRUNC(E34*D34,0)</f>
        <v>0</v>
      </c>
      <c r="G34" s="61"/>
      <c r="H34" s="62">
        <v>0</v>
      </c>
      <c r="I34" s="63"/>
      <c r="J34" s="63"/>
      <c r="K34" s="58">
        <f t="shared" si="12"/>
        <v>0</v>
      </c>
      <c r="L34" s="64"/>
      <c r="N34" s="32">
        <f t="shared" si="10"/>
        <v>0</v>
      </c>
      <c r="O34" s="32">
        <f t="shared" si="7"/>
        <v>0</v>
      </c>
    </row>
    <row r="35" spans="1:17" ht="30" hidden="1" customHeight="1" x14ac:dyDescent="0.25">
      <c r="A35" s="39" t="s">
        <v>25</v>
      </c>
      <c r="B35" s="39" t="s">
        <v>32</v>
      </c>
      <c r="C35" s="57" t="s">
        <v>3</v>
      </c>
      <c r="D35" s="58">
        <v>0</v>
      </c>
      <c r="E35" s="59">
        <v>760</v>
      </c>
      <c r="F35" s="60">
        <f>TRUNC(E35*D35,0)</f>
        <v>0</v>
      </c>
      <c r="G35" s="61"/>
      <c r="H35" s="62">
        <v>0</v>
      </c>
      <c r="I35" s="63"/>
      <c r="J35" s="63"/>
      <c r="K35" s="58">
        <f t="shared" si="12"/>
        <v>0</v>
      </c>
      <c r="L35" s="64"/>
      <c r="N35" s="32">
        <f t="shared" si="10"/>
        <v>0</v>
      </c>
      <c r="O35" s="32">
        <f t="shared" si="7"/>
        <v>0</v>
      </c>
    </row>
    <row r="36" spans="1:17" ht="30" customHeight="1" x14ac:dyDescent="0.25">
      <c r="A36" s="39" t="s">
        <v>25</v>
      </c>
      <c r="B36" s="39" t="s">
        <v>57</v>
      </c>
      <c r="C36" s="57" t="s">
        <v>3</v>
      </c>
      <c r="D36" s="58">
        <v>98</v>
      </c>
      <c r="E36" s="59">
        <v>450</v>
      </c>
      <c r="F36" s="60">
        <f>TRUNC(E36*D36,0)</f>
        <v>44100</v>
      </c>
      <c r="G36" s="61"/>
      <c r="H36" s="62">
        <v>0</v>
      </c>
      <c r="I36" s="63"/>
      <c r="J36" s="63">
        <v>98</v>
      </c>
      <c r="K36" s="58">
        <f t="shared" si="12"/>
        <v>98</v>
      </c>
      <c r="L36" s="64"/>
      <c r="N36" s="32">
        <f t="shared" si="10"/>
        <v>98</v>
      </c>
      <c r="O36" s="32">
        <f t="shared" si="7"/>
        <v>0</v>
      </c>
    </row>
    <row r="37" spans="1:17" ht="30" hidden="1" customHeight="1" x14ac:dyDescent="0.25">
      <c r="A37" s="39" t="s">
        <v>25</v>
      </c>
      <c r="B37" s="39" t="s">
        <v>127</v>
      </c>
      <c r="C37" s="57" t="s">
        <v>3</v>
      </c>
      <c r="D37" s="58">
        <v>0</v>
      </c>
      <c r="E37" s="59">
        <v>220</v>
      </c>
      <c r="F37" s="60">
        <f>TRUNC(E37*D37,0)</f>
        <v>0</v>
      </c>
      <c r="G37" s="61"/>
      <c r="H37" s="62">
        <v>0</v>
      </c>
      <c r="I37" s="63"/>
      <c r="J37" s="63"/>
      <c r="K37" s="58">
        <f t="shared" si="12"/>
        <v>0</v>
      </c>
      <c r="L37" s="64"/>
      <c r="N37" s="32">
        <f t="shared" si="10"/>
        <v>0</v>
      </c>
      <c r="O37" s="32">
        <f t="shared" si="7"/>
        <v>0</v>
      </c>
    </row>
    <row r="38" spans="1:17" ht="30" customHeight="1" x14ac:dyDescent="0.25">
      <c r="A38" s="39" t="s">
        <v>58</v>
      </c>
      <c r="B38" s="39" t="s">
        <v>59</v>
      </c>
      <c r="C38" s="57" t="s">
        <v>62</v>
      </c>
      <c r="D38" s="58">
        <v>5</v>
      </c>
      <c r="E38" s="59">
        <v>36660</v>
      </c>
      <c r="F38" s="60">
        <f t="shared" ref="F38:F39" si="13">TRUNC(E38*D38,0)</f>
        <v>183300</v>
      </c>
      <c r="G38" s="61"/>
      <c r="H38" s="62"/>
      <c r="I38" s="63"/>
      <c r="J38" s="63">
        <v>5</v>
      </c>
      <c r="K38" s="58">
        <f t="shared" si="12"/>
        <v>5</v>
      </c>
      <c r="L38" s="64"/>
      <c r="N38" s="32">
        <f t="shared" si="10"/>
        <v>5</v>
      </c>
      <c r="O38" s="32">
        <f t="shared" si="7"/>
        <v>0</v>
      </c>
    </row>
    <row r="39" spans="1:17" ht="30" customHeight="1" x14ac:dyDescent="0.25">
      <c r="A39" s="39" t="s">
        <v>60</v>
      </c>
      <c r="B39" s="39" t="s">
        <v>61</v>
      </c>
      <c r="C39" s="57" t="s">
        <v>3</v>
      </c>
      <c r="D39" s="58">
        <v>5</v>
      </c>
      <c r="E39" s="59">
        <v>12400</v>
      </c>
      <c r="F39" s="60">
        <f t="shared" si="13"/>
        <v>62000</v>
      </c>
      <c r="G39" s="61"/>
      <c r="H39" s="62"/>
      <c r="I39" s="63"/>
      <c r="J39" s="63">
        <v>5</v>
      </c>
      <c r="K39" s="58">
        <f t="shared" si="12"/>
        <v>5</v>
      </c>
      <c r="L39" s="64"/>
      <c r="N39" s="32">
        <f t="shared" si="10"/>
        <v>5</v>
      </c>
      <c r="O39" s="32">
        <f t="shared" si="7"/>
        <v>0</v>
      </c>
    </row>
    <row r="40" spans="1:17" s="7" customFormat="1" ht="30" customHeight="1" x14ac:dyDescent="0.15">
      <c r="A40" s="39" t="s">
        <v>12</v>
      </c>
      <c r="B40" s="39" t="s">
        <v>7</v>
      </c>
      <c r="C40" s="57" t="s">
        <v>8</v>
      </c>
      <c r="D40" s="65">
        <v>0.54</v>
      </c>
      <c r="E40" s="66"/>
      <c r="F40" s="60">
        <f>TRUNC(SUM(F31:F39)*D40%)-145</f>
        <v>21860</v>
      </c>
      <c r="G40" s="43"/>
      <c r="H40" s="62"/>
      <c r="I40" s="63"/>
      <c r="J40" s="63"/>
      <c r="K40" s="65">
        <v>0.54</v>
      </c>
      <c r="L40" s="60">
        <f>TRUNC(SUM(F30:F35)*K40%,-1)</f>
        <v>20440</v>
      </c>
      <c r="M40" s="31"/>
      <c r="N40" s="32">
        <f t="shared" si="10"/>
        <v>0</v>
      </c>
      <c r="O40" s="32">
        <f t="shared" si="7"/>
        <v>0.54</v>
      </c>
    </row>
    <row r="41" spans="1:17" s="7" customFormat="1" ht="30" customHeight="1" x14ac:dyDescent="0.15">
      <c r="A41" s="39"/>
      <c r="B41" s="39"/>
      <c r="C41" s="57"/>
      <c r="D41" s="65"/>
      <c r="E41" s="66"/>
      <c r="F41" s="60"/>
      <c r="G41" s="43"/>
      <c r="H41" s="62"/>
      <c r="I41" s="63"/>
      <c r="J41" s="63"/>
      <c r="K41" s="65"/>
      <c r="L41" s="69"/>
      <c r="M41" s="31"/>
      <c r="N41" s="32"/>
      <c r="O41" s="32"/>
    </row>
    <row r="42" spans="1:17" s="11" customFormat="1" ht="30" customHeight="1" x14ac:dyDescent="0.25">
      <c r="A42" s="38" t="s">
        <v>63</v>
      </c>
      <c r="B42" s="38" t="s">
        <v>1</v>
      </c>
      <c r="C42" s="48" t="s">
        <v>1</v>
      </c>
      <c r="D42" s="46"/>
      <c r="E42" s="55"/>
      <c r="F42" s="50">
        <f>SUM(F43:F46)</f>
        <v>3268000</v>
      </c>
      <c r="G42" s="43" t="s">
        <v>276</v>
      </c>
      <c r="H42" s="62"/>
      <c r="I42" s="63"/>
      <c r="J42" s="63"/>
      <c r="K42" s="46"/>
      <c r="L42" s="56"/>
      <c r="N42" s="32">
        <f t="shared" ref="N42:N46" si="14">SUM(H42:J42)</f>
        <v>0</v>
      </c>
      <c r="O42" s="32">
        <f t="shared" ref="O42:O46" si="15">K42-N42</f>
        <v>0</v>
      </c>
    </row>
    <row r="43" spans="1:17" ht="30" customHeight="1" x14ac:dyDescent="0.25">
      <c r="A43" s="39" t="s">
        <v>65</v>
      </c>
      <c r="B43" s="39" t="s">
        <v>169</v>
      </c>
      <c r="C43" s="57" t="s">
        <v>68</v>
      </c>
      <c r="D43" s="58"/>
      <c r="E43" s="59">
        <v>61140</v>
      </c>
      <c r="F43" s="60">
        <f>TRUNC(E43*D43,0)</f>
        <v>0</v>
      </c>
      <c r="G43" s="61"/>
      <c r="H43" s="62">
        <v>16</v>
      </c>
      <c r="I43" s="63"/>
      <c r="J43" s="63"/>
      <c r="K43" s="58">
        <f t="shared" ref="K43:K45" si="16">SUM(H43:J43)</f>
        <v>16</v>
      </c>
      <c r="L43" s="64"/>
      <c r="N43" s="32">
        <f t="shared" si="14"/>
        <v>16</v>
      </c>
      <c r="O43" s="32">
        <f t="shared" si="15"/>
        <v>0</v>
      </c>
      <c r="P43" s="20">
        <f>'[79]관급자재(토목,기계)_전체분'!$L$619+'[79]관급자재(토목,기계)_전체분'!$L$620+'[79]관급자재(토목,기계)_전체분'!$L$542+'[79]관급자재(토목,기계)_전체분'!$L$543</f>
        <v>197966660</v>
      </c>
      <c r="Q43" s="20">
        <f>'[79]관급자재(토목,기계)_전체분'!$L$605+'[79]관급자재(토목,기계)_전체분'!$L$606</f>
        <v>1715200</v>
      </c>
    </row>
    <row r="44" spans="1:17" ht="30" hidden="1" customHeight="1" x14ac:dyDescent="0.25">
      <c r="A44" s="39" t="s">
        <v>65</v>
      </c>
      <c r="B44" s="39" t="s">
        <v>66</v>
      </c>
      <c r="C44" s="57" t="s">
        <v>68</v>
      </c>
      <c r="D44" s="58">
        <v>0</v>
      </c>
      <c r="E44" s="59">
        <v>90300</v>
      </c>
      <c r="F44" s="60">
        <f>TRUNC(E44*D44,0)</f>
        <v>0</v>
      </c>
      <c r="G44" s="61"/>
      <c r="H44" s="62">
        <v>0</v>
      </c>
      <c r="I44" s="63"/>
      <c r="J44" s="63"/>
      <c r="K44" s="58">
        <f t="shared" ref="K44" si="17">SUM(H44:J44)</f>
        <v>0</v>
      </c>
      <c r="L44" s="64"/>
      <c r="N44" s="32">
        <f t="shared" ref="N44" si="18">SUM(H44:J44)</f>
        <v>0</v>
      </c>
      <c r="O44" s="32">
        <f t="shared" ref="O44" si="19">K44-N44</f>
        <v>0</v>
      </c>
      <c r="P44" s="20">
        <f>'[79]관급자재(토목,기계)_전체분'!$L$619+'[79]관급자재(토목,기계)_전체분'!$L$620+'[79]관급자재(토목,기계)_전체분'!$L$542+'[79]관급자재(토목,기계)_전체분'!$L$543</f>
        <v>197966660</v>
      </c>
      <c r="Q44" s="20">
        <f>'[79]관급자재(토목,기계)_전체분'!$L$605+'[79]관급자재(토목,기계)_전체분'!$L$606</f>
        <v>1715200</v>
      </c>
    </row>
    <row r="45" spans="1:17" ht="30" customHeight="1" x14ac:dyDescent="0.25">
      <c r="A45" s="39" t="s">
        <v>64</v>
      </c>
      <c r="B45" s="39" t="s">
        <v>67</v>
      </c>
      <c r="C45" s="57" t="s">
        <v>68</v>
      </c>
      <c r="D45" s="58">
        <v>17</v>
      </c>
      <c r="E45" s="59">
        <v>191220</v>
      </c>
      <c r="F45" s="60">
        <f>TRUNC(E45*D45,0)</f>
        <v>3250740</v>
      </c>
      <c r="G45" s="61"/>
      <c r="H45" s="62">
        <v>17</v>
      </c>
      <c r="I45" s="63"/>
      <c r="J45" s="63"/>
      <c r="K45" s="58">
        <f t="shared" si="16"/>
        <v>17</v>
      </c>
      <c r="L45" s="64"/>
      <c r="N45" s="32">
        <f t="shared" si="14"/>
        <v>17</v>
      </c>
      <c r="O45" s="32">
        <f t="shared" si="15"/>
        <v>0</v>
      </c>
      <c r="P45" s="20">
        <f>TRUNC(P43*0.54%)</f>
        <v>1069019</v>
      </c>
      <c r="Q45" s="20">
        <f>TRUNC(Q43*0.54%)</f>
        <v>9262</v>
      </c>
    </row>
    <row r="46" spans="1:17" ht="30" customHeight="1" x14ac:dyDescent="0.15">
      <c r="A46" s="39" t="s">
        <v>12</v>
      </c>
      <c r="B46" s="39" t="s">
        <v>7</v>
      </c>
      <c r="C46" s="57" t="s">
        <v>8</v>
      </c>
      <c r="D46" s="65">
        <v>0.54</v>
      </c>
      <c r="E46" s="66"/>
      <c r="F46" s="60">
        <f>TRUNC(SUM(F43:F45)*D46%)-293</f>
        <v>17260</v>
      </c>
      <c r="G46" s="61"/>
      <c r="H46" s="62"/>
      <c r="I46" s="63"/>
      <c r="J46" s="63"/>
      <c r="K46" s="65">
        <v>0.54</v>
      </c>
      <c r="L46" s="60">
        <f>TRUNC(SUM(F43:F45)*K46%,-1)</f>
        <v>17550</v>
      </c>
      <c r="M46" s="31"/>
      <c r="N46" s="32">
        <f t="shared" si="14"/>
        <v>0</v>
      </c>
      <c r="O46" s="32">
        <f t="shared" si="15"/>
        <v>0.54</v>
      </c>
    </row>
    <row r="47" spans="1:17" s="7" customFormat="1" ht="30" customHeight="1" x14ac:dyDescent="0.15">
      <c r="A47" s="39"/>
      <c r="B47" s="39"/>
      <c r="C47" s="57"/>
      <c r="D47" s="65"/>
      <c r="E47" s="66"/>
      <c r="F47" s="60"/>
      <c r="G47" s="43"/>
      <c r="H47" s="62"/>
      <c r="I47" s="63"/>
      <c r="J47" s="63"/>
      <c r="K47" s="65"/>
      <c r="L47" s="69"/>
      <c r="M47" s="31"/>
      <c r="N47" s="32"/>
      <c r="O47" s="32"/>
    </row>
    <row r="48" spans="1:17" s="11" customFormat="1" ht="30" hidden="1" customHeight="1" x14ac:dyDescent="0.25">
      <c r="A48" s="38" t="s">
        <v>69</v>
      </c>
      <c r="B48" s="38" t="s">
        <v>1</v>
      </c>
      <c r="C48" s="48" t="s">
        <v>1</v>
      </c>
      <c r="D48" s="46"/>
      <c r="E48" s="55"/>
      <c r="F48" s="50">
        <f>SUM(F49:F56)</f>
        <v>0</v>
      </c>
      <c r="G48" s="43" t="s">
        <v>50</v>
      </c>
      <c r="H48" s="62"/>
      <c r="I48" s="63"/>
      <c r="J48" s="63"/>
      <c r="K48" s="46"/>
      <c r="L48" s="56"/>
      <c r="N48" s="32">
        <f t="shared" ref="N48:N50" si="20">SUM(H48:J48)</f>
        <v>0</v>
      </c>
      <c r="O48" s="32">
        <f t="shared" ref="O48:O50" si="21">K48-N48</f>
        <v>0</v>
      </c>
    </row>
    <row r="49" spans="1:17" ht="30" hidden="1" customHeight="1" x14ac:dyDescent="0.25">
      <c r="A49" s="39" t="s">
        <v>70</v>
      </c>
      <c r="B49" s="39" t="s">
        <v>73</v>
      </c>
      <c r="C49" s="57" t="s">
        <v>79</v>
      </c>
      <c r="D49" s="58">
        <v>0</v>
      </c>
      <c r="E49" s="59">
        <v>269500</v>
      </c>
      <c r="F49" s="60">
        <f t="shared" ref="F49:F56" si="22">TRUNC(E49*D49,0)</f>
        <v>0</v>
      </c>
      <c r="G49" s="61"/>
      <c r="H49" s="62">
        <v>0</v>
      </c>
      <c r="I49" s="63"/>
      <c r="J49" s="63"/>
      <c r="K49" s="58">
        <f t="shared" ref="K49:K56" si="23">SUM(H49:J49)</f>
        <v>0</v>
      </c>
      <c r="L49" s="64"/>
      <c r="N49" s="32">
        <f t="shared" si="20"/>
        <v>0</v>
      </c>
      <c r="O49" s="32">
        <f t="shared" si="21"/>
        <v>0</v>
      </c>
    </row>
    <row r="50" spans="1:17" ht="30" hidden="1" customHeight="1" x14ac:dyDescent="0.25">
      <c r="A50" s="39" t="s">
        <v>70</v>
      </c>
      <c r="B50" s="39" t="s">
        <v>74</v>
      </c>
      <c r="C50" s="57" t="s">
        <v>80</v>
      </c>
      <c r="D50" s="58">
        <v>0</v>
      </c>
      <c r="E50" s="59">
        <v>1051000</v>
      </c>
      <c r="F50" s="60">
        <f t="shared" si="22"/>
        <v>0</v>
      </c>
      <c r="G50" s="61"/>
      <c r="H50" s="62">
        <v>0</v>
      </c>
      <c r="I50" s="63"/>
      <c r="J50" s="63"/>
      <c r="K50" s="58">
        <f t="shared" si="23"/>
        <v>0</v>
      </c>
      <c r="L50" s="64"/>
      <c r="N50" s="32">
        <f t="shared" si="20"/>
        <v>0</v>
      </c>
      <c r="O50" s="32">
        <f t="shared" si="21"/>
        <v>0</v>
      </c>
    </row>
    <row r="51" spans="1:17" s="7" customFormat="1" ht="30" hidden="1" customHeight="1" x14ac:dyDescent="0.15">
      <c r="A51" s="39" t="s">
        <v>70</v>
      </c>
      <c r="B51" s="39" t="s">
        <v>75</v>
      </c>
      <c r="C51" s="57" t="s">
        <v>81</v>
      </c>
      <c r="D51" s="58">
        <v>0</v>
      </c>
      <c r="E51" s="59">
        <v>200800</v>
      </c>
      <c r="F51" s="60">
        <f t="shared" si="22"/>
        <v>0</v>
      </c>
      <c r="G51" s="43"/>
      <c r="H51" s="62">
        <v>0</v>
      </c>
      <c r="I51" s="63"/>
      <c r="J51" s="63"/>
      <c r="K51" s="58">
        <f t="shared" si="23"/>
        <v>0</v>
      </c>
      <c r="L51" s="69"/>
      <c r="M51" s="31"/>
      <c r="N51" s="32"/>
      <c r="O51" s="32"/>
    </row>
    <row r="52" spans="1:17" s="7" customFormat="1" ht="30" hidden="1" customHeight="1" x14ac:dyDescent="0.15">
      <c r="A52" s="39" t="s">
        <v>70</v>
      </c>
      <c r="B52" s="39" t="s">
        <v>76</v>
      </c>
      <c r="C52" s="57" t="s">
        <v>80</v>
      </c>
      <c r="D52" s="58">
        <v>0</v>
      </c>
      <c r="E52" s="59">
        <v>783100</v>
      </c>
      <c r="F52" s="60">
        <f t="shared" si="22"/>
        <v>0</v>
      </c>
      <c r="G52" s="43"/>
      <c r="H52" s="62">
        <v>0</v>
      </c>
      <c r="I52" s="63"/>
      <c r="J52" s="63"/>
      <c r="K52" s="58">
        <f t="shared" si="23"/>
        <v>0</v>
      </c>
      <c r="L52" s="69"/>
      <c r="M52" s="31"/>
      <c r="N52" s="32"/>
      <c r="O52" s="32"/>
    </row>
    <row r="53" spans="1:17" s="7" customFormat="1" ht="30" hidden="1" customHeight="1" x14ac:dyDescent="0.15">
      <c r="A53" s="39" t="s">
        <v>71</v>
      </c>
      <c r="B53" s="39" t="s">
        <v>77</v>
      </c>
      <c r="C53" s="57" t="s">
        <v>82</v>
      </c>
      <c r="D53" s="58">
        <v>0</v>
      </c>
      <c r="E53" s="59">
        <v>189640</v>
      </c>
      <c r="F53" s="60">
        <f t="shared" si="22"/>
        <v>0</v>
      </c>
      <c r="G53" s="43"/>
      <c r="H53" s="62">
        <v>0</v>
      </c>
      <c r="I53" s="63"/>
      <c r="J53" s="63"/>
      <c r="K53" s="58">
        <f t="shared" si="23"/>
        <v>0</v>
      </c>
      <c r="L53" s="69"/>
      <c r="M53" s="31"/>
      <c r="N53" s="32"/>
      <c r="O53" s="32"/>
    </row>
    <row r="54" spans="1:17" s="7" customFormat="1" ht="30" hidden="1" customHeight="1" x14ac:dyDescent="0.15">
      <c r="A54" s="39" t="s">
        <v>71</v>
      </c>
      <c r="B54" s="39" t="s">
        <v>78</v>
      </c>
      <c r="C54" s="57" t="s">
        <v>80</v>
      </c>
      <c r="D54" s="58">
        <v>0</v>
      </c>
      <c r="E54" s="59">
        <v>51260</v>
      </c>
      <c r="F54" s="60">
        <f t="shared" si="22"/>
        <v>0</v>
      </c>
      <c r="G54" s="43"/>
      <c r="H54" s="62">
        <v>0</v>
      </c>
      <c r="I54" s="63"/>
      <c r="J54" s="63"/>
      <c r="K54" s="58">
        <f t="shared" si="23"/>
        <v>0</v>
      </c>
      <c r="L54" s="69"/>
      <c r="M54" s="31"/>
      <c r="N54" s="32"/>
      <c r="O54" s="32"/>
    </row>
    <row r="55" spans="1:17" s="7" customFormat="1" ht="30" hidden="1" customHeight="1" x14ac:dyDescent="0.15">
      <c r="A55" s="39" t="s">
        <v>72</v>
      </c>
      <c r="B55" s="39" t="s">
        <v>77</v>
      </c>
      <c r="C55" s="57" t="s">
        <v>83</v>
      </c>
      <c r="D55" s="58">
        <v>0</v>
      </c>
      <c r="E55" s="59">
        <v>94080</v>
      </c>
      <c r="F55" s="60">
        <f t="shared" si="22"/>
        <v>0</v>
      </c>
      <c r="G55" s="43"/>
      <c r="H55" s="62">
        <v>0</v>
      </c>
      <c r="I55" s="63"/>
      <c r="J55" s="63"/>
      <c r="K55" s="58">
        <f t="shared" si="23"/>
        <v>0</v>
      </c>
      <c r="L55" s="69"/>
      <c r="M55" s="31"/>
      <c r="N55" s="32"/>
      <c r="O55" s="32"/>
    </row>
    <row r="56" spans="1:17" s="7" customFormat="1" ht="30" hidden="1" customHeight="1" x14ac:dyDescent="0.15">
      <c r="A56" s="39" t="s">
        <v>72</v>
      </c>
      <c r="B56" s="39" t="s">
        <v>78</v>
      </c>
      <c r="C56" s="57" t="s">
        <v>80</v>
      </c>
      <c r="D56" s="58">
        <v>0</v>
      </c>
      <c r="E56" s="59">
        <v>89180</v>
      </c>
      <c r="F56" s="60">
        <f t="shared" si="22"/>
        <v>0</v>
      </c>
      <c r="G56" s="43"/>
      <c r="H56" s="62">
        <v>0</v>
      </c>
      <c r="I56" s="63"/>
      <c r="J56" s="63"/>
      <c r="K56" s="58">
        <f t="shared" si="23"/>
        <v>0</v>
      </c>
      <c r="L56" s="69"/>
      <c r="M56" s="31"/>
      <c r="N56" s="32"/>
      <c r="O56" s="32"/>
    </row>
    <row r="57" spans="1:17" s="7" customFormat="1" ht="30" hidden="1" customHeight="1" x14ac:dyDescent="0.15">
      <c r="A57" s="39"/>
      <c r="B57" s="39"/>
      <c r="C57" s="57"/>
      <c r="D57" s="58"/>
      <c r="E57" s="59"/>
      <c r="F57" s="60"/>
      <c r="G57" s="43"/>
      <c r="H57" s="62"/>
      <c r="I57" s="63"/>
      <c r="J57" s="63"/>
      <c r="K57" s="58"/>
      <c r="L57" s="69"/>
      <c r="M57" s="31"/>
      <c r="N57" s="32"/>
      <c r="O57" s="32"/>
    </row>
    <row r="58" spans="1:17" s="11" customFormat="1" ht="30" customHeight="1" x14ac:dyDescent="0.25">
      <c r="A58" s="38" t="s">
        <v>170</v>
      </c>
      <c r="B58" s="38" t="s">
        <v>1</v>
      </c>
      <c r="C58" s="48" t="s">
        <v>1</v>
      </c>
      <c r="D58" s="46"/>
      <c r="E58" s="55"/>
      <c r="F58" s="50">
        <f>SUM(F59:F71)</f>
        <v>3713000</v>
      </c>
      <c r="G58" s="43" t="s">
        <v>276</v>
      </c>
      <c r="H58" s="62"/>
      <c r="I58" s="63"/>
      <c r="J58" s="63"/>
      <c r="K58" s="46"/>
      <c r="L58" s="56"/>
      <c r="N58" s="32">
        <f t="shared" ref="N58:N71" si="24">SUM(H58:J58)</f>
        <v>0</v>
      </c>
      <c r="O58" s="32">
        <f t="shared" ref="O58:O71" si="25">K58-N58</f>
        <v>0</v>
      </c>
    </row>
    <row r="59" spans="1:17" ht="30" customHeight="1" x14ac:dyDescent="0.25">
      <c r="A59" s="39" t="s">
        <v>85</v>
      </c>
      <c r="B59" s="39" t="s">
        <v>93</v>
      </c>
      <c r="C59" s="57" t="s">
        <v>80</v>
      </c>
      <c r="D59" s="58">
        <v>4</v>
      </c>
      <c r="E59" s="59">
        <v>897000</v>
      </c>
      <c r="F59" s="60">
        <f>TRUNC(E59*D59,0)</f>
        <v>3588000</v>
      </c>
      <c r="G59" s="61"/>
      <c r="H59" s="62">
        <v>0</v>
      </c>
      <c r="I59" s="63"/>
      <c r="J59" s="63">
        <v>4</v>
      </c>
      <c r="K59" s="58">
        <f t="shared" ref="K59:K70" si="26">SUM(H59:J59)</f>
        <v>4</v>
      </c>
      <c r="L59" s="64"/>
      <c r="N59" s="32">
        <f t="shared" si="24"/>
        <v>4</v>
      </c>
      <c r="O59" s="32">
        <f t="shared" si="25"/>
        <v>0</v>
      </c>
      <c r="P59" s="20">
        <f>'[79]관급자재(토목,기계)_전체분'!$L$619+'[79]관급자재(토목,기계)_전체분'!$L$620+'[79]관급자재(토목,기계)_전체분'!$L$542+'[79]관급자재(토목,기계)_전체분'!$L$543</f>
        <v>197966660</v>
      </c>
      <c r="Q59" s="20">
        <f>'[79]관급자재(토목,기계)_전체분'!$L$605+'[79]관급자재(토목,기계)_전체분'!$L$606</f>
        <v>1715200</v>
      </c>
    </row>
    <row r="60" spans="1:17" ht="30" hidden="1" customHeight="1" x14ac:dyDescent="0.25">
      <c r="A60" s="39" t="s">
        <v>86</v>
      </c>
      <c r="B60" s="39" t="s">
        <v>128</v>
      </c>
      <c r="C60" s="57" t="s">
        <v>80</v>
      </c>
      <c r="D60" s="58">
        <v>0</v>
      </c>
      <c r="E60" s="59">
        <v>52800</v>
      </c>
      <c r="F60" s="60">
        <f t="shared" ref="F60" si="27">TRUNC(E60*K60,0)</f>
        <v>0</v>
      </c>
      <c r="G60" s="61"/>
      <c r="H60" s="62"/>
      <c r="I60" s="63"/>
      <c r="J60" s="63"/>
      <c r="K60" s="58">
        <f t="shared" si="26"/>
        <v>0</v>
      </c>
      <c r="L60" s="64"/>
      <c r="N60" s="32"/>
      <c r="O60" s="32"/>
      <c r="P60" s="20"/>
      <c r="Q60" s="20"/>
    </row>
    <row r="61" spans="1:17" ht="30" customHeight="1" x14ac:dyDescent="0.25">
      <c r="A61" s="39" t="s">
        <v>86</v>
      </c>
      <c r="B61" s="39" t="s">
        <v>94</v>
      </c>
      <c r="C61" s="57" t="s">
        <v>80</v>
      </c>
      <c r="D61" s="58">
        <v>2</v>
      </c>
      <c r="E61" s="59">
        <v>52800</v>
      </c>
      <c r="F61" s="60">
        <f t="shared" ref="F61:F70" si="28">TRUNC(E61*D61,0)</f>
        <v>105600</v>
      </c>
      <c r="G61" s="61"/>
      <c r="H61" s="62">
        <v>0</v>
      </c>
      <c r="I61" s="63"/>
      <c r="J61" s="63">
        <v>2</v>
      </c>
      <c r="K61" s="58">
        <f t="shared" si="26"/>
        <v>2</v>
      </c>
      <c r="L61" s="64"/>
      <c r="N61" s="32"/>
      <c r="O61" s="32"/>
      <c r="P61" s="20"/>
      <c r="Q61" s="20"/>
    </row>
    <row r="62" spans="1:17" ht="30" hidden="1" customHeight="1" x14ac:dyDescent="0.25">
      <c r="A62" s="39" t="s">
        <v>87</v>
      </c>
      <c r="B62" s="39" t="s">
        <v>95</v>
      </c>
      <c r="C62" s="57" t="s">
        <v>80</v>
      </c>
      <c r="D62" s="58">
        <v>0</v>
      </c>
      <c r="E62" s="59">
        <v>57700</v>
      </c>
      <c r="F62" s="60">
        <f t="shared" si="28"/>
        <v>0</v>
      </c>
      <c r="G62" s="61"/>
      <c r="H62" s="62">
        <v>0</v>
      </c>
      <c r="I62" s="63"/>
      <c r="J62" s="63"/>
      <c r="K62" s="58">
        <f t="shared" si="26"/>
        <v>0</v>
      </c>
      <c r="L62" s="64"/>
      <c r="N62" s="32"/>
      <c r="O62" s="32"/>
      <c r="P62" s="20"/>
      <c r="Q62" s="20"/>
    </row>
    <row r="63" spans="1:17" ht="30" hidden="1" customHeight="1" x14ac:dyDescent="0.25">
      <c r="A63" s="39" t="s">
        <v>88</v>
      </c>
      <c r="B63" s="39" t="s">
        <v>96</v>
      </c>
      <c r="C63" s="57" t="s">
        <v>80</v>
      </c>
      <c r="D63" s="58">
        <v>0</v>
      </c>
      <c r="E63" s="59">
        <v>3110</v>
      </c>
      <c r="F63" s="60">
        <f t="shared" si="28"/>
        <v>0</v>
      </c>
      <c r="G63" s="61"/>
      <c r="H63" s="62">
        <v>0</v>
      </c>
      <c r="I63" s="63"/>
      <c r="J63" s="63"/>
      <c r="K63" s="58">
        <f t="shared" si="26"/>
        <v>0</v>
      </c>
      <c r="L63" s="64"/>
      <c r="N63" s="32"/>
      <c r="O63" s="32"/>
      <c r="P63" s="20"/>
      <c r="Q63" s="20"/>
    </row>
    <row r="64" spans="1:17" ht="30" customHeight="1" x14ac:dyDescent="0.25">
      <c r="A64" s="39" t="s">
        <v>90</v>
      </c>
      <c r="B64" s="39" t="s">
        <v>171</v>
      </c>
      <c r="C64" s="57" t="s">
        <v>80</v>
      </c>
      <c r="D64" s="58"/>
      <c r="E64" s="59">
        <v>11990000</v>
      </c>
      <c r="F64" s="60">
        <f t="shared" si="28"/>
        <v>0</v>
      </c>
      <c r="G64" s="61"/>
      <c r="H64" s="62">
        <v>1</v>
      </c>
      <c r="I64" s="63"/>
      <c r="J64" s="63"/>
      <c r="K64" s="58">
        <f t="shared" si="26"/>
        <v>1</v>
      </c>
      <c r="L64" s="64"/>
      <c r="N64" s="32"/>
      <c r="O64" s="32"/>
      <c r="P64" s="20"/>
      <c r="Q64" s="20"/>
    </row>
    <row r="65" spans="1:17" ht="30" hidden="1" customHeight="1" x14ac:dyDescent="0.25">
      <c r="A65" s="39" t="s">
        <v>89</v>
      </c>
      <c r="B65" s="39" t="s">
        <v>98</v>
      </c>
      <c r="C65" s="57" t="s">
        <v>80</v>
      </c>
      <c r="D65" s="58">
        <v>0</v>
      </c>
      <c r="E65" s="59">
        <v>4670</v>
      </c>
      <c r="F65" s="60">
        <f t="shared" si="28"/>
        <v>0</v>
      </c>
      <c r="G65" s="61"/>
      <c r="H65" s="62">
        <v>0</v>
      </c>
      <c r="I65" s="63"/>
      <c r="J65" s="63"/>
      <c r="K65" s="58">
        <f t="shared" si="26"/>
        <v>0</v>
      </c>
      <c r="L65" s="64"/>
      <c r="N65" s="32"/>
      <c r="O65" s="32"/>
      <c r="P65" s="20"/>
      <c r="Q65" s="20"/>
    </row>
    <row r="66" spans="1:17" ht="30" hidden="1" customHeight="1" x14ac:dyDescent="0.25">
      <c r="A66" s="39" t="s">
        <v>90</v>
      </c>
      <c r="B66" s="39" t="s">
        <v>133</v>
      </c>
      <c r="C66" s="57" t="s">
        <v>80</v>
      </c>
      <c r="D66" s="58">
        <v>0</v>
      </c>
      <c r="E66" s="59">
        <v>39060000</v>
      </c>
      <c r="F66" s="60">
        <f t="shared" si="28"/>
        <v>0</v>
      </c>
      <c r="G66" s="61"/>
      <c r="H66" s="62">
        <v>0</v>
      </c>
      <c r="I66" s="63"/>
      <c r="J66" s="63"/>
      <c r="K66" s="58">
        <f t="shared" si="26"/>
        <v>0</v>
      </c>
      <c r="L66" s="64"/>
      <c r="N66" s="32"/>
      <c r="O66" s="32"/>
      <c r="P66" s="20"/>
      <c r="Q66" s="20"/>
    </row>
    <row r="67" spans="1:17" ht="30" hidden="1" customHeight="1" x14ac:dyDescent="0.25">
      <c r="A67" s="39" t="s">
        <v>91</v>
      </c>
      <c r="B67" s="39" t="s">
        <v>134</v>
      </c>
      <c r="C67" s="57" t="s">
        <v>80</v>
      </c>
      <c r="D67" s="58">
        <v>0</v>
      </c>
      <c r="E67" s="59">
        <v>34310000</v>
      </c>
      <c r="F67" s="60">
        <f t="shared" si="28"/>
        <v>0</v>
      </c>
      <c r="G67" s="61"/>
      <c r="H67" s="62">
        <v>0</v>
      </c>
      <c r="I67" s="63"/>
      <c r="J67" s="63"/>
      <c r="K67" s="58">
        <f t="shared" si="26"/>
        <v>0</v>
      </c>
      <c r="L67" s="64"/>
      <c r="N67" s="32"/>
      <c r="O67" s="32"/>
      <c r="P67" s="20"/>
      <c r="Q67" s="20"/>
    </row>
    <row r="68" spans="1:17" ht="30" hidden="1" customHeight="1" x14ac:dyDescent="0.25">
      <c r="A68" s="39" t="s">
        <v>91</v>
      </c>
      <c r="B68" s="39" t="s">
        <v>135</v>
      </c>
      <c r="C68" s="57" t="s">
        <v>80</v>
      </c>
      <c r="D68" s="58">
        <v>0</v>
      </c>
      <c r="E68" s="59">
        <v>43990000</v>
      </c>
      <c r="F68" s="60">
        <f t="shared" si="28"/>
        <v>0</v>
      </c>
      <c r="G68" s="61"/>
      <c r="H68" s="62">
        <v>0</v>
      </c>
      <c r="I68" s="63"/>
      <c r="J68" s="63"/>
      <c r="K68" s="58">
        <f t="shared" si="26"/>
        <v>0</v>
      </c>
      <c r="L68" s="64"/>
      <c r="N68" s="32"/>
      <c r="O68" s="32"/>
      <c r="P68" s="20"/>
      <c r="Q68" s="20"/>
    </row>
    <row r="69" spans="1:17" ht="30" hidden="1" customHeight="1" x14ac:dyDescent="0.25">
      <c r="A69" s="39" t="s">
        <v>91</v>
      </c>
      <c r="B69" s="39" t="s">
        <v>136</v>
      </c>
      <c r="C69" s="57" t="s">
        <v>80</v>
      </c>
      <c r="D69" s="58">
        <v>0</v>
      </c>
      <c r="E69" s="59">
        <v>33690000</v>
      </c>
      <c r="F69" s="60">
        <f t="shared" si="28"/>
        <v>0</v>
      </c>
      <c r="G69" s="61"/>
      <c r="H69" s="62">
        <v>0</v>
      </c>
      <c r="I69" s="63"/>
      <c r="J69" s="63"/>
      <c r="K69" s="58">
        <f t="shared" si="26"/>
        <v>0</v>
      </c>
      <c r="L69" s="64"/>
      <c r="N69" s="32"/>
      <c r="O69" s="32"/>
      <c r="P69" s="20"/>
      <c r="Q69" s="20"/>
    </row>
    <row r="70" spans="1:17" ht="30" hidden="1" customHeight="1" x14ac:dyDescent="0.25">
      <c r="A70" s="39" t="s">
        <v>92</v>
      </c>
      <c r="B70" s="39" t="s">
        <v>137</v>
      </c>
      <c r="C70" s="57" t="s">
        <v>80</v>
      </c>
      <c r="D70" s="58">
        <v>0</v>
      </c>
      <c r="E70" s="59">
        <v>34510000</v>
      </c>
      <c r="F70" s="60">
        <f t="shared" si="28"/>
        <v>0</v>
      </c>
      <c r="G70" s="61"/>
      <c r="H70" s="62">
        <v>0</v>
      </c>
      <c r="I70" s="63"/>
      <c r="J70" s="63"/>
      <c r="K70" s="58">
        <f t="shared" si="26"/>
        <v>0</v>
      </c>
      <c r="L70" s="64"/>
      <c r="N70" s="32">
        <f t="shared" si="24"/>
        <v>0</v>
      </c>
      <c r="O70" s="32">
        <f t="shared" si="25"/>
        <v>0</v>
      </c>
      <c r="P70" s="20">
        <f>TRUNC(P59*0.54%)</f>
        <v>1069019</v>
      </c>
      <c r="Q70" s="20">
        <f>TRUNC(Q59*0.54%)</f>
        <v>9262</v>
      </c>
    </row>
    <row r="71" spans="1:17" ht="30" customHeight="1" x14ac:dyDescent="0.15">
      <c r="A71" s="39" t="s">
        <v>12</v>
      </c>
      <c r="B71" s="39" t="s">
        <v>7</v>
      </c>
      <c r="C71" s="57" t="s">
        <v>8</v>
      </c>
      <c r="D71" s="65">
        <v>0.54</v>
      </c>
      <c r="E71" s="66"/>
      <c r="F71" s="60">
        <f>TRUNC(SUM(F59:F69)*D71%)-545</f>
        <v>19400</v>
      </c>
      <c r="G71" s="61"/>
      <c r="H71" s="62"/>
      <c r="I71" s="63"/>
      <c r="J71" s="63"/>
      <c r="K71" s="65">
        <v>0.54</v>
      </c>
      <c r="L71" s="60">
        <f>TRUNC(SUM(F59:F70)*K71%,-1)</f>
        <v>19940</v>
      </c>
      <c r="M71" s="31"/>
      <c r="N71" s="32">
        <f t="shared" si="24"/>
        <v>0</v>
      </c>
      <c r="O71" s="32">
        <f t="shared" si="25"/>
        <v>0.54</v>
      </c>
    </row>
    <row r="72" spans="1:17" s="7" customFormat="1" ht="30" customHeight="1" x14ac:dyDescent="0.15">
      <c r="A72" s="39"/>
      <c r="B72" s="39"/>
      <c r="C72" s="57"/>
      <c r="D72" s="58"/>
      <c r="E72" s="59"/>
      <c r="F72" s="60"/>
      <c r="G72" s="43"/>
      <c r="H72" s="62"/>
      <c r="I72" s="63"/>
      <c r="J72" s="63"/>
      <c r="K72" s="58"/>
      <c r="L72" s="69"/>
      <c r="M72" s="31"/>
      <c r="N72" s="32"/>
      <c r="O72" s="32"/>
    </row>
    <row r="73" spans="1:17" s="11" customFormat="1" ht="30" customHeight="1" x14ac:dyDescent="0.25">
      <c r="A73" s="38" t="s">
        <v>172</v>
      </c>
      <c r="B73" s="38" t="s">
        <v>1</v>
      </c>
      <c r="C73" s="48" t="s">
        <v>1</v>
      </c>
      <c r="D73" s="46"/>
      <c r="E73" s="55"/>
      <c r="F73" s="50">
        <f>SUM(F74:F76)</f>
        <v>642000</v>
      </c>
      <c r="G73" s="43" t="s">
        <v>276</v>
      </c>
      <c r="H73" s="62"/>
      <c r="I73" s="63"/>
      <c r="J73" s="63"/>
      <c r="K73" s="46"/>
      <c r="L73" s="56"/>
      <c r="N73" s="32">
        <f t="shared" ref="N73:N76" si="29">SUM(H73:J73)</f>
        <v>0</v>
      </c>
      <c r="O73" s="32">
        <f t="shared" ref="O73:O76" si="30">K73-N73</f>
        <v>0</v>
      </c>
    </row>
    <row r="74" spans="1:17" ht="30" customHeight="1" x14ac:dyDescent="0.25">
      <c r="A74" s="39" t="s">
        <v>103</v>
      </c>
      <c r="B74" s="39" t="s">
        <v>105</v>
      </c>
      <c r="C74" s="57" t="s">
        <v>80</v>
      </c>
      <c r="D74" s="58">
        <v>1</v>
      </c>
      <c r="E74" s="59">
        <v>209230</v>
      </c>
      <c r="F74" s="60">
        <f>TRUNC(E74*D74,0)</f>
        <v>209230</v>
      </c>
      <c r="G74" s="61"/>
      <c r="H74" s="62"/>
      <c r="I74" s="63"/>
      <c r="J74" s="63">
        <v>1</v>
      </c>
      <c r="K74" s="58">
        <f t="shared" ref="K74:K75" si="31">SUM(H74:J74)</f>
        <v>1</v>
      </c>
      <c r="L74" s="64"/>
      <c r="N74" s="32">
        <f t="shared" si="29"/>
        <v>1</v>
      </c>
      <c r="O74" s="32">
        <f t="shared" si="30"/>
        <v>0</v>
      </c>
      <c r="P74" s="20">
        <f>'[79]관급자재(토목,기계)_전체분'!$L$619+'[79]관급자재(토목,기계)_전체분'!$L$620+'[79]관급자재(토목,기계)_전체분'!$L$542+'[79]관급자재(토목,기계)_전체분'!$L$543</f>
        <v>197966660</v>
      </c>
      <c r="Q74" s="20">
        <f>'[79]관급자재(토목,기계)_전체분'!$L$605+'[79]관급자재(토목,기계)_전체분'!$L$606</f>
        <v>1715200</v>
      </c>
    </row>
    <row r="75" spans="1:17" ht="30" customHeight="1" x14ac:dyDescent="0.25">
      <c r="A75" s="39" t="s">
        <v>104</v>
      </c>
      <c r="B75" s="39" t="s">
        <v>106</v>
      </c>
      <c r="C75" s="57" t="s">
        <v>80</v>
      </c>
      <c r="D75" s="58">
        <v>2</v>
      </c>
      <c r="E75" s="59">
        <v>214700</v>
      </c>
      <c r="F75" s="60">
        <f>TRUNC(E75*D75,0)</f>
        <v>429400</v>
      </c>
      <c r="G75" s="61"/>
      <c r="H75" s="62"/>
      <c r="I75" s="63"/>
      <c r="J75" s="63">
        <v>2</v>
      </c>
      <c r="K75" s="58">
        <f t="shared" si="31"/>
        <v>2</v>
      </c>
      <c r="L75" s="64"/>
      <c r="N75" s="32">
        <f t="shared" si="29"/>
        <v>2</v>
      </c>
      <c r="O75" s="32">
        <f t="shared" si="30"/>
        <v>0</v>
      </c>
      <c r="P75" s="20">
        <f>TRUNC(P74*0.54%)</f>
        <v>1069019</v>
      </c>
      <c r="Q75" s="20">
        <f>TRUNC(Q74*0.54%)</f>
        <v>9262</v>
      </c>
    </row>
    <row r="76" spans="1:17" ht="30" customHeight="1" x14ac:dyDescent="0.15">
      <c r="A76" s="39" t="s">
        <v>12</v>
      </c>
      <c r="B76" s="39" t="s">
        <v>7</v>
      </c>
      <c r="C76" s="57" t="s">
        <v>8</v>
      </c>
      <c r="D76" s="65">
        <v>0.54</v>
      </c>
      <c r="E76" s="66"/>
      <c r="F76" s="60">
        <f>TRUNC(SUM(F74:F75)*D76%)-78</f>
        <v>3370</v>
      </c>
      <c r="G76" s="61"/>
      <c r="H76" s="62"/>
      <c r="I76" s="63"/>
      <c r="J76" s="63"/>
      <c r="K76" s="65">
        <v>0.54</v>
      </c>
      <c r="L76" s="60">
        <f>TRUNC(SUM(F74:F75)*K76%,-1)</f>
        <v>3440</v>
      </c>
      <c r="M76" s="31"/>
      <c r="N76" s="32">
        <f t="shared" si="29"/>
        <v>0</v>
      </c>
      <c r="O76" s="32">
        <f t="shared" si="30"/>
        <v>0.54</v>
      </c>
    </row>
    <row r="77" spans="1:17" ht="30" customHeight="1" x14ac:dyDescent="0.15">
      <c r="A77" s="39"/>
      <c r="B77" s="39"/>
      <c r="C77" s="57"/>
      <c r="D77" s="65"/>
      <c r="E77" s="66"/>
      <c r="F77" s="60"/>
      <c r="G77" s="61"/>
      <c r="H77" s="62"/>
      <c r="I77" s="63"/>
      <c r="J77" s="63"/>
      <c r="K77" s="65"/>
      <c r="L77" s="69"/>
      <c r="M77" s="31"/>
      <c r="N77" s="32"/>
      <c r="O77" s="32"/>
    </row>
    <row r="78" spans="1:17" s="11" customFormat="1" ht="30" customHeight="1" x14ac:dyDescent="0.25">
      <c r="A78" s="38" t="s">
        <v>173</v>
      </c>
      <c r="B78" s="38" t="s">
        <v>1</v>
      </c>
      <c r="C78" s="48" t="s">
        <v>1</v>
      </c>
      <c r="D78" s="46"/>
      <c r="E78" s="55"/>
      <c r="F78" s="50">
        <f>SUM(F79:F82)</f>
        <v>3674000</v>
      </c>
      <c r="G78" s="43" t="s">
        <v>276</v>
      </c>
      <c r="H78" s="62"/>
      <c r="I78" s="63"/>
      <c r="J78" s="63"/>
      <c r="K78" s="46"/>
      <c r="L78" s="56"/>
      <c r="N78" s="32">
        <f t="shared" ref="N78:N82" si="32">SUM(H78:J78)</f>
        <v>0</v>
      </c>
      <c r="O78" s="32">
        <f t="shared" ref="O78:O82" si="33">K78-N78</f>
        <v>0</v>
      </c>
    </row>
    <row r="79" spans="1:17" ht="30" customHeight="1" x14ac:dyDescent="0.25">
      <c r="A79" s="39" t="s">
        <v>22</v>
      </c>
      <c r="B79" s="39" t="s">
        <v>108</v>
      </c>
      <c r="C79" s="57" t="s">
        <v>111</v>
      </c>
      <c r="D79" s="58">
        <v>3</v>
      </c>
      <c r="E79" s="59">
        <v>67600</v>
      </c>
      <c r="F79" s="60">
        <f>TRUNC(E79*D79,0)</f>
        <v>202800</v>
      </c>
      <c r="G79" s="61"/>
      <c r="H79" s="62"/>
      <c r="I79" s="63"/>
      <c r="J79" s="63">
        <v>3</v>
      </c>
      <c r="K79" s="58">
        <f t="shared" ref="K79:K80" si="34">SUM(H79:J79)</f>
        <v>3</v>
      </c>
      <c r="L79" s="64"/>
      <c r="N79" s="32">
        <f t="shared" si="32"/>
        <v>3</v>
      </c>
      <c r="O79" s="32">
        <f t="shared" si="33"/>
        <v>0</v>
      </c>
      <c r="P79" s="20">
        <f>'[79]관급자재(토목,기계)_전체분'!$L$619+'[79]관급자재(토목,기계)_전체분'!$L$620+'[79]관급자재(토목,기계)_전체분'!$L$542+'[79]관급자재(토목,기계)_전체분'!$L$543</f>
        <v>197966660</v>
      </c>
      <c r="Q79" s="20">
        <f>'[79]관급자재(토목,기계)_전체분'!$L$605+'[79]관급자재(토목,기계)_전체분'!$L$606</f>
        <v>1715200</v>
      </c>
    </row>
    <row r="80" spans="1:17" ht="30" customHeight="1" x14ac:dyDescent="0.25">
      <c r="A80" s="39" t="s">
        <v>22</v>
      </c>
      <c r="B80" s="39" t="s">
        <v>109</v>
      </c>
      <c r="C80" s="57" t="s">
        <v>111</v>
      </c>
      <c r="D80" s="58">
        <v>5</v>
      </c>
      <c r="E80" s="59">
        <v>417800</v>
      </c>
      <c r="F80" s="60">
        <f>TRUNC(E80*D80,0)</f>
        <v>2089000</v>
      </c>
      <c r="G80" s="61"/>
      <c r="H80" s="62">
        <v>1</v>
      </c>
      <c r="I80" s="63"/>
      <c r="J80" s="63">
        <v>4</v>
      </c>
      <c r="K80" s="58">
        <f t="shared" si="34"/>
        <v>5</v>
      </c>
      <c r="L80" s="64"/>
      <c r="N80" s="32">
        <f t="shared" si="32"/>
        <v>5</v>
      </c>
      <c r="O80" s="32">
        <f t="shared" si="33"/>
        <v>0</v>
      </c>
      <c r="P80" s="20">
        <f>'[79]관급자재(토목,기계)_전체분'!$L$619+'[79]관급자재(토목,기계)_전체분'!$L$620+'[79]관급자재(토목,기계)_전체분'!$L$542+'[79]관급자재(토목,기계)_전체분'!$L$543</f>
        <v>197966660</v>
      </c>
      <c r="Q80" s="20">
        <f>'[79]관급자재(토목,기계)_전체분'!$L$605+'[79]관급자재(토목,기계)_전체분'!$L$606</f>
        <v>1715200</v>
      </c>
    </row>
    <row r="81" spans="1:17" ht="30" customHeight="1" x14ac:dyDescent="0.25">
      <c r="A81" s="39" t="s">
        <v>22</v>
      </c>
      <c r="B81" s="39" t="s">
        <v>110</v>
      </c>
      <c r="C81" s="57" t="s">
        <v>111</v>
      </c>
      <c r="D81" s="58">
        <v>2</v>
      </c>
      <c r="E81" s="59">
        <v>681700</v>
      </c>
      <c r="F81" s="60">
        <f>TRUNC(E81*D81,0)</f>
        <v>1363400</v>
      </c>
      <c r="G81" s="61"/>
      <c r="H81" s="62">
        <v>2</v>
      </c>
      <c r="I81" s="63"/>
      <c r="J81" s="63"/>
      <c r="K81" s="58">
        <f>SUM(H81:J81)</f>
        <v>2</v>
      </c>
      <c r="L81" s="64"/>
      <c r="N81" s="32">
        <f t="shared" si="32"/>
        <v>2</v>
      </c>
      <c r="O81" s="32">
        <f t="shared" si="33"/>
        <v>0</v>
      </c>
      <c r="P81" s="20">
        <f>TRUNC(P79*0.54%)</f>
        <v>1069019</v>
      </c>
      <c r="Q81" s="20">
        <f>TRUNC(Q79*0.54%)</f>
        <v>9262</v>
      </c>
    </row>
    <row r="82" spans="1:17" ht="30" customHeight="1" x14ac:dyDescent="0.15">
      <c r="A82" s="39" t="s">
        <v>12</v>
      </c>
      <c r="B82" s="39" t="s">
        <v>7</v>
      </c>
      <c r="C82" s="57" t="s">
        <v>8</v>
      </c>
      <c r="D82" s="65">
        <v>0.54</v>
      </c>
      <c r="E82" s="66"/>
      <c r="F82" s="60">
        <f>TRUNC(SUM(F79:F81)*D82%)-938</f>
        <v>18800</v>
      </c>
      <c r="G82" s="61"/>
      <c r="H82" s="62"/>
      <c r="I82" s="63"/>
      <c r="J82" s="63"/>
      <c r="K82" s="65">
        <v>0.54</v>
      </c>
      <c r="L82" s="60">
        <f>TRUNC(SUM(F79:F81)*K82%,-1)</f>
        <v>19730</v>
      </c>
      <c r="M82" s="31"/>
      <c r="N82" s="32">
        <f t="shared" si="32"/>
        <v>0</v>
      </c>
      <c r="O82" s="32">
        <f t="shared" si="33"/>
        <v>0.54</v>
      </c>
    </row>
    <row r="83" spans="1:17" ht="30" customHeight="1" x14ac:dyDescent="0.15">
      <c r="A83" s="39"/>
      <c r="B83" s="39"/>
      <c r="C83" s="57"/>
      <c r="D83" s="65"/>
      <c r="E83" s="66"/>
      <c r="F83" s="60"/>
      <c r="G83" s="61"/>
      <c r="H83" s="62"/>
      <c r="I83" s="63"/>
      <c r="J83" s="63"/>
      <c r="K83" s="65"/>
      <c r="L83" s="69"/>
      <c r="M83" s="31"/>
      <c r="N83" s="32"/>
      <c r="O83" s="32"/>
    </row>
    <row r="84" spans="1:17" s="11" customFormat="1" ht="30" customHeight="1" x14ac:dyDescent="0.25">
      <c r="A84" s="38" t="s">
        <v>174</v>
      </c>
      <c r="B84" s="38" t="s">
        <v>1</v>
      </c>
      <c r="C84" s="48" t="s">
        <v>1</v>
      </c>
      <c r="D84" s="46"/>
      <c r="E84" s="55"/>
      <c r="F84" s="50">
        <f>SUM(F85:F87)</f>
        <v>0</v>
      </c>
      <c r="G84" s="43" t="s">
        <v>276</v>
      </c>
      <c r="H84" s="62"/>
      <c r="I84" s="63"/>
      <c r="J84" s="63"/>
      <c r="K84" s="46"/>
      <c r="L84" s="56"/>
      <c r="N84" s="32">
        <f t="shared" ref="N84:N87" si="35">SUM(H84:J84)</f>
        <v>0</v>
      </c>
      <c r="O84" s="32">
        <f t="shared" ref="O84:O87" si="36">K84-N84</f>
        <v>0</v>
      </c>
    </row>
    <row r="85" spans="1:17" ht="30" customHeight="1" x14ac:dyDescent="0.25">
      <c r="A85" s="39" t="s">
        <v>113</v>
      </c>
      <c r="B85" s="39" t="s">
        <v>115</v>
      </c>
      <c r="C85" s="57" t="s">
        <v>117</v>
      </c>
      <c r="D85" s="58"/>
      <c r="E85" s="59">
        <v>91400</v>
      </c>
      <c r="F85" s="60">
        <f>TRUNC(E85*D85,0)</f>
        <v>0</v>
      </c>
      <c r="G85" s="61"/>
      <c r="H85" s="62">
        <v>2</v>
      </c>
      <c r="I85" s="63"/>
      <c r="J85" s="63"/>
      <c r="K85" s="58">
        <f t="shared" ref="K85:K86" si="37">SUM(H85:J85)</f>
        <v>2</v>
      </c>
      <c r="L85" s="64"/>
      <c r="N85" s="32">
        <f t="shared" si="35"/>
        <v>2</v>
      </c>
      <c r="O85" s="32">
        <f t="shared" si="36"/>
        <v>0</v>
      </c>
      <c r="P85" s="20">
        <f>'[79]관급자재(토목,기계)_전체분'!$L$619+'[79]관급자재(토목,기계)_전체분'!$L$620+'[79]관급자재(토목,기계)_전체분'!$L$542+'[79]관급자재(토목,기계)_전체분'!$L$543</f>
        <v>197966660</v>
      </c>
      <c r="Q85" s="20">
        <f>'[79]관급자재(토목,기계)_전체분'!$L$605+'[79]관급자재(토목,기계)_전체분'!$L$606</f>
        <v>1715200</v>
      </c>
    </row>
    <row r="86" spans="1:17" ht="30" customHeight="1" x14ac:dyDescent="0.25">
      <c r="A86" s="39" t="s">
        <v>114</v>
      </c>
      <c r="B86" s="39" t="s">
        <v>116</v>
      </c>
      <c r="C86" s="57" t="s">
        <v>118</v>
      </c>
      <c r="D86" s="58"/>
      <c r="E86" s="59">
        <v>328000</v>
      </c>
      <c r="F86" s="60">
        <f>TRUNC(E86*D86,0)</f>
        <v>0</v>
      </c>
      <c r="G86" s="61"/>
      <c r="H86" s="62">
        <v>1</v>
      </c>
      <c r="I86" s="63"/>
      <c r="J86" s="63"/>
      <c r="K86" s="58">
        <f t="shared" si="37"/>
        <v>1</v>
      </c>
      <c r="L86" s="64"/>
      <c r="N86" s="32">
        <f t="shared" si="35"/>
        <v>1</v>
      </c>
      <c r="O86" s="32">
        <f t="shared" si="36"/>
        <v>0</v>
      </c>
      <c r="P86" s="20">
        <f>TRUNC(P85*0.54%)</f>
        <v>1069019</v>
      </c>
      <c r="Q86" s="20">
        <f>TRUNC(Q85*0.54%)</f>
        <v>9262</v>
      </c>
    </row>
    <row r="87" spans="1:17" ht="30" customHeight="1" x14ac:dyDescent="0.15">
      <c r="A87" s="39" t="s">
        <v>12</v>
      </c>
      <c r="B87" s="39" t="s">
        <v>7</v>
      </c>
      <c r="C87" s="57" t="s">
        <v>8</v>
      </c>
      <c r="D87" s="65">
        <v>0.54</v>
      </c>
      <c r="E87" s="66"/>
      <c r="F87" s="60">
        <f>TRUNC(SUM(F85:F86)*D87%)</f>
        <v>0</v>
      </c>
      <c r="G87" s="61"/>
      <c r="H87" s="62"/>
      <c r="I87" s="63"/>
      <c r="J87" s="63"/>
      <c r="K87" s="65">
        <v>0.54</v>
      </c>
      <c r="L87" s="60">
        <f>TRUNC(SUM(F85:F86)*K87%,-1)</f>
        <v>0</v>
      </c>
      <c r="M87" s="31"/>
      <c r="N87" s="32">
        <f t="shared" si="35"/>
        <v>0</v>
      </c>
      <c r="O87" s="32">
        <f t="shared" si="36"/>
        <v>0.54</v>
      </c>
    </row>
    <row r="88" spans="1:17" s="7" customFormat="1" ht="30" customHeight="1" x14ac:dyDescent="0.25">
      <c r="A88" s="39"/>
      <c r="B88" s="39"/>
      <c r="C88" s="57"/>
      <c r="D88" s="58"/>
      <c r="E88" s="66"/>
      <c r="F88" s="60"/>
      <c r="G88" s="43"/>
      <c r="H88" s="62"/>
      <c r="I88" s="63"/>
      <c r="J88" s="63"/>
      <c r="K88" s="58"/>
      <c r="L88" s="67"/>
      <c r="N88" s="32">
        <f t="shared" si="10"/>
        <v>0</v>
      </c>
      <c r="O88" s="32">
        <f t="shared" si="7"/>
        <v>0</v>
      </c>
    </row>
    <row r="89" spans="1:17" s="11" customFormat="1" ht="30" customHeight="1" x14ac:dyDescent="0.25">
      <c r="A89" s="38" t="s">
        <v>175</v>
      </c>
      <c r="B89" s="38" t="s">
        <v>1</v>
      </c>
      <c r="C89" s="48" t="s">
        <v>1</v>
      </c>
      <c r="D89" s="46"/>
      <c r="E89" s="55"/>
      <c r="F89" s="50">
        <f>SUM(F90:F91)</f>
        <v>2091000</v>
      </c>
      <c r="G89" s="43" t="s">
        <v>276</v>
      </c>
      <c r="H89" s="62"/>
      <c r="I89" s="63"/>
      <c r="J89" s="63"/>
      <c r="K89" s="46"/>
      <c r="L89" s="56"/>
      <c r="N89" s="32">
        <f t="shared" si="10"/>
        <v>0</v>
      </c>
      <c r="O89" s="32">
        <f t="shared" ref="O89:O92" si="38">K89-N89</f>
        <v>0</v>
      </c>
    </row>
    <row r="90" spans="1:17" ht="30" customHeight="1" x14ac:dyDescent="0.25">
      <c r="A90" s="39" t="s">
        <v>120</v>
      </c>
      <c r="B90" s="39" t="s">
        <v>121</v>
      </c>
      <c r="C90" s="57" t="s">
        <v>122</v>
      </c>
      <c r="D90" s="58">
        <v>515</v>
      </c>
      <c r="E90" s="59">
        <v>4040</v>
      </c>
      <c r="F90" s="60">
        <f>TRUNC(E90*D90,0)</f>
        <v>2080600</v>
      </c>
      <c r="G90" s="61"/>
      <c r="H90" s="62">
        <v>155</v>
      </c>
      <c r="I90" s="63"/>
      <c r="J90" s="63">
        <v>360</v>
      </c>
      <c r="K90" s="58">
        <f t="shared" ref="K90" si="39">SUM(H90:J90)</f>
        <v>515</v>
      </c>
      <c r="L90" s="64"/>
      <c r="N90" s="32">
        <f t="shared" si="10"/>
        <v>515</v>
      </c>
      <c r="O90" s="32">
        <f t="shared" si="38"/>
        <v>0</v>
      </c>
    </row>
    <row r="91" spans="1:17" ht="30" customHeight="1" x14ac:dyDescent="0.15">
      <c r="A91" s="39" t="s">
        <v>12</v>
      </c>
      <c r="B91" s="39" t="s">
        <v>7</v>
      </c>
      <c r="C91" s="57" t="s">
        <v>8</v>
      </c>
      <c r="D91" s="65">
        <v>0.54</v>
      </c>
      <c r="E91" s="66"/>
      <c r="F91" s="60">
        <f>TRUNC(SUM(F90)*D91%)-835</f>
        <v>10400</v>
      </c>
      <c r="G91" s="61"/>
      <c r="H91" s="62"/>
      <c r="I91" s="63"/>
      <c r="J91" s="63"/>
      <c r="K91" s="65">
        <v>0.54</v>
      </c>
      <c r="L91" s="60">
        <f>TRUNC(SUM(F90:F90)*K91%,-1)</f>
        <v>11230</v>
      </c>
      <c r="M91" s="31"/>
      <c r="N91" s="32">
        <f t="shared" si="10"/>
        <v>0</v>
      </c>
      <c r="O91" s="32">
        <f t="shared" si="38"/>
        <v>0.54</v>
      </c>
    </row>
    <row r="92" spans="1:17" ht="30" customHeight="1" x14ac:dyDescent="0.25">
      <c r="A92" s="39" t="s">
        <v>6</v>
      </c>
      <c r="B92" s="39" t="s">
        <v>1</v>
      </c>
      <c r="C92" s="57" t="s">
        <v>1</v>
      </c>
      <c r="D92" s="58"/>
      <c r="E92" s="66"/>
      <c r="F92" s="60"/>
      <c r="G92" s="61"/>
      <c r="H92" s="62"/>
      <c r="I92" s="63"/>
      <c r="J92" s="63"/>
      <c r="K92" s="58"/>
      <c r="L92" s="64"/>
      <c r="N92" s="32">
        <f t="shared" si="10"/>
        <v>0</v>
      </c>
      <c r="O92" s="32">
        <f t="shared" si="38"/>
        <v>0</v>
      </c>
    </row>
    <row r="93" spans="1:17" ht="30" customHeight="1" x14ac:dyDescent="0.15">
      <c r="A93" s="24"/>
      <c r="B93" s="24"/>
      <c r="C93" s="18">
        <v>0</v>
      </c>
      <c r="D93" s="18"/>
      <c r="E93" s="23"/>
      <c r="F93" s="23"/>
      <c r="G93" s="21"/>
      <c r="H93" s="18"/>
      <c r="I93" s="18"/>
      <c r="J93" s="18"/>
      <c r="K93" s="19"/>
    </row>
    <row r="94" spans="1:17" s="6" customFormat="1" ht="30" customHeight="1" x14ac:dyDescent="0.15">
      <c r="A94" s="13"/>
      <c r="B94" s="13"/>
      <c r="C94" s="16"/>
      <c r="D94" s="18"/>
      <c r="E94" s="71" t="s">
        <v>123</v>
      </c>
      <c r="F94" s="20">
        <f>2600+400</f>
        <v>3000</v>
      </c>
      <c r="G94" s="17"/>
      <c r="H94" s="16"/>
      <c r="I94" s="16"/>
      <c r="J94" s="16"/>
      <c r="K94" s="15"/>
    </row>
    <row r="95" spans="1:17" ht="30" customHeight="1" x14ac:dyDescent="0.15">
      <c r="A95" s="14"/>
      <c r="B95" s="14"/>
      <c r="C95" s="18"/>
      <c r="D95" s="18"/>
      <c r="E95" s="23" t="s">
        <v>124</v>
      </c>
      <c r="F95" s="20"/>
      <c r="G95" s="21"/>
      <c r="H95" s="18"/>
      <c r="I95" s="18"/>
      <c r="J95" s="18"/>
      <c r="K95" s="19"/>
    </row>
    <row r="96" spans="1:17" ht="30" customHeight="1" x14ac:dyDescent="0.15">
      <c r="A96" s="14"/>
      <c r="B96" s="14"/>
      <c r="C96" s="18"/>
      <c r="D96" s="18"/>
      <c r="E96" s="23"/>
      <c r="F96" s="20"/>
      <c r="G96" s="21"/>
      <c r="H96" s="18"/>
      <c r="I96" s="18"/>
      <c r="J96" s="18"/>
      <c r="K96" s="22"/>
    </row>
    <row r="97" spans="1:11" ht="30" customHeight="1" x14ac:dyDescent="0.15">
      <c r="A97" s="14"/>
      <c r="B97" s="14"/>
      <c r="C97" s="18"/>
      <c r="D97" s="18"/>
      <c r="E97" s="23" t="s">
        <v>125</v>
      </c>
      <c r="F97" s="20">
        <f>SUM(F94:F96)</f>
        <v>3000</v>
      </c>
      <c r="G97" s="21"/>
      <c r="H97" s="18"/>
      <c r="I97" s="18"/>
      <c r="J97" s="18"/>
      <c r="K97" s="19"/>
    </row>
    <row r="98" spans="1:11" ht="30" customHeight="1" x14ac:dyDescent="0.15">
      <c r="A98" s="25"/>
      <c r="B98" s="25"/>
      <c r="C98" s="26"/>
      <c r="D98" s="26"/>
      <c r="E98" s="70"/>
      <c r="F98" s="19"/>
      <c r="G98" s="21"/>
      <c r="H98" s="26"/>
      <c r="I98" s="26"/>
      <c r="J98" s="26"/>
      <c r="K98" s="19"/>
    </row>
    <row r="99" spans="1:11" ht="30" customHeight="1" x14ac:dyDescent="0.15">
      <c r="A99" s="25"/>
      <c r="B99" s="25"/>
      <c r="C99" s="26"/>
      <c r="D99" s="26"/>
      <c r="E99" s="19"/>
      <c r="F99" s="19">
        <f>F5+F97</f>
        <v>57906000</v>
      </c>
      <c r="G99" s="21"/>
      <c r="H99" s="26"/>
      <c r="I99" s="26"/>
      <c r="J99" s="26"/>
      <c r="K99" s="19"/>
    </row>
    <row r="100" spans="1:11" ht="30" customHeight="1" x14ac:dyDescent="0.15">
      <c r="A100" s="25"/>
      <c r="B100" s="25"/>
      <c r="C100" s="26"/>
      <c r="D100" s="26"/>
      <c r="E100" s="19"/>
      <c r="F100" s="19"/>
      <c r="G100" s="21"/>
      <c r="H100" s="26"/>
      <c r="I100" s="26"/>
      <c r="J100" s="26"/>
      <c r="K100" s="19"/>
    </row>
    <row r="101" spans="1:11" ht="30" customHeight="1" x14ac:dyDescent="0.15">
      <c r="A101" s="25"/>
      <c r="B101" s="25"/>
      <c r="C101" s="26"/>
      <c r="D101" s="26"/>
      <c r="E101" s="19"/>
      <c r="F101" s="19"/>
      <c r="G101" s="21"/>
      <c r="H101" s="26"/>
      <c r="I101" s="26"/>
      <c r="J101" s="26"/>
      <c r="K101" s="19"/>
    </row>
    <row r="102" spans="1:11" ht="30" customHeight="1" x14ac:dyDescent="0.15">
      <c r="A102" s="25"/>
      <c r="B102" s="25"/>
      <c r="C102" s="26"/>
      <c r="D102" s="26"/>
      <c r="E102" s="19"/>
      <c r="F102" s="19"/>
      <c r="G102" s="21"/>
      <c r="H102" s="26"/>
      <c r="I102" s="26"/>
      <c r="J102" s="26"/>
      <c r="K102" s="19"/>
    </row>
    <row r="103" spans="1:11" ht="30" customHeight="1" x14ac:dyDescent="0.15">
      <c r="A103" s="25"/>
      <c r="B103" s="25"/>
      <c r="C103" s="26"/>
      <c r="D103" s="26"/>
      <c r="E103" s="19"/>
      <c r="F103" s="19"/>
      <c r="G103" s="21"/>
      <c r="H103" s="26"/>
      <c r="I103" s="26"/>
      <c r="J103" s="26"/>
      <c r="K103" s="19"/>
    </row>
    <row r="104" spans="1:11" ht="30" customHeight="1" x14ac:dyDescent="0.15">
      <c r="A104" s="25"/>
      <c r="B104" s="25"/>
      <c r="C104" s="26"/>
      <c r="D104" s="26"/>
      <c r="E104" s="19"/>
      <c r="F104" s="19"/>
      <c r="G104" s="21"/>
      <c r="H104" s="26"/>
      <c r="I104" s="26"/>
      <c r="J104" s="26"/>
      <c r="K104" s="19"/>
    </row>
    <row r="105" spans="1:11" ht="30" customHeight="1" x14ac:dyDescent="0.15">
      <c r="A105" s="25"/>
      <c r="B105" s="25"/>
      <c r="C105" s="26"/>
      <c r="D105" s="26"/>
      <c r="E105" s="19"/>
      <c r="F105" s="19"/>
      <c r="G105" s="21"/>
      <c r="H105" s="26"/>
      <c r="I105" s="26"/>
      <c r="J105" s="26"/>
      <c r="K105" s="19"/>
    </row>
    <row r="106" spans="1:11" ht="30" customHeight="1" x14ac:dyDescent="0.15">
      <c r="A106" s="27"/>
      <c r="B106" s="27"/>
      <c r="C106" s="28"/>
      <c r="D106" s="28"/>
      <c r="E106" s="29"/>
      <c r="F106" s="29"/>
      <c r="G106" s="21"/>
      <c r="H106" s="28"/>
      <c r="I106" s="28"/>
      <c r="J106" s="28"/>
      <c r="K106" s="19"/>
    </row>
    <row r="107" spans="1:11" ht="30" customHeight="1" x14ac:dyDescent="0.15">
      <c r="A107" s="27"/>
      <c r="B107" s="27"/>
      <c r="C107" s="28"/>
      <c r="D107" s="28"/>
      <c r="E107" s="29"/>
      <c r="F107" s="29"/>
      <c r="G107" s="21"/>
      <c r="H107" s="28"/>
      <c r="I107" s="28"/>
      <c r="J107" s="28"/>
      <c r="K107" s="19"/>
    </row>
    <row r="108" spans="1:11" ht="30" customHeight="1" x14ac:dyDescent="0.15">
      <c r="A108" s="27"/>
      <c r="B108" s="27"/>
      <c r="C108" s="28"/>
      <c r="D108" s="28"/>
      <c r="E108" s="29"/>
      <c r="F108" s="29"/>
      <c r="G108" s="21"/>
      <c r="H108" s="28"/>
      <c r="I108" s="28"/>
      <c r="J108" s="28"/>
      <c r="K108" s="19"/>
    </row>
    <row r="109" spans="1:11" ht="30" customHeight="1" x14ac:dyDescent="0.15">
      <c r="A109" s="27"/>
      <c r="B109" s="27"/>
      <c r="C109" s="28"/>
      <c r="D109" s="28"/>
      <c r="E109" s="29"/>
      <c r="F109" s="29"/>
      <c r="G109" s="21"/>
      <c r="H109" s="28"/>
      <c r="I109" s="28"/>
      <c r="J109" s="28"/>
      <c r="K109" s="19"/>
    </row>
    <row r="110" spans="1:11" ht="30" customHeight="1" x14ac:dyDescent="0.15">
      <c r="A110" s="27"/>
      <c r="B110" s="27"/>
      <c r="C110" s="28"/>
      <c r="D110" s="28"/>
      <c r="E110" s="29"/>
      <c r="F110" s="29"/>
      <c r="G110" s="21"/>
      <c r="H110" s="28"/>
      <c r="I110" s="28"/>
      <c r="J110" s="28"/>
      <c r="K110" s="19"/>
    </row>
    <row r="111" spans="1:11" ht="30" customHeight="1" x14ac:dyDescent="0.15">
      <c r="A111" s="27"/>
      <c r="B111" s="27"/>
      <c r="C111" s="28"/>
      <c r="D111" s="28"/>
      <c r="E111" s="29"/>
      <c r="F111" s="29"/>
      <c r="G111" s="21"/>
      <c r="H111" s="28"/>
      <c r="I111" s="28"/>
      <c r="J111" s="28"/>
      <c r="K111" s="19"/>
    </row>
    <row r="112" spans="1:11" ht="30" customHeight="1" x14ac:dyDescent="0.15">
      <c r="A112" s="25"/>
      <c r="B112" s="25"/>
      <c r="C112" s="26"/>
      <c r="D112" s="26"/>
      <c r="E112" s="19"/>
      <c r="F112" s="19"/>
      <c r="G112" s="21"/>
      <c r="H112" s="26"/>
      <c r="I112" s="26"/>
      <c r="J112" s="26"/>
      <c r="K112" s="19"/>
    </row>
    <row r="113" spans="1:17" x14ac:dyDescent="0.15">
      <c r="G113" s="10"/>
    </row>
    <row r="114" spans="1:17" x14ac:dyDescent="0.15">
      <c r="G114" s="10"/>
    </row>
    <row r="115" spans="1:17" s="9" customFormat="1" x14ac:dyDescent="0.15">
      <c r="A115" s="8"/>
      <c r="B115" s="8"/>
      <c r="E115" s="8"/>
      <c r="F115" s="8"/>
      <c r="G115" s="10"/>
      <c r="K115" s="8"/>
      <c r="L115" s="1"/>
      <c r="M115" s="1"/>
      <c r="N115" s="1"/>
      <c r="O115" s="1"/>
      <c r="P115" s="1"/>
      <c r="Q115" s="1"/>
    </row>
    <row r="116" spans="1:17" s="9" customFormat="1" x14ac:dyDescent="0.15">
      <c r="A116" s="8"/>
      <c r="B116" s="8"/>
      <c r="E116" s="8"/>
      <c r="F116" s="8"/>
      <c r="G116" s="10"/>
      <c r="K116" s="8"/>
      <c r="L116" s="1"/>
      <c r="M116" s="1"/>
      <c r="N116" s="1"/>
      <c r="O116" s="1"/>
      <c r="P116" s="1"/>
      <c r="Q116" s="1"/>
    </row>
    <row r="117" spans="1:17" s="9" customFormat="1" x14ac:dyDescent="0.15">
      <c r="A117" s="8"/>
      <c r="B117" s="8"/>
      <c r="E117" s="8"/>
      <c r="F117" s="8"/>
      <c r="G117" s="10"/>
      <c r="K117" s="8"/>
      <c r="L117" s="1"/>
      <c r="M117" s="1"/>
      <c r="N117" s="1"/>
      <c r="O117" s="1"/>
      <c r="P117" s="1"/>
      <c r="Q117" s="1"/>
    </row>
    <row r="118" spans="1:17" s="9" customFormat="1" x14ac:dyDescent="0.15">
      <c r="A118" s="8"/>
      <c r="B118" s="8"/>
      <c r="E118" s="8"/>
      <c r="F118" s="8"/>
      <c r="G118" s="10"/>
      <c r="K118" s="8"/>
      <c r="L118" s="1"/>
      <c r="M118" s="1"/>
      <c r="N118" s="1"/>
      <c r="O118" s="1"/>
      <c r="P118" s="1"/>
      <c r="Q118" s="1"/>
    </row>
    <row r="119" spans="1:17" s="9" customFormat="1" x14ac:dyDescent="0.15">
      <c r="A119" s="8"/>
      <c r="B119" s="8"/>
      <c r="E119" s="8"/>
      <c r="F119" s="8"/>
      <c r="G119" s="10"/>
      <c r="K119" s="8"/>
      <c r="L119" s="1"/>
      <c r="M119" s="1"/>
      <c r="N119" s="1"/>
      <c r="O119" s="1"/>
      <c r="P119" s="1"/>
      <c r="Q119" s="1"/>
    </row>
    <row r="120" spans="1:17" s="9" customFormat="1" x14ac:dyDescent="0.15">
      <c r="A120" s="8"/>
      <c r="B120" s="8"/>
      <c r="E120" s="8"/>
      <c r="F120" s="8"/>
      <c r="G120" s="10"/>
      <c r="K120" s="8"/>
      <c r="L120" s="1"/>
      <c r="M120" s="1"/>
      <c r="N120" s="1"/>
      <c r="O120" s="1"/>
      <c r="P120" s="1"/>
      <c r="Q120" s="1"/>
    </row>
    <row r="121" spans="1:17" s="9" customFormat="1" x14ac:dyDescent="0.15">
      <c r="A121" s="8"/>
      <c r="B121" s="8"/>
      <c r="E121" s="8"/>
      <c r="F121" s="8"/>
      <c r="G121" s="10"/>
      <c r="K121" s="8"/>
      <c r="L121" s="1"/>
      <c r="M121" s="1"/>
      <c r="N121" s="1"/>
      <c r="O121" s="1"/>
      <c r="P121" s="1"/>
      <c r="Q121" s="1"/>
    </row>
    <row r="122" spans="1:17" s="9" customFormat="1" x14ac:dyDescent="0.15">
      <c r="A122" s="8"/>
      <c r="B122" s="8"/>
      <c r="E122" s="8"/>
      <c r="F122" s="8"/>
      <c r="G122" s="10"/>
      <c r="K122" s="8"/>
      <c r="L122" s="1"/>
      <c r="M122" s="1"/>
      <c r="N122" s="1"/>
      <c r="O122" s="1"/>
      <c r="P122" s="1"/>
      <c r="Q122" s="1"/>
    </row>
    <row r="123" spans="1:17" s="9" customFormat="1" x14ac:dyDescent="0.15">
      <c r="A123" s="8"/>
      <c r="B123" s="8"/>
      <c r="E123" s="8"/>
      <c r="F123" s="8"/>
      <c r="G123" s="10"/>
      <c r="K123" s="8"/>
      <c r="L123" s="1"/>
      <c r="M123" s="1"/>
      <c r="N123" s="1"/>
      <c r="O123" s="1"/>
      <c r="P123" s="1"/>
      <c r="Q123" s="1"/>
    </row>
    <row r="124" spans="1:17" s="9" customFormat="1" x14ac:dyDescent="0.15">
      <c r="A124" s="8"/>
      <c r="B124" s="8"/>
      <c r="E124" s="8"/>
      <c r="F124" s="8"/>
      <c r="G124" s="10"/>
      <c r="K124" s="8"/>
      <c r="L124" s="1"/>
      <c r="M124" s="1"/>
      <c r="N124" s="1"/>
      <c r="O124" s="1"/>
      <c r="P124" s="1"/>
      <c r="Q124" s="1"/>
    </row>
    <row r="125" spans="1:17" s="9" customFormat="1" x14ac:dyDescent="0.15">
      <c r="A125" s="8"/>
      <c r="B125" s="8"/>
      <c r="E125" s="8"/>
      <c r="F125" s="8"/>
      <c r="G125" s="10"/>
      <c r="K125" s="8"/>
      <c r="L125" s="1"/>
      <c r="M125" s="1"/>
      <c r="N125" s="1"/>
      <c r="O125" s="1"/>
      <c r="P125" s="1"/>
      <c r="Q125" s="1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  <row r="234" spans="1:17" s="9" customFormat="1" x14ac:dyDescent="0.15">
      <c r="A234" s="8"/>
      <c r="B234" s="8"/>
      <c r="E234" s="8"/>
      <c r="F234" s="8"/>
      <c r="G234" s="10"/>
      <c r="K234" s="8"/>
      <c r="L234" s="1"/>
      <c r="M234" s="1"/>
      <c r="N234" s="1"/>
      <c r="O234" s="1"/>
      <c r="P234" s="1"/>
      <c r="Q234" s="1"/>
    </row>
    <row r="235" spans="1:17" s="9" customFormat="1" x14ac:dyDescent="0.15">
      <c r="A235" s="8"/>
      <c r="B235" s="8"/>
      <c r="E235" s="8"/>
      <c r="F235" s="8"/>
      <c r="G235" s="10"/>
      <c r="K235" s="8"/>
      <c r="L235" s="1"/>
      <c r="M235" s="1"/>
      <c r="N235" s="1"/>
      <c r="O235" s="1"/>
      <c r="P235" s="1"/>
      <c r="Q235" s="1"/>
    </row>
    <row r="236" spans="1:17" s="9" customFormat="1" x14ac:dyDescent="0.15">
      <c r="A236" s="8"/>
      <c r="B236" s="8"/>
      <c r="E236" s="8"/>
      <c r="F236" s="8"/>
      <c r="G236" s="10"/>
      <c r="K236" s="8"/>
      <c r="L236" s="1"/>
      <c r="M236" s="1"/>
      <c r="N236" s="1"/>
      <c r="O236" s="1"/>
      <c r="P236" s="1"/>
      <c r="Q236" s="1"/>
    </row>
    <row r="237" spans="1:17" s="9" customFormat="1" x14ac:dyDescent="0.15">
      <c r="A237" s="8"/>
      <c r="B237" s="8"/>
      <c r="E237" s="8"/>
      <c r="F237" s="8"/>
      <c r="G237" s="10"/>
      <c r="K237" s="8"/>
      <c r="L237" s="1"/>
      <c r="M237" s="1"/>
      <c r="N237" s="1"/>
      <c r="O237" s="1"/>
      <c r="P237" s="1"/>
      <c r="Q237" s="1"/>
    </row>
    <row r="238" spans="1:17" s="9" customFormat="1" x14ac:dyDescent="0.15">
      <c r="A238" s="8"/>
      <c r="B238" s="8"/>
      <c r="E238" s="8"/>
      <c r="F238" s="8"/>
      <c r="G238" s="10"/>
      <c r="K238" s="8"/>
      <c r="L238" s="1"/>
      <c r="M238" s="1"/>
      <c r="N238" s="1"/>
      <c r="O238" s="1"/>
      <c r="P238" s="1"/>
      <c r="Q238" s="1"/>
    </row>
    <row r="239" spans="1:17" s="9" customFormat="1" x14ac:dyDescent="0.15">
      <c r="A239" s="8"/>
      <c r="B239" s="8"/>
      <c r="E239" s="8"/>
      <c r="F239" s="8"/>
      <c r="G239" s="10"/>
      <c r="K239" s="8"/>
      <c r="L239" s="1"/>
      <c r="M239" s="1"/>
      <c r="N239" s="1"/>
      <c r="O239" s="1"/>
      <c r="P239" s="1"/>
      <c r="Q239" s="1"/>
    </row>
    <row r="240" spans="1:17" s="9" customFormat="1" x14ac:dyDescent="0.15">
      <c r="A240" s="8"/>
      <c r="B240" s="8"/>
      <c r="E240" s="8"/>
      <c r="F240" s="8"/>
      <c r="G240" s="10"/>
      <c r="K240" s="8"/>
      <c r="L240" s="1"/>
      <c r="M240" s="1"/>
      <c r="N240" s="1"/>
      <c r="O240" s="1"/>
      <c r="P240" s="1"/>
      <c r="Q240" s="1"/>
    </row>
    <row r="241" spans="1:17" s="9" customFormat="1" x14ac:dyDescent="0.15">
      <c r="A241" s="8"/>
      <c r="B241" s="8"/>
      <c r="E241" s="8"/>
      <c r="F241" s="8"/>
      <c r="G241" s="10"/>
      <c r="K241" s="8"/>
      <c r="L241" s="1"/>
      <c r="M241" s="1"/>
      <c r="N241" s="1"/>
      <c r="O241" s="1"/>
      <c r="P241" s="1"/>
      <c r="Q241" s="1"/>
    </row>
    <row r="242" spans="1:17" s="9" customFormat="1" x14ac:dyDescent="0.15">
      <c r="A242" s="8"/>
      <c r="B242" s="8"/>
      <c r="E242" s="8"/>
      <c r="F242" s="8"/>
      <c r="G242" s="10"/>
      <c r="K242" s="8"/>
      <c r="L242" s="1"/>
      <c r="M242" s="1"/>
      <c r="N242" s="1"/>
      <c r="O242" s="1"/>
      <c r="P242" s="1"/>
      <c r="Q242" s="1"/>
    </row>
    <row r="243" spans="1:17" s="9" customFormat="1" x14ac:dyDescent="0.15">
      <c r="A243" s="8"/>
      <c r="B243" s="8"/>
      <c r="E243" s="8"/>
      <c r="F243" s="8"/>
      <c r="G243" s="10"/>
      <c r="K243" s="8"/>
      <c r="L243" s="1"/>
      <c r="M243" s="1"/>
      <c r="N243" s="1"/>
      <c r="O243" s="1"/>
      <c r="P243" s="1"/>
      <c r="Q243" s="1"/>
    </row>
    <row r="244" spans="1:17" s="9" customFormat="1" x14ac:dyDescent="0.15">
      <c r="A244" s="8"/>
      <c r="B244" s="8"/>
      <c r="E244" s="8"/>
      <c r="F244" s="8"/>
      <c r="G244" s="10"/>
      <c r="K244" s="8"/>
      <c r="L244" s="1"/>
      <c r="M244" s="1"/>
      <c r="N244" s="1"/>
      <c r="O244" s="1"/>
      <c r="P244" s="1"/>
      <c r="Q244" s="1"/>
    </row>
    <row r="245" spans="1:17" s="9" customFormat="1" x14ac:dyDescent="0.15">
      <c r="A245" s="8"/>
      <c r="B245" s="8"/>
      <c r="E245" s="8"/>
      <c r="F245" s="8"/>
      <c r="G245" s="10"/>
      <c r="K245" s="8"/>
      <c r="L245" s="1"/>
      <c r="M245" s="1"/>
      <c r="N245" s="1"/>
      <c r="O245" s="1"/>
      <c r="P245" s="1"/>
      <c r="Q245" s="1"/>
    </row>
    <row r="246" spans="1:17" s="9" customFormat="1" x14ac:dyDescent="0.15">
      <c r="A246" s="8"/>
      <c r="B246" s="8"/>
      <c r="E246" s="8"/>
      <c r="F246" s="8"/>
      <c r="G246" s="10"/>
      <c r="K246" s="8"/>
      <c r="L246" s="1"/>
      <c r="M246" s="1"/>
      <c r="N246" s="1"/>
      <c r="O246" s="1"/>
      <c r="P246" s="1"/>
      <c r="Q246" s="1"/>
    </row>
    <row r="247" spans="1:17" s="9" customFormat="1" x14ac:dyDescent="0.15">
      <c r="A247" s="8"/>
      <c r="B247" s="8"/>
      <c r="E247" s="8"/>
      <c r="F247" s="8"/>
      <c r="G247" s="10"/>
      <c r="K247" s="8"/>
      <c r="L247" s="1"/>
      <c r="M247" s="1"/>
      <c r="N247" s="1"/>
      <c r="O247" s="1"/>
      <c r="P247" s="1"/>
      <c r="Q247" s="1"/>
    </row>
    <row r="248" spans="1:17" s="9" customFormat="1" x14ac:dyDescent="0.15">
      <c r="A248" s="8"/>
      <c r="B248" s="8"/>
      <c r="E248" s="8"/>
      <c r="F248" s="8"/>
      <c r="G248" s="10"/>
      <c r="K248" s="8"/>
      <c r="L248" s="1"/>
      <c r="M248" s="1"/>
      <c r="N248" s="1"/>
      <c r="O248" s="1"/>
      <c r="P248" s="1"/>
      <c r="Q248" s="1"/>
    </row>
    <row r="249" spans="1:17" s="9" customFormat="1" x14ac:dyDescent="0.15">
      <c r="A249" s="8"/>
      <c r="B249" s="8"/>
      <c r="E249" s="8"/>
      <c r="F249" s="8"/>
      <c r="G249" s="10"/>
      <c r="K249" s="8"/>
      <c r="L249" s="1"/>
      <c r="M249" s="1"/>
      <c r="N249" s="1"/>
      <c r="O249" s="1"/>
      <c r="P249" s="1"/>
      <c r="Q249" s="1"/>
    </row>
    <row r="250" spans="1:17" s="9" customFormat="1" x14ac:dyDescent="0.15">
      <c r="A250" s="8"/>
      <c r="B250" s="8"/>
      <c r="E250" s="8"/>
      <c r="F250" s="8"/>
      <c r="G250" s="10"/>
      <c r="K250" s="8"/>
      <c r="L250" s="1"/>
      <c r="M250" s="1"/>
      <c r="N250" s="1"/>
      <c r="O250" s="1"/>
      <c r="P250" s="1"/>
      <c r="Q250" s="1"/>
    </row>
    <row r="251" spans="1:17" s="9" customFormat="1" x14ac:dyDescent="0.15">
      <c r="A251" s="8"/>
      <c r="B251" s="8"/>
      <c r="E251" s="8"/>
      <c r="F251" s="8"/>
      <c r="G251" s="10"/>
      <c r="K251" s="8"/>
      <c r="L251" s="1"/>
      <c r="M251" s="1"/>
      <c r="N251" s="1"/>
      <c r="O251" s="1"/>
      <c r="P251" s="1"/>
      <c r="Q251" s="1"/>
    </row>
    <row r="252" spans="1:17" s="9" customFormat="1" x14ac:dyDescent="0.15">
      <c r="A252" s="8"/>
      <c r="B252" s="8"/>
      <c r="E252" s="8"/>
      <c r="F252" s="8"/>
      <c r="G252" s="10"/>
      <c r="K252" s="8"/>
      <c r="L252" s="1"/>
      <c r="M252" s="1"/>
      <c r="N252" s="1"/>
      <c r="O252" s="1"/>
      <c r="P252" s="1"/>
      <c r="Q252" s="1"/>
    </row>
    <row r="253" spans="1:17" s="9" customFormat="1" x14ac:dyDescent="0.15">
      <c r="A253" s="8"/>
      <c r="B253" s="8"/>
      <c r="E253" s="8"/>
      <c r="F253" s="8"/>
      <c r="G253" s="10"/>
      <c r="K253" s="8"/>
      <c r="L253" s="1"/>
      <c r="M253" s="1"/>
      <c r="N253" s="1"/>
      <c r="O253" s="1"/>
      <c r="P253" s="1"/>
      <c r="Q253" s="1"/>
    </row>
    <row r="254" spans="1:17" s="9" customFormat="1" x14ac:dyDescent="0.15">
      <c r="A254" s="8"/>
      <c r="B254" s="8"/>
      <c r="E254" s="8"/>
      <c r="F254" s="8"/>
      <c r="G254" s="10"/>
      <c r="K254" s="8"/>
      <c r="L254" s="1"/>
      <c r="M254" s="1"/>
      <c r="N254" s="1"/>
      <c r="O254" s="1"/>
      <c r="P254" s="1"/>
      <c r="Q254" s="1"/>
    </row>
    <row r="255" spans="1:17" s="9" customFormat="1" x14ac:dyDescent="0.15">
      <c r="A255" s="8"/>
      <c r="B255" s="8"/>
      <c r="E255" s="8"/>
      <c r="F255" s="8"/>
      <c r="G255" s="10"/>
      <c r="K255" s="8"/>
      <c r="L255" s="1"/>
      <c r="M255" s="1"/>
      <c r="N255" s="1"/>
      <c r="O255" s="1"/>
      <c r="P255" s="1"/>
      <c r="Q255" s="1"/>
    </row>
    <row r="256" spans="1:17" s="9" customFormat="1" x14ac:dyDescent="0.15">
      <c r="A256" s="8"/>
      <c r="B256" s="8"/>
      <c r="E256" s="8"/>
      <c r="F256" s="8"/>
      <c r="G256" s="10"/>
      <c r="K256" s="8"/>
      <c r="L256" s="1"/>
      <c r="M256" s="1"/>
      <c r="N256" s="1"/>
      <c r="O256" s="1"/>
      <c r="P256" s="1"/>
      <c r="Q256" s="1"/>
    </row>
    <row r="257" spans="1:17" s="9" customFormat="1" x14ac:dyDescent="0.15">
      <c r="A257" s="8"/>
      <c r="B257" s="8"/>
      <c r="E257" s="8"/>
      <c r="F257" s="8"/>
      <c r="G257" s="10"/>
      <c r="K257" s="8"/>
      <c r="L257" s="1"/>
      <c r="M257" s="1"/>
      <c r="N257" s="1"/>
      <c r="O257" s="1"/>
      <c r="P257" s="1"/>
      <c r="Q257" s="1"/>
    </row>
    <row r="258" spans="1:17" s="9" customFormat="1" x14ac:dyDescent="0.15">
      <c r="A258" s="8"/>
      <c r="B258" s="8"/>
      <c r="E258" s="8"/>
      <c r="F258" s="8"/>
      <c r="G258" s="10"/>
      <c r="K258" s="8"/>
      <c r="L258" s="1"/>
      <c r="M258" s="1"/>
      <c r="N258" s="1"/>
      <c r="O258" s="1"/>
      <c r="P258" s="1"/>
      <c r="Q258" s="1"/>
    </row>
    <row r="259" spans="1:17" s="9" customFormat="1" x14ac:dyDescent="0.15">
      <c r="A259" s="8"/>
      <c r="B259" s="8"/>
      <c r="E259" s="8"/>
      <c r="F259" s="8"/>
      <c r="G259" s="10"/>
      <c r="K259" s="8"/>
      <c r="L259" s="1"/>
      <c r="M259" s="1"/>
      <c r="N259" s="1"/>
      <c r="O259" s="1"/>
      <c r="P259" s="1"/>
      <c r="Q259" s="1"/>
    </row>
    <row r="260" spans="1:17" s="9" customFormat="1" x14ac:dyDescent="0.15">
      <c r="A260" s="8"/>
      <c r="B260" s="8"/>
      <c r="E260" s="8"/>
      <c r="F260" s="8"/>
      <c r="G260" s="10"/>
      <c r="K260" s="8"/>
      <c r="L260" s="1"/>
      <c r="M260" s="1"/>
      <c r="N260" s="1"/>
      <c r="O260" s="1"/>
      <c r="P260" s="1"/>
      <c r="Q260" s="1"/>
    </row>
    <row r="261" spans="1:17" s="9" customFormat="1" x14ac:dyDescent="0.15">
      <c r="A261" s="8"/>
      <c r="B261" s="8"/>
      <c r="E261" s="8"/>
      <c r="F261" s="8"/>
      <c r="G261" s="10"/>
      <c r="K261" s="8"/>
      <c r="L261" s="1"/>
      <c r="M261" s="1"/>
      <c r="N261" s="1"/>
      <c r="O261" s="1"/>
      <c r="P261" s="1"/>
      <c r="Q261" s="1"/>
    </row>
    <row r="262" spans="1:17" s="9" customFormat="1" x14ac:dyDescent="0.15">
      <c r="A262" s="8"/>
      <c r="B262" s="8"/>
      <c r="E262" s="8"/>
      <c r="F262" s="8"/>
      <c r="G262" s="10"/>
      <c r="K262" s="8"/>
      <c r="L262" s="1"/>
      <c r="M262" s="1"/>
      <c r="N262" s="1"/>
      <c r="O262" s="1"/>
      <c r="P262" s="1"/>
      <c r="Q262" s="1"/>
    </row>
    <row r="263" spans="1:17" s="9" customFormat="1" x14ac:dyDescent="0.15">
      <c r="A263" s="8"/>
      <c r="B263" s="8"/>
      <c r="E263" s="8"/>
      <c r="F263" s="8"/>
      <c r="G263" s="10"/>
      <c r="K263" s="8"/>
      <c r="L263" s="1"/>
      <c r="M263" s="1"/>
      <c r="N263" s="1"/>
      <c r="O263" s="1"/>
      <c r="P263" s="1"/>
      <c r="Q263" s="1"/>
    </row>
    <row r="264" spans="1:17" s="9" customFormat="1" x14ac:dyDescent="0.15">
      <c r="A264" s="8"/>
      <c r="B264" s="8"/>
      <c r="E264" s="8"/>
      <c r="F264" s="8"/>
      <c r="G264" s="10"/>
      <c r="K264" s="8"/>
      <c r="L264" s="1"/>
      <c r="M264" s="1"/>
      <c r="N264" s="1"/>
      <c r="O264" s="1"/>
      <c r="P264" s="1"/>
      <c r="Q264" s="1"/>
    </row>
    <row r="265" spans="1:17" s="9" customFormat="1" x14ac:dyDescent="0.15">
      <c r="A265" s="8"/>
      <c r="B265" s="8"/>
      <c r="E265" s="8"/>
      <c r="F265" s="8"/>
      <c r="G265" s="10"/>
      <c r="K265" s="8"/>
      <c r="L265" s="1"/>
      <c r="M265" s="1"/>
      <c r="N265" s="1"/>
      <c r="O265" s="1"/>
      <c r="P265" s="1"/>
      <c r="Q265" s="1"/>
    </row>
    <row r="266" spans="1:17" s="9" customFormat="1" x14ac:dyDescent="0.15">
      <c r="A266" s="8"/>
      <c r="B266" s="8"/>
      <c r="E266" s="8"/>
      <c r="F266" s="8"/>
      <c r="G266" s="10"/>
      <c r="K266" s="8"/>
      <c r="L266" s="1"/>
      <c r="M266" s="1"/>
      <c r="N266" s="1"/>
      <c r="O266" s="1"/>
      <c r="P266" s="1"/>
      <c r="Q266" s="1"/>
    </row>
    <row r="267" spans="1:17" s="9" customFormat="1" x14ac:dyDescent="0.15">
      <c r="A267" s="8"/>
      <c r="B267" s="8"/>
      <c r="E267" s="8"/>
      <c r="F267" s="8"/>
      <c r="G267" s="10"/>
      <c r="K267" s="8"/>
      <c r="L267" s="1"/>
      <c r="M267" s="1"/>
      <c r="N267" s="1"/>
      <c r="O267" s="1"/>
      <c r="P267" s="1"/>
      <c r="Q267" s="1"/>
    </row>
    <row r="268" spans="1:17" s="9" customFormat="1" x14ac:dyDescent="0.15">
      <c r="A268" s="8"/>
      <c r="B268" s="8"/>
      <c r="E268" s="8"/>
      <c r="F268" s="8"/>
      <c r="G268" s="10"/>
      <c r="K268" s="8"/>
      <c r="L268" s="1"/>
      <c r="M268" s="1"/>
      <c r="N268" s="1"/>
      <c r="O268" s="1"/>
      <c r="P268" s="1"/>
      <c r="Q268" s="1"/>
    </row>
    <row r="269" spans="1:17" s="9" customFormat="1" x14ac:dyDescent="0.15">
      <c r="A269" s="8"/>
      <c r="B269" s="8"/>
      <c r="E269" s="8"/>
      <c r="F269" s="8"/>
      <c r="G269" s="10"/>
      <c r="K269" s="8"/>
      <c r="L269" s="1"/>
      <c r="M269" s="1"/>
      <c r="N269" s="1"/>
      <c r="O269" s="1"/>
      <c r="P269" s="1"/>
      <c r="Q269" s="1"/>
    </row>
    <row r="270" spans="1:17" s="9" customFormat="1" x14ac:dyDescent="0.15">
      <c r="A270" s="8"/>
      <c r="B270" s="8"/>
      <c r="E270" s="8"/>
      <c r="F270" s="8"/>
      <c r="G270" s="10"/>
      <c r="K270" s="8"/>
      <c r="L270" s="1"/>
      <c r="M270" s="1"/>
      <c r="N270" s="1"/>
      <c r="O270" s="1"/>
      <c r="P270" s="1"/>
      <c r="Q270" s="1"/>
    </row>
    <row r="271" spans="1:17" s="9" customFormat="1" x14ac:dyDescent="0.15">
      <c r="A271" s="8"/>
      <c r="B271" s="8"/>
      <c r="E271" s="8"/>
      <c r="F271" s="8"/>
      <c r="G271" s="10"/>
      <c r="K271" s="8"/>
      <c r="L271" s="1"/>
      <c r="M271" s="1"/>
      <c r="N271" s="1"/>
      <c r="O271" s="1"/>
      <c r="P271" s="1"/>
      <c r="Q271" s="1"/>
    </row>
    <row r="272" spans="1:17" s="9" customFormat="1" x14ac:dyDescent="0.15">
      <c r="A272" s="8"/>
      <c r="B272" s="8"/>
      <c r="E272" s="8"/>
      <c r="F272" s="8"/>
      <c r="G272" s="10"/>
      <c r="K272" s="8"/>
      <c r="L272" s="1"/>
      <c r="M272" s="1"/>
      <c r="N272" s="1"/>
      <c r="O272" s="1"/>
      <c r="P272" s="1"/>
      <c r="Q272" s="1"/>
    </row>
    <row r="273" spans="1:17" s="9" customFormat="1" x14ac:dyDescent="0.15">
      <c r="A273" s="8"/>
      <c r="B273" s="8"/>
      <c r="E273" s="8"/>
      <c r="F273" s="8"/>
      <c r="G273" s="10"/>
      <c r="K273" s="8"/>
      <c r="L273" s="1"/>
      <c r="M273" s="1"/>
      <c r="N273" s="1"/>
      <c r="O273" s="1"/>
      <c r="P273" s="1"/>
      <c r="Q273" s="1"/>
    </row>
    <row r="274" spans="1:17" s="9" customFormat="1" x14ac:dyDescent="0.15">
      <c r="A274" s="8"/>
      <c r="B274" s="8"/>
      <c r="E274" s="8"/>
      <c r="F274" s="8"/>
      <c r="G274" s="10"/>
      <c r="K274" s="8"/>
      <c r="L274" s="1"/>
      <c r="M274" s="1"/>
      <c r="N274" s="1"/>
      <c r="O274" s="1"/>
      <c r="P274" s="1"/>
      <c r="Q274" s="1"/>
    </row>
    <row r="275" spans="1:17" s="9" customFormat="1" x14ac:dyDescent="0.15">
      <c r="A275" s="8"/>
      <c r="B275" s="8"/>
      <c r="E275" s="8"/>
      <c r="F275" s="8"/>
      <c r="G275" s="10"/>
      <c r="K275" s="8"/>
      <c r="L275" s="1"/>
      <c r="M275" s="1"/>
      <c r="N275" s="1"/>
      <c r="O275" s="1"/>
      <c r="P275" s="1"/>
      <c r="Q275" s="1"/>
    </row>
    <row r="276" spans="1:17" s="9" customFormat="1" x14ac:dyDescent="0.15">
      <c r="A276" s="8"/>
      <c r="B276" s="8"/>
      <c r="E276" s="8"/>
      <c r="F276" s="8"/>
      <c r="G276" s="10"/>
      <c r="K276" s="8"/>
      <c r="L276" s="1"/>
      <c r="M276" s="1"/>
      <c r="N276" s="1"/>
      <c r="O276" s="1"/>
      <c r="P276" s="1"/>
      <c r="Q276" s="1"/>
    </row>
    <row r="277" spans="1:17" s="9" customFormat="1" x14ac:dyDescent="0.15">
      <c r="A277" s="8"/>
      <c r="B277" s="8"/>
      <c r="E277" s="8"/>
      <c r="F277" s="8"/>
      <c r="G277" s="10"/>
      <c r="K277" s="8"/>
      <c r="L277" s="1"/>
      <c r="M277" s="1"/>
      <c r="N277" s="1"/>
      <c r="O277" s="1"/>
      <c r="P277" s="1"/>
      <c r="Q277" s="1"/>
    </row>
    <row r="278" spans="1:17" s="9" customFormat="1" x14ac:dyDescent="0.15">
      <c r="A278" s="8"/>
      <c r="B278" s="8"/>
      <c r="E278" s="8"/>
      <c r="F278" s="8"/>
      <c r="G278" s="10"/>
      <c r="K278" s="8"/>
      <c r="L278" s="1"/>
      <c r="M278" s="1"/>
      <c r="N278" s="1"/>
      <c r="O278" s="1"/>
      <c r="P278" s="1"/>
      <c r="Q278" s="1"/>
    </row>
    <row r="279" spans="1:17" s="9" customFormat="1" x14ac:dyDescent="0.15">
      <c r="A279" s="8"/>
      <c r="B279" s="8"/>
      <c r="E279" s="8"/>
      <c r="F279" s="8"/>
      <c r="G279" s="10"/>
      <c r="K279" s="8"/>
      <c r="L279" s="1"/>
      <c r="M279" s="1"/>
      <c r="N279" s="1"/>
      <c r="O279" s="1"/>
      <c r="P279" s="1"/>
      <c r="Q279" s="1"/>
    </row>
    <row r="280" spans="1:17" s="9" customFormat="1" x14ac:dyDescent="0.15">
      <c r="A280" s="8"/>
      <c r="B280" s="8"/>
      <c r="E280" s="8"/>
      <c r="F280" s="8"/>
      <c r="G280" s="10"/>
      <c r="K280" s="8"/>
      <c r="L280" s="1"/>
      <c r="M280" s="1"/>
      <c r="N280" s="1"/>
      <c r="O280" s="1"/>
      <c r="P280" s="1"/>
      <c r="Q280" s="1"/>
    </row>
    <row r="281" spans="1:17" s="9" customFormat="1" x14ac:dyDescent="0.15">
      <c r="A281" s="8"/>
      <c r="B281" s="8"/>
      <c r="E281" s="8"/>
      <c r="F281" s="8"/>
      <c r="G281" s="10"/>
      <c r="K281" s="8"/>
      <c r="L281" s="1"/>
      <c r="M281" s="1"/>
      <c r="N281" s="1"/>
      <c r="O281" s="1"/>
      <c r="P281" s="1"/>
      <c r="Q281" s="1"/>
    </row>
    <row r="282" spans="1:17" s="9" customFormat="1" x14ac:dyDescent="0.15">
      <c r="A282" s="8"/>
      <c r="B282" s="8"/>
      <c r="E282" s="8"/>
      <c r="F282" s="8"/>
      <c r="G282" s="10"/>
      <c r="K282" s="8"/>
      <c r="L282" s="1"/>
      <c r="M282" s="1"/>
      <c r="N282" s="1"/>
      <c r="O282" s="1"/>
      <c r="P282" s="1"/>
      <c r="Q282" s="1"/>
    </row>
    <row r="283" spans="1:17" s="9" customFormat="1" x14ac:dyDescent="0.15">
      <c r="A283" s="8"/>
      <c r="B283" s="8"/>
      <c r="E283" s="8"/>
      <c r="F283" s="8"/>
      <c r="G283" s="10"/>
      <c r="K283" s="8"/>
      <c r="L283" s="1"/>
      <c r="M283" s="1"/>
      <c r="N283" s="1"/>
      <c r="O283" s="1"/>
      <c r="P283" s="1"/>
      <c r="Q283" s="1"/>
    </row>
    <row r="284" spans="1:17" s="9" customFormat="1" x14ac:dyDescent="0.15">
      <c r="A284" s="8"/>
      <c r="B284" s="8"/>
      <c r="E284" s="8"/>
      <c r="F284" s="8"/>
      <c r="G284" s="10"/>
      <c r="K284" s="8"/>
      <c r="L284" s="1"/>
      <c r="M284" s="1"/>
      <c r="N284" s="1"/>
      <c r="O284" s="1"/>
      <c r="P284" s="1"/>
      <c r="Q284" s="1"/>
    </row>
    <row r="285" spans="1:17" s="9" customFormat="1" x14ac:dyDescent="0.15">
      <c r="A285" s="8"/>
      <c r="B285" s="8"/>
      <c r="E285" s="8"/>
      <c r="F285" s="8"/>
      <c r="G285" s="10"/>
      <c r="K285" s="8"/>
      <c r="L285" s="1"/>
      <c r="M285" s="1"/>
      <c r="N285" s="1"/>
      <c r="O285" s="1"/>
      <c r="P285" s="1"/>
      <c r="Q285" s="1"/>
    </row>
    <row r="286" spans="1:17" s="9" customFormat="1" x14ac:dyDescent="0.15">
      <c r="A286" s="8"/>
      <c r="B286" s="8"/>
      <c r="E286" s="8"/>
      <c r="F286" s="8"/>
      <c r="G286" s="10"/>
      <c r="K286" s="8"/>
      <c r="L286" s="1"/>
      <c r="M286" s="1"/>
      <c r="N286" s="1"/>
      <c r="O286" s="1"/>
      <c r="P286" s="1"/>
      <c r="Q286" s="1"/>
    </row>
    <row r="287" spans="1:17" s="9" customFormat="1" x14ac:dyDescent="0.15">
      <c r="A287" s="8"/>
      <c r="B287" s="8"/>
      <c r="E287" s="8"/>
      <c r="F287" s="8"/>
      <c r="G287" s="10"/>
      <c r="K287" s="8"/>
      <c r="L287" s="1"/>
      <c r="M287" s="1"/>
      <c r="N287" s="1"/>
      <c r="O287" s="1"/>
      <c r="P287" s="1"/>
      <c r="Q287" s="1"/>
    </row>
    <row r="288" spans="1:17" s="9" customFormat="1" x14ac:dyDescent="0.15">
      <c r="A288" s="8"/>
      <c r="B288" s="8"/>
      <c r="E288" s="8"/>
      <c r="F288" s="8"/>
      <c r="G288" s="10"/>
      <c r="K288" s="8"/>
      <c r="L288" s="1"/>
      <c r="M288" s="1"/>
      <c r="N288" s="1"/>
      <c r="O288" s="1"/>
      <c r="P288" s="1"/>
      <c r="Q288" s="1"/>
    </row>
    <row r="289" spans="1:17" s="9" customFormat="1" x14ac:dyDescent="0.15">
      <c r="A289" s="8"/>
      <c r="B289" s="8"/>
      <c r="E289" s="8"/>
      <c r="F289" s="8"/>
      <c r="G289" s="10"/>
      <c r="K289" s="8"/>
      <c r="L289" s="1"/>
      <c r="M289" s="1"/>
      <c r="N289" s="1"/>
      <c r="O289" s="1"/>
      <c r="P289" s="1"/>
      <c r="Q289" s="1"/>
    </row>
    <row r="290" spans="1:17" s="9" customFormat="1" x14ac:dyDescent="0.15">
      <c r="A290" s="8"/>
      <c r="B290" s="8"/>
      <c r="E290" s="8"/>
      <c r="F290" s="8"/>
      <c r="G290" s="10"/>
      <c r="K290" s="8"/>
      <c r="L290" s="1"/>
      <c r="M290" s="1"/>
      <c r="N290" s="1"/>
      <c r="O290" s="1"/>
      <c r="P290" s="1"/>
      <c r="Q290" s="1"/>
    </row>
    <row r="291" spans="1:17" s="9" customFormat="1" x14ac:dyDescent="0.15">
      <c r="A291" s="8"/>
      <c r="B291" s="8"/>
      <c r="E291" s="8"/>
      <c r="F291" s="8"/>
      <c r="G291" s="10"/>
      <c r="K291" s="8"/>
      <c r="L291" s="1"/>
      <c r="M291" s="1"/>
      <c r="N291" s="1"/>
      <c r="O291" s="1"/>
      <c r="P291" s="1"/>
      <c r="Q291" s="1"/>
    </row>
    <row r="292" spans="1:17" s="9" customFormat="1" x14ac:dyDescent="0.15">
      <c r="A292" s="8"/>
      <c r="B292" s="8"/>
      <c r="E292" s="8"/>
      <c r="F292" s="8"/>
      <c r="G292" s="10"/>
      <c r="K292" s="8"/>
      <c r="L292" s="1"/>
      <c r="M292" s="1"/>
      <c r="N292" s="1"/>
      <c r="O292" s="1"/>
      <c r="P292" s="1"/>
      <c r="Q292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  <rowBreaks count="1" manualBreakCount="1">
    <brk id="72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outlinePr summaryRight="0"/>
  </sheetPr>
  <dimension ref="A1:Q233"/>
  <sheetViews>
    <sheetView showZeros="0" view="pageBreakPreview" zoomScaleSheetLayoutView="100" workbookViewId="0">
      <selection activeCell="E9" sqref="E9"/>
    </sheetView>
  </sheetViews>
  <sheetFormatPr defaultRowHeight="13.5" x14ac:dyDescent="0.15"/>
  <cols>
    <col min="1" max="1" width="42.28515625" style="8" customWidth="1"/>
    <col min="2" max="2" width="36.85546875" style="8" customWidth="1"/>
    <col min="3" max="4" width="10.85546875" style="9" customWidth="1"/>
    <col min="5" max="5" width="18.42578125" style="8" customWidth="1"/>
    <col min="6" max="6" width="24" style="8" customWidth="1"/>
    <col min="7" max="7" width="18" style="8" customWidth="1"/>
    <col min="8" max="8" width="12.140625" style="9" bestFit="1" customWidth="1"/>
    <col min="9" max="9" width="8" style="9" bestFit="1" customWidth="1"/>
    <col min="10" max="10" width="10.5703125" style="9" bestFit="1" customWidth="1"/>
    <col min="11" max="11" width="12.5703125" style="8" customWidth="1"/>
    <col min="12" max="12" width="16.5703125" style="1" customWidth="1"/>
    <col min="13" max="15" width="11" style="1" customWidth="1"/>
    <col min="16" max="16" width="16.140625" style="1" customWidth="1"/>
    <col min="17" max="17" width="16.85546875" style="1" customWidth="1"/>
    <col min="18" max="16384" width="9.140625" style="1"/>
  </cols>
  <sheetData>
    <row r="1" spans="1:17" ht="39.950000000000003" customHeight="1" x14ac:dyDescent="0.15">
      <c r="A1" s="122" t="s">
        <v>126</v>
      </c>
      <c r="B1" s="122"/>
      <c r="C1" s="122"/>
      <c r="D1" s="122"/>
      <c r="E1" s="122"/>
      <c r="F1" s="122"/>
      <c r="G1" s="122"/>
      <c r="H1" s="30"/>
      <c r="I1" s="30"/>
      <c r="J1" s="30"/>
      <c r="K1" s="30"/>
    </row>
    <row r="2" spans="1:17" ht="30" customHeight="1" x14ac:dyDescent="0.15">
      <c r="A2" s="2" t="s">
        <v>44</v>
      </c>
      <c r="B2" s="3"/>
      <c r="C2" s="3"/>
      <c r="D2" s="3"/>
      <c r="E2" s="3"/>
      <c r="F2" s="12"/>
      <c r="G2" s="12" t="s">
        <v>11</v>
      </c>
      <c r="H2" s="3"/>
      <c r="I2" s="33"/>
      <c r="J2" s="33"/>
      <c r="K2" s="33"/>
    </row>
    <row r="3" spans="1:17" s="4" customFormat="1" ht="30" customHeight="1" x14ac:dyDescent="0.25">
      <c r="A3" s="123" t="s">
        <v>9</v>
      </c>
      <c r="B3" s="125" t="s">
        <v>10</v>
      </c>
      <c r="C3" s="125" t="s">
        <v>0</v>
      </c>
      <c r="D3" s="125" t="s">
        <v>41</v>
      </c>
      <c r="E3" s="127" t="s">
        <v>34</v>
      </c>
      <c r="F3" s="127" t="s">
        <v>35</v>
      </c>
      <c r="G3" s="129" t="s">
        <v>42</v>
      </c>
      <c r="H3" s="143" t="s">
        <v>40</v>
      </c>
      <c r="I3" s="144"/>
      <c r="J3" s="144"/>
      <c r="K3" s="145"/>
      <c r="L3" s="34"/>
    </row>
    <row r="4" spans="1:17" s="4" customFormat="1" ht="30" customHeight="1" x14ac:dyDescent="0.25">
      <c r="A4" s="124"/>
      <c r="B4" s="126"/>
      <c r="C4" s="126"/>
      <c r="D4" s="126"/>
      <c r="E4" s="128"/>
      <c r="F4" s="128"/>
      <c r="G4" s="130"/>
      <c r="H4" s="35" t="s">
        <v>38</v>
      </c>
      <c r="I4" s="36" t="s">
        <v>37</v>
      </c>
      <c r="J4" s="36" t="s">
        <v>39</v>
      </c>
      <c r="K4" s="37" t="s">
        <v>36</v>
      </c>
      <c r="L4" s="34"/>
    </row>
    <row r="5" spans="1:17" s="5" customFormat="1" ht="30" customHeight="1" x14ac:dyDescent="0.25">
      <c r="A5" s="38" t="s">
        <v>26</v>
      </c>
      <c r="B5" s="39"/>
      <c r="C5" s="40" t="s">
        <v>1</v>
      </c>
      <c r="D5" s="40"/>
      <c r="E5" s="41"/>
      <c r="F5" s="42">
        <f>F6</f>
        <v>0</v>
      </c>
      <c r="G5" s="43"/>
      <c r="H5" s="44"/>
      <c r="I5" s="45"/>
      <c r="J5" s="45"/>
      <c r="K5" s="46"/>
      <c r="L5" s="47"/>
    </row>
    <row r="6" spans="1:17" s="6" customFormat="1" ht="36.75" customHeight="1" x14ac:dyDescent="0.25">
      <c r="A6" s="38" t="s">
        <v>176</v>
      </c>
      <c r="B6" s="38"/>
      <c r="C6" s="48"/>
      <c r="D6" s="48"/>
      <c r="E6" s="49"/>
      <c r="F6" s="50">
        <f>SUM(F7:F32)</f>
        <v>0</v>
      </c>
      <c r="G6" s="43"/>
      <c r="H6" s="52"/>
      <c r="I6" s="53"/>
      <c r="J6" s="53"/>
      <c r="K6" s="46"/>
      <c r="L6" s="54"/>
      <c r="P6" s="20" t="e">
        <f>725829964-F6-#REF!-#REF!-#REF!-#REF!</f>
        <v>#REF!</v>
      </c>
    </row>
    <row r="7" spans="1:17" s="11" customFormat="1" ht="36.75" customHeight="1" x14ac:dyDescent="0.25">
      <c r="A7" s="75" t="s">
        <v>177</v>
      </c>
      <c r="B7" s="75" t="s">
        <v>178</v>
      </c>
      <c r="C7" s="57" t="s">
        <v>219</v>
      </c>
      <c r="D7" s="72"/>
      <c r="E7" s="72">
        <f>3630000*1.1</f>
        <v>3993000.0000000005</v>
      </c>
      <c r="F7" s="60">
        <f>TRUNC(E7*D7,0)</f>
        <v>0</v>
      </c>
      <c r="G7" s="43"/>
      <c r="H7" s="62"/>
      <c r="I7" s="63"/>
      <c r="J7" s="63"/>
      <c r="K7" s="46">
        <f t="shared" ref="K7:K8" si="0">SUM(H7:J7)</f>
        <v>0</v>
      </c>
      <c r="L7" s="56"/>
      <c r="N7" s="32">
        <f t="shared" ref="N7:N10" si="1">SUM(H7:J7)</f>
        <v>0</v>
      </c>
      <c r="O7" s="32">
        <f t="shared" ref="O7:O10" si="2">K7-N7</f>
        <v>0</v>
      </c>
    </row>
    <row r="8" spans="1:17" ht="36.75" customHeight="1" x14ac:dyDescent="0.25">
      <c r="A8" s="75" t="s">
        <v>179</v>
      </c>
      <c r="B8" s="75" t="s">
        <v>178</v>
      </c>
      <c r="C8" s="57" t="s">
        <v>218</v>
      </c>
      <c r="D8" s="72"/>
      <c r="E8" s="72">
        <f>3630000*1.1</f>
        <v>3993000.0000000005</v>
      </c>
      <c r="F8" s="60">
        <f>TRUNC(E8*D8,0)</f>
        <v>0</v>
      </c>
      <c r="G8" s="61"/>
      <c r="H8" s="62"/>
      <c r="I8" s="63"/>
      <c r="J8" s="63"/>
      <c r="K8" s="58">
        <f t="shared" si="0"/>
        <v>0</v>
      </c>
      <c r="L8" s="64"/>
      <c r="N8" s="32">
        <f t="shared" si="1"/>
        <v>0</v>
      </c>
      <c r="O8" s="32">
        <f t="shared" si="2"/>
        <v>0</v>
      </c>
      <c r="P8" s="20">
        <f>'[79]관급자재(토목,기계)_전체분'!$L$619+'[79]관급자재(토목,기계)_전체분'!$L$620+'[79]관급자재(토목,기계)_전체분'!$L$542+'[79]관급자재(토목,기계)_전체분'!$L$543</f>
        <v>197966660</v>
      </c>
      <c r="Q8" s="20">
        <f>'[79]관급자재(토목,기계)_전체분'!$L$605+'[79]관급자재(토목,기계)_전체분'!$L$606</f>
        <v>1715200</v>
      </c>
    </row>
    <row r="9" spans="1:17" ht="36.75" customHeight="1" x14ac:dyDescent="0.25">
      <c r="A9" s="75" t="s">
        <v>180</v>
      </c>
      <c r="B9" s="75" t="s">
        <v>181</v>
      </c>
      <c r="C9" s="57" t="s">
        <v>218</v>
      </c>
      <c r="D9" s="72"/>
      <c r="E9" s="73">
        <f>3930000*1.1</f>
        <v>4323000</v>
      </c>
      <c r="F9" s="60">
        <f t="shared" ref="F9:F31" si="3">TRUNC(E9*D9,0)</f>
        <v>0</v>
      </c>
      <c r="G9" s="61"/>
      <c r="H9" s="62"/>
      <c r="I9" s="63"/>
      <c r="J9" s="63"/>
      <c r="K9" s="58">
        <f>SUM(H9:J9)</f>
        <v>0</v>
      </c>
      <c r="L9" s="64"/>
      <c r="N9" s="32">
        <f t="shared" si="1"/>
        <v>0</v>
      </c>
      <c r="O9" s="32">
        <f t="shared" si="2"/>
        <v>0</v>
      </c>
      <c r="P9" s="20">
        <f>TRUNC(P8*0.54%)</f>
        <v>1069019</v>
      </c>
      <c r="Q9" s="20">
        <f>TRUNC(Q8*0.54%)</f>
        <v>9262</v>
      </c>
    </row>
    <row r="10" spans="1:17" ht="36.75" customHeight="1" x14ac:dyDescent="0.15">
      <c r="A10" s="75" t="s">
        <v>182</v>
      </c>
      <c r="B10" s="75" t="s">
        <v>183</v>
      </c>
      <c r="C10" s="57" t="s">
        <v>218</v>
      </c>
      <c r="D10" s="72"/>
      <c r="E10" s="73">
        <f>3930000*1.1</f>
        <v>4323000</v>
      </c>
      <c r="F10" s="60">
        <f t="shared" si="3"/>
        <v>0</v>
      </c>
      <c r="G10" s="61"/>
      <c r="H10" s="62"/>
      <c r="I10" s="63"/>
      <c r="J10" s="63"/>
      <c r="K10" s="65">
        <f t="shared" ref="K10:K31" si="4">SUM(H10:J10)</f>
        <v>0</v>
      </c>
      <c r="L10" s="60">
        <f>TRUNC(SUM(F8:F9)*K10%,-1)</f>
        <v>0</v>
      </c>
      <c r="M10" s="31"/>
      <c r="N10" s="32">
        <f t="shared" si="1"/>
        <v>0</v>
      </c>
      <c r="O10" s="32">
        <f t="shared" si="2"/>
        <v>0</v>
      </c>
    </row>
    <row r="11" spans="1:17" s="6" customFormat="1" ht="36.75" customHeight="1" x14ac:dyDescent="0.25">
      <c r="A11" s="75" t="s">
        <v>184</v>
      </c>
      <c r="B11" s="75" t="s">
        <v>185</v>
      </c>
      <c r="C11" s="57" t="s">
        <v>218</v>
      </c>
      <c r="D11" s="72"/>
      <c r="E11" s="73">
        <f>4450000*1.1</f>
        <v>4895000</v>
      </c>
      <c r="F11" s="60">
        <f t="shared" si="3"/>
        <v>0</v>
      </c>
      <c r="G11" s="51"/>
      <c r="H11" s="52"/>
      <c r="I11" s="53"/>
      <c r="J11" s="53"/>
      <c r="K11" s="46">
        <f t="shared" si="4"/>
        <v>0</v>
      </c>
      <c r="L11" s="54"/>
      <c r="P11" s="31"/>
    </row>
    <row r="12" spans="1:17" s="11" customFormat="1" ht="36.75" customHeight="1" x14ac:dyDescent="0.25">
      <c r="A12" s="75" t="s">
        <v>186</v>
      </c>
      <c r="B12" s="75" t="s">
        <v>187</v>
      </c>
      <c r="C12" s="57" t="s">
        <v>218</v>
      </c>
      <c r="D12" s="72"/>
      <c r="E12" s="73">
        <f>4450000*1.1</f>
        <v>4895000</v>
      </c>
      <c r="F12" s="60">
        <f t="shared" si="3"/>
        <v>0</v>
      </c>
      <c r="G12" s="43"/>
      <c r="H12" s="62"/>
      <c r="I12" s="63"/>
      <c r="J12" s="63"/>
      <c r="K12" s="46">
        <f t="shared" si="4"/>
        <v>0</v>
      </c>
      <c r="L12" s="56"/>
      <c r="N12" s="32">
        <f t="shared" ref="N12:N17" si="5">SUM(H12:J12)</f>
        <v>0</v>
      </c>
      <c r="O12" s="32">
        <f t="shared" ref="O12:O17" si="6">K12-N12</f>
        <v>0</v>
      </c>
    </row>
    <row r="13" spans="1:17" ht="36.75" customHeight="1" x14ac:dyDescent="0.25">
      <c r="A13" s="75" t="s">
        <v>188</v>
      </c>
      <c r="B13" s="75" t="s">
        <v>183</v>
      </c>
      <c r="C13" s="57" t="s">
        <v>218</v>
      </c>
      <c r="D13" s="72"/>
      <c r="E13" s="74">
        <f>3930000*1.1</f>
        <v>4323000</v>
      </c>
      <c r="F13" s="60">
        <f t="shared" si="3"/>
        <v>0</v>
      </c>
      <c r="G13" s="61"/>
      <c r="H13" s="62"/>
      <c r="I13" s="63"/>
      <c r="J13" s="63"/>
      <c r="K13" s="58">
        <f t="shared" si="4"/>
        <v>0</v>
      </c>
      <c r="L13" s="64"/>
      <c r="N13" s="32">
        <f t="shared" si="5"/>
        <v>0</v>
      </c>
      <c r="O13" s="32">
        <f t="shared" si="6"/>
        <v>0</v>
      </c>
      <c r="P13" s="20">
        <f>'[79]관급자재(토목,기계)_전체분'!$L$619+'[79]관급자재(토목,기계)_전체분'!$L$620+'[79]관급자재(토목,기계)_전체분'!$L$542+'[79]관급자재(토목,기계)_전체분'!$L$543</f>
        <v>197966660</v>
      </c>
      <c r="Q13" s="20">
        <f>'[79]관급자재(토목,기계)_전체분'!$L$605+'[79]관급자재(토목,기계)_전체분'!$L$606</f>
        <v>1715200</v>
      </c>
    </row>
    <row r="14" spans="1:17" ht="36.75" customHeight="1" x14ac:dyDescent="0.25">
      <c r="A14" s="75" t="s">
        <v>189</v>
      </c>
      <c r="B14" s="75" t="s">
        <v>190</v>
      </c>
      <c r="C14" s="57" t="s">
        <v>218</v>
      </c>
      <c r="D14" s="72"/>
      <c r="E14" s="74">
        <f>4450000*1.1</f>
        <v>4895000</v>
      </c>
      <c r="F14" s="60">
        <f t="shared" si="3"/>
        <v>0</v>
      </c>
      <c r="G14" s="61"/>
      <c r="H14" s="62"/>
      <c r="I14" s="63"/>
      <c r="J14" s="63"/>
      <c r="K14" s="58">
        <f t="shared" si="4"/>
        <v>0</v>
      </c>
      <c r="L14" s="64"/>
      <c r="N14" s="32">
        <f t="shared" si="5"/>
        <v>0</v>
      </c>
      <c r="O14" s="32">
        <f t="shared" si="6"/>
        <v>0</v>
      </c>
      <c r="P14" s="20">
        <f>TRUNC(P13*0.54%)</f>
        <v>1069019</v>
      </c>
      <c r="Q14" s="20">
        <f>TRUNC(Q13*0.54%)</f>
        <v>9262</v>
      </c>
    </row>
    <row r="15" spans="1:17" ht="36.75" customHeight="1" x14ac:dyDescent="0.25">
      <c r="A15" s="75" t="s">
        <v>191</v>
      </c>
      <c r="B15" s="75" t="s">
        <v>192</v>
      </c>
      <c r="C15" s="57" t="s">
        <v>218</v>
      </c>
      <c r="D15" s="72"/>
      <c r="E15" s="74">
        <f>4050000*1.1</f>
        <v>4455000</v>
      </c>
      <c r="F15" s="60">
        <f t="shared" si="3"/>
        <v>0</v>
      </c>
      <c r="G15" s="61"/>
      <c r="H15" s="62"/>
      <c r="I15" s="63"/>
      <c r="J15" s="63"/>
      <c r="K15" s="58">
        <f t="shared" si="4"/>
        <v>0</v>
      </c>
      <c r="L15" s="64"/>
      <c r="N15" s="32">
        <f t="shared" si="5"/>
        <v>0</v>
      </c>
      <c r="O15" s="32">
        <f t="shared" si="6"/>
        <v>0</v>
      </c>
      <c r="P15" s="20">
        <f>'[79]관급자재(토목,기계)_전체분'!$L$619+'[79]관급자재(토목,기계)_전체분'!$L$620+'[79]관급자재(토목,기계)_전체분'!$L$542+'[79]관급자재(토목,기계)_전체분'!$L$543</f>
        <v>197966660</v>
      </c>
      <c r="Q15" s="20">
        <f>'[79]관급자재(토목,기계)_전체분'!$L$605+'[79]관급자재(토목,기계)_전체분'!$L$606</f>
        <v>1715200</v>
      </c>
    </row>
    <row r="16" spans="1:17" ht="36.75" customHeight="1" x14ac:dyDescent="0.25">
      <c r="A16" s="75" t="s">
        <v>193</v>
      </c>
      <c r="B16" s="75" t="s">
        <v>194</v>
      </c>
      <c r="C16" s="57" t="s">
        <v>218</v>
      </c>
      <c r="D16" s="72"/>
      <c r="E16" s="74">
        <f>4920000*1.1</f>
        <v>5412000</v>
      </c>
      <c r="F16" s="60">
        <f t="shared" si="3"/>
        <v>0</v>
      </c>
      <c r="G16" s="61"/>
      <c r="H16" s="62"/>
      <c r="I16" s="63"/>
      <c r="J16" s="63"/>
      <c r="K16" s="58">
        <f t="shared" si="4"/>
        <v>0</v>
      </c>
      <c r="L16" s="64"/>
      <c r="N16" s="32">
        <f t="shared" si="5"/>
        <v>0</v>
      </c>
      <c r="O16" s="32">
        <f t="shared" si="6"/>
        <v>0</v>
      </c>
      <c r="P16" s="20">
        <f>TRUNC(P15*0.54%)</f>
        <v>1069019</v>
      </c>
      <c r="Q16" s="20">
        <f>TRUNC(Q15*0.54%)</f>
        <v>9262</v>
      </c>
    </row>
    <row r="17" spans="1:16" ht="36.75" customHeight="1" x14ac:dyDescent="0.15">
      <c r="A17" s="75" t="s">
        <v>195</v>
      </c>
      <c r="B17" s="75" t="s">
        <v>196</v>
      </c>
      <c r="C17" s="57" t="s">
        <v>218</v>
      </c>
      <c r="D17" s="72"/>
      <c r="E17" s="74">
        <f>4450000*1.1</f>
        <v>4895000</v>
      </c>
      <c r="F17" s="60">
        <f t="shared" si="3"/>
        <v>0</v>
      </c>
      <c r="G17" s="61"/>
      <c r="H17" s="62"/>
      <c r="I17" s="63"/>
      <c r="J17" s="63"/>
      <c r="K17" s="65">
        <f t="shared" si="4"/>
        <v>0</v>
      </c>
      <c r="L17" s="60">
        <f>TRUNC(SUM(F15:F16)*K17%,-1)</f>
        <v>0</v>
      </c>
      <c r="M17" s="31"/>
      <c r="N17" s="32">
        <f t="shared" si="5"/>
        <v>0</v>
      </c>
      <c r="O17" s="32">
        <f t="shared" si="6"/>
        <v>0</v>
      </c>
    </row>
    <row r="18" spans="1:16" s="6" customFormat="1" ht="36.75" customHeight="1" x14ac:dyDescent="0.25">
      <c r="A18" s="75" t="s">
        <v>197</v>
      </c>
      <c r="B18" s="75" t="s">
        <v>198</v>
      </c>
      <c r="C18" s="57" t="s">
        <v>218</v>
      </c>
      <c r="D18" s="72"/>
      <c r="E18" s="73">
        <f>4800000*1.1</f>
        <v>5280000</v>
      </c>
      <c r="F18" s="60">
        <f t="shared" si="3"/>
        <v>0</v>
      </c>
      <c r="G18" s="51"/>
      <c r="H18" s="52"/>
      <c r="I18" s="53"/>
      <c r="J18" s="53"/>
      <c r="K18" s="46">
        <f t="shared" si="4"/>
        <v>0</v>
      </c>
      <c r="L18" s="54"/>
      <c r="P18" s="31"/>
    </row>
    <row r="19" spans="1:16" s="11" customFormat="1" ht="36.75" customHeight="1" x14ac:dyDescent="0.25">
      <c r="A19" s="75" t="s">
        <v>199</v>
      </c>
      <c r="B19" s="75" t="s">
        <v>183</v>
      </c>
      <c r="C19" s="57" t="s">
        <v>218</v>
      </c>
      <c r="D19" s="72"/>
      <c r="E19" s="73">
        <f>3930000*1.1</f>
        <v>4323000</v>
      </c>
      <c r="F19" s="60">
        <f t="shared" si="3"/>
        <v>0</v>
      </c>
      <c r="G19" s="43"/>
      <c r="H19" s="62"/>
      <c r="I19" s="63"/>
      <c r="J19" s="63"/>
      <c r="K19" s="46">
        <f t="shared" si="4"/>
        <v>0</v>
      </c>
      <c r="L19" s="56"/>
      <c r="N19" s="32">
        <f t="shared" ref="N19:N29" si="7">SUM(H19:J19)</f>
        <v>0</v>
      </c>
      <c r="O19" s="32">
        <f t="shared" ref="O19:O32" si="8">K19-N19</f>
        <v>0</v>
      </c>
    </row>
    <row r="20" spans="1:16" ht="36.75" customHeight="1" x14ac:dyDescent="0.25">
      <c r="A20" s="75" t="s">
        <v>200</v>
      </c>
      <c r="B20" s="75" t="s">
        <v>201</v>
      </c>
      <c r="C20" s="57" t="s">
        <v>218</v>
      </c>
      <c r="D20" s="72"/>
      <c r="E20" s="73">
        <f>4800000*1.1</f>
        <v>5280000</v>
      </c>
      <c r="F20" s="60">
        <f t="shared" si="3"/>
        <v>0</v>
      </c>
      <c r="G20" s="61"/>
      <c r="H20" s="62"/>
      <c r="I20" s="63"/>
      <c r="J20" s="63"/>
      <c r="K20" s="58">
        <f t="shared" si="4"/>
        <v>0</v>
      </c>
      <c r="L20" s="64"/>
      <c r="N20" s="32">
        <f t="shared" si="7"/>
        <v>0</v>
      </c>
      <c r="O20" s="32">
        <f t="shared" si="8"/>
        <v>0</v>
      </c>
    </row>
    <row r="21" spans="1:16" ht="36.75" customHeight="1" x14ac:dyDescent="0.25">
      <c r="A21" s="75" t="s">
        <v>202</v>
      </c>
      <c r="B21" s="75" t="s">
        <v>185</v>
      </c>
      <c r="C21" s="57" t="s">
        <v>218</v>
      </c>
      <c r="D21" s="72"/>
      <c r="E21" s="73">
        <f>4450000*1.1</f>
        <v>4895000</v>
      </c>
      <c r="F21" s="60">
        <f t="shared" si="3"/>
        <v>0</v>
      </c>
      <c r="G21" s="61"/>
      <c r="H21" s="62"/>
      <c r="I21" s="63"/>
      <c r="J21" s="63"/>
      <c r="K21" s="58">
        <f t="shared" si="4"/>
        <v>0</v>
      </c>
      <c r="L21" s="64"/>
      <c r="N21" s="32">
        <f t="shared" si="7"/>
        <v>0</v>
      </c>
      <c r="O21" s="32">
        <f t="shared" si="8"/>
        <v>0</v>
      </c>
    </row>
    <row r="22" spans="1:16" ht="36.75" customHeight="1" x14ac:dyDescent="0.25">
      <c r="A22" s="75" t="s">
        <v>203</v>
      </c>
      <c r="B22" s="75" t="s">
        <v>204</v>
      </c>
      <c r="C22" s="57" t="s">
        <v>218</v>
      </c>
      <c r="D22" s="72"/>
      <c r="E22" s="73">
        <f>4050000*1.1</f>
        <v>4455000</v>
      </c>
      <c r="F22" s="60">
        <f t="shared" si="3"/>
        <v>0</v>
      </c>
      <c r="G22" s="61"/>
      <c r="H22" s="62"/>
      <c r="I22" s="63"/>
      <c r="J22" s="63"/>
      <c r="K22" s="58">
        <f t="shared" si="4"/>
        <v>0</v>
      </c>
      <c r="L22" s="64"/>
      <c r="N22" s="32">
        <f t="shared" si="7"/>
        <v>0</v>
      </c>
      <c r="O22" s="32">
        <f t="shared" si="8"/>
        <v>0</v>
      </c>
    </row>
    <row r="23" spans="1:16" ht="36.75" customHeight="1" x14ac:dyDescent="0.15">
      <c r="A23" s="75" t="s">
        <v>205</v>
      </c>
      <c r="B23" s="75" t="s">
        <v>183</v>
      </c>
      <c r="C23" s="57" t="s">
        <v>218</v>
      </c>
      <c r="D23" s="72"/>
      <c r="E23" s="73">
        <f>3930000*1.1</f>
        <v>4323000</v>
      </c>
      <c r="F23" s="60">
        <f t="shared" si="3"/>
        <v>0</v>
      </c>
      <c r="G23" s="61"/>
      <c r="H23" s="62"/>
      <c r="I23" s="63"/>
      <c r="J23" s="63"/>
      <c r="K23" s="65">
        <f t="shared" si="4"/>
        <v>0</v>
      </c>
      <c r="L23" s="60">
        <f>TRUNC(SUM(F20:F22)*K23%,-1)</f>
        <v>0</v>
      </c>
      <c r="M23" s="31"/>
      <c r="N23" s="32">
        <f t="shared" si="7"/>
        <v>0</v>
      </c>
      <c r="O23" s="32">
        <f t="shared" si="8"/>
        <v>0</v>
      </c>
    </row>
    <row r="24" spans="1:16" ht="36.75" customHeight="1" x14ac:dyDescent="0.25">
      <c r="A24" s="75" t="s">
        <v>206</v>
      </c>
      <c r="B24" s="75" t="s">
        <v>185</v>
      </c>
      <c r="C24" s="57" t="s">
        <v>218</v>
      </c>
      <c r="D24" s="72"/>
      <c r="E24" s="73">
        <f>4450000*1.1</f>
        <v>4895000</v>
      </c>
      <c r="F24" s="60">
        <f t="shared" si="3"/>
        <v>0</v>
      </c>
      <c r="G24" s="61"/>
      <c r="H24" s="62"/>
      <c r="I24" s="63"/>
      <c r="J24" s="63"/>
      <c r="K24" s="58">
        <f t="shared" si="4"/>
        <v>0</v>
      </c>
      <c r="L24" s="64"/>
      <c r="N24" s="32">
        <f t="shared" si="7"/>
        <v>0</v>
      </c>
      <c r="O24" s="32">
        <f t="shared" si="8"/>
        <v>0</v>
      </c>
    </row>
    <row r="25" spans="1:16" s="11" customFormat="1" ht="36.75" customHeight="1" x14ac:dyDescent="0.25">
      <c r="A25" s="75" t="s">
        <v>207</v>
      </c>
      <c r="B25" s="75" t="s">
        <v>208</v>
      </c>
      <c r="C25" s="57" t="s">
        <v>218</v>
      </c>
      <c r="D25" s="72"/>
      <c r="E25" s="73">
        <f>3930000*1.1</f>
        <v>4323000</v>
      </c>
      <c r="F25" s="60">
        <f t="shared" si="3"/>
        <v>0</v>
      </c>
      <c r="G25" s="43"/>
      <c r="H25" s="62"/>
      <c r="I25" s="63"/>
      <c r="J25" s="63"/>
      <c r="K25" s="46">
        <f t="shared" si="4"/>
        <v>0</v>
      </c>
      <c r="L25" s="56"/>
      <c r="N25" s="32">
        <f t="shared" si="7"/>
        <v>0</v>
      </c>
      <c r="O25" s="32">
        <f t="shared" si="8"/>
        <v>0</v>
      </c>
    </row>
    <row r="26" spans="1:16" ht="36.75" customHeight="1" x14ac:dyDescent="0.25">
      <c r="A26" s="75" t="s">
        <v>209</v>
      </c>
      <c r="B26" s="75" t="s">
        <v>210</v>
      </c>
      <c r="C26" s="57" t="s">
        <v>218</v>
      </c>
      <c r="D26" s="72"/>
      <c r="E26" s="73">
        <f>6670000*1.1</f>
        <v>7337000.0000000009</v>
      </c>
      <c r="F26" s="60">
        <f t="shared" si="3"/>
        <v>0</v>
      </c>
      <c r="G26" s="61"/>
      <c r="H26" s="62"/>
      <c r="I26" s="63"/>
      <c r="J26" s="63"/>
      <c r="K26" s="58">
        <f t="shared" si="4"/>
        <v>0</v>
      </c>
      <c r="L26" s="64"/>
      <c r="N26" s="32">
        <f t="shared" si="7"/>
        <v>0</v>
      </c>
      <c r="O26" s="32">
        <f t="shared" si="8"/>
        <v>0</v>
      </c>
    </row>
    <row r="27" spans="1:16" ht="36.75" customHeight="1" x14ac:dyDescent="0.25">
      <c r="A27" s="75" t="s">
        <v>211</v>
      </c>
      <c r="B27" s="75" t="s">
        <v>212</v>
      </c>
      <c r="C27" s="57" t="s">
        <v>218</v>
      </c>
      <c r="D27" s="72"/>
      <c r="E27" s="73">
        <f>3630000*1.1</f>
        <v>3993000.0000000005</v>
      </c>
      <c r="F27" s="60">
        <f t="shared" si="3"/>
        <v>0</v>
      </c>
      <c r="G27" s="61"/>
      <c r="H27" s="62"/>
      <c r="I27" s="63"/>
      <c r="J27" s="63"/>
      <c r="K27" s="58">
        <f t="shared" si="4"/>
        <v>0</v>
      </c>
      <c r="L27" s="64"/>
      <c r="N27" s="32">
        <f t="shared" si="7"/>
        <v>0</v>
      </c>
      <c r="O27" s="32">
        <f t="shared" si="8"/>
        <v>0</v>
      </c>
    </row>
    <row r="28" spans="1:16" ht="36.75" customHeight="1" x14ac:dyDescent="0.25">
      <c r="A28" s="75" t="s">
        <v>213</v>
      </c>
      <c r="B28" s="75" t="s">
        <v>178</v>
      </c>
      <c r="C28" s="57" t="s">
        <v>218</v>
      </c>
      <c r="D28" s="72"/>
      <c r="E28" s="73">
        <f>3630000*1.1</f>
        <v>3993000.0000000005</v>
      </c>
      <c r="F28" s="60">
        <f t="shared" si="3"/>
        <v>0</v>
      </c>
      <c r="G28" s="61"/>
      <c r="H28" s="62"/>
      <c r="I28" s="63"/>
      <c r="J28" s="63"/>
      <c r="K28" s="58">
        <f t="shared" si="4"/>
        <v>0</v>
      </c>
      <c r="L28" s="64"/>
      <c r="N28" s="32">
        <f t="shared" si="7"/>
        <v>0</v>
      </c>
      <c r="O28" s="32">
        <f t="shared" si="8"/>
        <v>0</v>
      </c>
    </row>
    <row r="29" spans="1:16" s="11" customFormat="1" ht="36.75" customHeight="1" x14ac:dyDescent="0.25">
      <c r="A29" s="75" t="s">
        <v>214</v>
      </c>
      <c r="B29" s="75" t="s">
        <v>183</v>
      </c>
      <c r="C29" s="57" t="s">
        <v>218</v>
      </c>
      <c r="D29" s="72"/>
      <c r="E29" s="73">
        <f>3930000*1.1</f>
        <v>4323000</v>
      </c>
      <c r="F29" s="60">
        <f t="shared" si="3"/>
        <v>0</v>
      </c>
      <c r="G29" s="43"/>
      <c r="H29" s="62"/>
      <c r="I29" s="63"/>
      <c r="J29" s="63"/>
      <c r="K29" s="46">
        <f t="shared" si="4"/>
        <v>0</v>
      </c>
      <c r="L29" s="56"/>
      <c r="N29" s="32">
        <f t="shared" si="7"/>
        <v>0</v>
      </c>
      <c r="O29" s="32">
        <f t="shared" si="8"/>
        <v>0</v>
      </c>
    </row>
    <row r="30" spans="1:16" ht="36.75" customHeight="1" x14ac:dyDescent="0.25">
      <c r="A30" s="75" t="s">
        <v>215</v>
      </c>
      <c r="B30" s="75" t="s">
        <v>208</v>
      </c>
      <c r="C30" s="57" t="s">
        <v>218</v>
      </c>
      <c r="D30" s="72"/>
      <c r="E30" s="73">
        <f>3930000*1.1</f>
        <v>4323000</v>
      </c>
      <c r="F30" s="60">
        <f t="shared" si="3"/>
        <v>0</v>
      </c>
      <c r="G30" s="61"/>
      <c r="H30" s="62"/>
      <c r="I30" s="63"/>
      <c r="J30" s="63"/>
      <c r="K30" s="58">
        <f t="shared" si="4"/>
        <v>0</v>
      </c>
      <c r="L30" s="64"/>
      <c r="N30" s="32">
        <f t="shared" ref="N30:N33" si="9">SUM(H30:J30)</f>
        <v>0</v>
      </c>
      <c r="O30" s="32">
        <f t="shared" si="8"/>
        <v>0</v>
      </c>
    </row>
    <row r="31" spans="1:16" ht="36.75" customHeight="1" x14ac:dyDescent="0.25">
      <c r="A31" s="75" t="s">
        <v>216</v>
      </c>
      <c r="B31" s="75" t="s">
        <v>217</v>
      </c>
      <c r="C31" s="57" t="s">
        <v>218</v>
      </c>
      <c r="D31" s="72">
        <v>0</v>
      </c>
      <c r="E31" s="73">
        <f>12540000*1.1</f>
        <v>13794000.000000002</v>
      </c>
      <c r="F31" s="60">
        <f t="shared" si="3"/>
        <v>0</v>
      </c>
      <c r="G31" s="61"/>
      <c r="H31" s="62"/>
      <c r="I31" s="63"/>
      <c r="J31" s="63"/>
      <c r="K31" s="58">
        <f t="shared" si="4"/>
        <v>0</v>
      </c>
      <c r="L31" s="64"/>
      <c r="N31" s="32">
        <f t="shared" si="9"/>
        <v>0</v>
      </c>
      <c r="O31" s="32">
        <f t="shared" si="8"/>
        <v>0</v>
      </c>
    </row>
    <row r="32" spans="1:16" s="7" customFormat="1" ht="36.75" customHeight="1" x14ac:dyDescent="0.15">
      <c r="A32" s="39" t="s">
        <v>12</v>
      </c>
      <c r="B32" s="39" t="s">
        <v>7</v>
      </c>
      <c r="C32" s="57" t="s">
        <v>8</v>
      </c>
      <c r="D32" s="65">
        <v>0.54</v>
      </c>
      <c r="E32" s="66"/>
      <c r="F32" s="60">
        <f>TRUNC(SUM(F7:F31)*D32%)</f>
        <v>0</v>
      </c>
      <c r="G32" s="43"/>
      <c r="H32" s="62"/>
      <c r="I32" s="63"/>
      <c r="J32" s="63"/>
      <c r="K32" s="65">
        <v>0.54</v>
      </c>
      <c r="L32" s="60">
        <f>TRUNC(SUM(F30:F31)*K32%,-1)</f>
        <v>0</v>
      </c>
      <c r="M32" s="31"/>
      <c r="N32" s="32">
        <f t="shared" si="9"/>
        <v>0</v>
      </c>
      <c r="O32" s="32">
        <f t="shared" si="8"/>
        <v>0.54</v>
      </c>
    </row>
    <row r="33" spans="1:15" ht="30" customHeight="1" x14ac:dyDescent="0.25">
      <c r="A33" s="39" t="s">
        <v>6</v>
      </c>
      <c r="B33" s="39" t="s">
        <v>1</v>
      </c>
      <c r="C33" s="57" t="s">
        <v>1</v>
      </c>
      <c r="D33" s="58"/>
      <c r="E33" s="66"/>
      <c r="F33" s="60"/>
      <c r="G33" s="61"/>
      <c r="H33" s="62"/>
      <c r="I33" s="63"/>
      <c r="J33" s="63"/>
      <c r="K33" s="58"/>
      <c r="L33" s="64"/>
      <c r="N33" s="32">
        <f t="shared" si="9"/>
        <v>0</v>
      </c>
      <c r="O33" s="32">
        <f t="shared" ref="O33" si="10">K33-N33</f>
        <v>0</v>
      </c>
    </row>
    <row r="34" spans="1:15" ht="30" customHeight="1" x14ac:dyDescent="0.15">
      <c r="A34" s="24"/>
      <c r="B34" s="24"/>
      <c r="C34" s="18">
        <v>0</v>
      </c>
      <c r="D34" s="18"/>
      <c r="E34" s="23"/>
      <c r="F34" s="23"/>
      <c r="G34" s="21"/>
      <c r="H34" s="18"/>
      <c r="I34" s="18"/>
      <c r="J34" s="18"/>
      <c r="K34" s="19"/>
    </row>
    <row r="35" spans="1:15" s="6" customFormat="1" ht="30" customHeight="1" x14ac:dyDescent="0.15">
      <c r="A35" s="13"/>
      <c r="B35" s="13"/>
      <c r="C35" s="16"/>
      <c r="D35" s="18"/>
      <c r="E35" s="71" t="s">
        <v>220</v>
      </c>
      <c r="F35" s="20">
        <v>1360000</v>
      </c>
      <c r="G35" s="17"/>
      <c r="H35" s="16"/>
      <c r="I35" s="16"/>
      <c r="J35" s="16"/>
      <c r="K35" s="15"/>
    </row>
    <row r="36" spans="1:15" ht="30" customHeight="1" x14ac:dyDescent="0.15">
      <c r="A36" s="14"/>
      <c r="B36" s="14"/>
      <c r="C36" s="18"/>
      <c r="D36" s="18"/>
      <c r="E36" s="23"/>
      <c r="F36" s="20"/>
      <c r="G36" s="21"/>
      <c r="H36" s="18"/>
      <c r="I36" s="18"/>
      <c r="J36" s="18"/>
      <c r="K36" s="19"/>
    </row>
    <row r="37" spans="1:15" ht="30" customHeight="1" x14ac:dyDescent="0.15">
      <c r="A37" s="14"/>
      <c r="B37" s="14"/>
      <c r="C37" s="18"/>
      <c r="D37" s="18"/>
      <c r="E37" s="23"/>
      <c r="F37" s="20"/>
      <c r="G37" s="21"/>
      <c r="H37" s="18"/>
      <c r="I37" s="18"/>
      <c r="J37" s="18"/>
      <c r="K37" s="22"/>
    </row>
    <row r="38" spans="1:15" ht="30" customHeight="1" x14ac:dyDescent="0.15">
      <c r="A38" s="14"/>
      <c r="B38" s="14"/>
      <c r="C38" s="18"/>
      <c r="D38" s="18"/>
      <c r="E38" s="23" t="s">
        <v>125</v>
      </c>
      <c r="F38" s="20">
        <f>SUM(F35:F37)</f>
        <v>1360000</v>
      </c>
      <c r="G38" s="21"/>
      <c r="H38" s="18"/>
      <c r="I38" s="18"/>
      <c r="J38" s="18"/>
      <c r="K38" s="19"/>
    </row>
    <row r="39" spans="1:15" ht="30" customHeight="1" x14ac:dyDescent="0.15">
      <c r="A39" s="25"/>
      <c r="B39" s="25"/>
      <c r="C39" s="26"/>
      <c r="D39" s="26"/>
      <c r="E39" s="70"/>
      <c r="F39" s="19"/>
      <c r="G39" s="21"/>
      <c r="H39" s="26"/>
      <c r="I39" s="26"/>
      <c r="J39" s="26"/>
      <c r="K39" s="19"/>
    </row>
    <row r="40" spans="1:15" ht="30" customHeight="1" x14ac:dyDescent="0.15">
      <c r="A40" s="25"/>
      <c r="B40" s="25"/>
      <c r="C40" s="26"/>
      <c r="D40" s="26"/>
      <c r="E40" s="19"/>
      <c r="F40" s="19">
        <f>F5-F38</f>
        <v>-1360000</v>
      </c>
      <c r="G40" s="21"/>
      <c r="H40" s="26"/>
      <c r="I40" s="26"/>
      <c r="J40" s="26"/>
      <c r="K40" s="19"/>
    </row>
    <row r="41" spans="1:15" ht="30" customHeight="1" x14ac:dyDescent="0.15">
      <c r="A41" s="25"/>
      <c r="B41" s="25"/>
      <c r="C41" s="26"/>
      <c r="D41" s="26"/>
      <c r="E41" s="19"/>
      <c r="F41" s="19"/>
      <c r="G41" s="21"/>
      <c r="H41" s="26"/>
      <c r="I41" s="26"/>
      <c r="J41" s="26"/>
      <c r="K41" s="19"/>
    </row>
    <row r="42" spans="1:15" ht="30" customHeight="1" x14ac:dyDescent="0.15">
      <c r="A42" s="25"/>
      <c r="B42" s="25"/>
      <c r="C42" s="26"/>
      <c r="D42" s="26"/>
      <c r="E42" s="19"/>
      <c r="F42" s="19">
        <f>SUM(F7:F31)+F32</f>
        <v>0</v>
      </c>
      <c r="G42" s="21"/>
      <c r="H42" s="26"/>
      <c r="I42" s="26"/>
      <c r="J42" s="26"/>
      <c r="K42" s="19"/>
    </row>
    <row r="43" spans="1:15" ht="30" customHeight="1" x14ac:dyDescent="0.15">
      <c r="A43" s="25"/>
      <c r="B43" s="25"/>
      <c r="C43" s="26"/>
      <c r="D43" s="26"/>
      <c r="E43" s="19"/>
      <c r="F43" s="19"/>
      <c r="G43" s="21"/>
      <c r="H43" s="26"/>
      <c r="I43" s="26"/>
      <c r="J43" s="26"/>
      <c r="K43" s="19"/>
    </row>
    <row r="44" spans="1:15" ht="30" customHeight="1" x14ac:dyDescent="0.15">
      <c r="A44" s="25"/>
      <c r="B44" s="25"/>
      <c r="C44" s="26"/>
      <c r="D44" s="26"/>
      <c r="E44" s="19"/>
      <c r="F44" s="19"/>
      <c r="G44" s="21"/>
      <c r="H44" s="26"/>
      <c r="I44" s="26"/>
      <c r="J44" s="26"/>
      <c r="K44" s="19"/>
    </row>
    <row r="45" spans="1:15" ht="30" customHeight="1" x14ac:dyDescent="0.15">
      <c r="A45" s="25"/>
      <c r="B45" s="25"/>
      <c r="C45" s="26"/>
      <c r="D45" s="26"/>
      <c r="E45" s="19"/>
      <c r="F45" s="19"/>
      <c r="G45" s="21"/>
      <c r="H45" s="26"/>
      <c r="I45" s="26"/>
      <c r="J45" s="26"/>
      <c r="K45" s="19"/>
    </row>
    <row r="46" spans="1:15" ht="30" customHeight="1" x14ac:dyDescent="0.15">
      <c r="A46" s="25"/>
      <c r="B46" s="25"/>
      <c r="C46" s="26"/>
      <c r="D46" s="26"/>
      <c r="E46" s="19"/>
      <c r="F46" s="19"/>
      <c r="G46" s="21"/>
      <c r="H46" s="26"/>
      <c r="I46" s="26"/>
      <c r="J46" s="26"/>
      <c r="K46" s="19"/>
    </row>
    <row r="47" spans="1:15" ht="30" customHeight="1" x14ac:dyDescent="0.15">
      <c r="A47" s="27"/>
      <c r="B47" s="27"/>
      <c r="C47" s="28"/>
      <c r="D47" s="28"/>
      <c r="E47" s="29"/>
      <c r="F47" s="29"/>
      <c r="G47" s="21"/>
      <c r="H47" s="28"/>
      <c r="I47" s="28"/>
      <c r="J47" s="28"/>
      <c r="K47" s="19"/>
    </row>
    <row r="48" spans="1:15" ht="30" customHeight="1" x14ac:dyDescent="0.15">
      <c r="A48" s="27"/>
      <c r="B48" s="27"/>
      <c r="C48" s="28"/>
      <c r="D48" s="28"/>
      <c r="E48" s="29"/>
      <c r="F48" s="29"/>
      <c r="G48" s="21"/>
      <c r="H48" s="28"/>
      <c r="I48" s="28"/>
      <c r="J48" s="28"/>
      <c r="K48" s="19"/>
    </row>
    <row r="49" spans="1:17" ht="30" customHeight="1" x14ac:dyDescent="0.15">
      <c r="A49" s="27"/>
      <c r="B49" s="27"/>
      <c r="C49" s="28"/>
      <c r="D49" s="28"/>
      <c r="E49" s="29"/>
      <c r="F49" s="29"/>
      <c r="G49" s="21"/>
      <c r="H49" s="28"/>
      <c r="I49" s="28"/>
      <c r="J49" s="28"/>
      <c r="K49" s="19"/>
    </row>
    <row r="50" spans="1:17" ht="30" customHeight="1" x14ac:dyDescent="0.15">
      <c r="A50" s="27"/>
      <c r="B50" s="27"/>
      <c r="C50" s="28"/>
      <c r="D50" s="28"/>
      <c r="E50" s="29"/>
      <c r="F50" s="29"/>
      <c r="G50" s="21"/>
      <c r="H50" s="28"/>
      <c r="I50" s="28"/>
      <c r="J50" s="28"/>
      <c r="K50" s="19"/>
    </row>
    <row r="51" spans="1:17" ht="30" customHeight="1" x14ac:dyDescent="0.15">
      <c r="A51" s="27"/>
      <c r="B51" s="27"/>
      <c r="C51" s="28"/>
      <c r="D51" s="28"/>
      <c r="E51" s="29"/>
      <c r="F51" s="29"/>
      <c r="G51" s="21"/>
      <c r="H51" s="28"/>
      <c r="I51" s="28"/>
      <c r="J51" s="28"/>
      <c r="K51" s="19"/>
    </row>
    <row r="52" spans="1:17" ht="30" customHeight="1" x14ac:dyDescent="0.15">
      <c r="A52" s="27"/>
      <c r="B52" s="27"/>
      <c r="C52" s="28"/>
      <c r="D52" s="28"/>
      <c r="E52" s="29"/>
      <c r="F52" s="29"/>
      <c r="G52" s="21"/>
      <c r="H52" s="28"/>
      <c r="I52" s="28"/>
      <c r="J52" s="28"/>
      <c r="K52" s="19"/>
    </row>
    <row r="53" spans="1:17" ht="30" customHeight="1" x14ac:dyDescent="0.15">
      <c r="A53" s="25"/>
      <c r="B53" s="25"/>
      <c r="C53" s="26"/>
      <c r="D53" s="26"/>
      <c r="E53" s="19"/>
      <c r="F53" s="19"/>
      <c r="G53" s="21"/>
      <c r="H53" s="26"/>
      <c r="I53" s="26"/>
      <c r="J53" s="26"/>
      <c r="K53" s="19"/>
    </row>
    <row r="54" spans="1:17" x14ac:dyDescent="0.15">
      <c r="G54" s="10"/>
    </row>
    <row r="55" spans="1:17" x14ac:dyDescent="0.15">
      <c r="G55" s="10"/>
    </row>
    <row r="56" spans="1:17" s="9" customFormat="1" x14ac:dyDescent="0.15">
      <c r="A56" s="8"/>
      <c r="B56" s="8"/>
      <c r="E56" s="8"/>
      <c r="F56" s="8"/>
      <c r="G56" s="10"/>
      <c r="K56" s="8"/>
      <c r="L56" s="1"/>
      <c r="M56" s="1"/>
      <c r="N56" s="1"/>
      <c r="O56" s="1"/>
      <c r="P56" s="1"/>
      <c r="Q56" s="1"/>
    </row>
    <row r="57" spans="1:17" s="9" customFormat="1" x14ac:dyDescent="0.15">
      <c r="A57" s="8"/>
      <c r="B57" s="8"/>
      <c r="E57" s="8"/>
      <c r="F57" s="8"/>
      <c r="G57" s="10"/>
      <c r="K57" s="8"/>
      <c r="L57" s="1"/>
      <c r="M57" s="1"/>
      <c r="N57" s="1"/>
      <c r="O57" s="1"/>
      <c r="P57" s="1"/>
      <c r="Q57" s="1"/>
    </row>
    <row r="58" spans="1:17" s="9" customFormat="1" x14ac:dyDescent="0.15">
      <c r="A58" s="8"/>
      <c r="B58" s="8"/>
      <c r="E58" s="8"/>
      <c r="F58" s="8"/>
      <c r="G58" s="10"/>
      <c r="K58" s="8"/>
      <c r="L58" s="1"/>
      <c r="M58" s="1"/>
      <c r="N58" s="1"/>
      <c r="O58" s="1"/>
      <c r="P58" s="1"/>
      <c r="Q58" s="1"/>
    </row>
    <row r="59" spans="1:17" s="9" customFormat="1" x14ac:dyDescent="0.15">
      <c r="A59" s="8"/>
      <c r="B59" s="8"/>
      <c r="E59" s="8"/>
      <c r="F59" s="8"/>
      <c r="G59" s="10"/>
      <c r="K59" s="8"/>
      <c r="L59" s="1"/>
      <c r="M59" s="1"/>
      <c r="N59" s="1"/>
      <c r="O59" s="1"/>
      <c r="P59" s="1"/>
      <c r="Q59" s="1"/>
    </row>
    <row r="60" spans="1:17" s="9" customFormat="1" x14ac:dyDescent="0.15">
      <c r="A60" s="8"/>
      <c r="B60" s="8"/>
      <c r="E60" s="8"/>
      <c r="F60" s="8"/>
      <c r="G60" s="10"/>
      <c r="K60" s="8"/>
      <c r="L60" s="1"/>
      <c r="M60" s="1"/>
      <c r="N60" s="1"/>
      <c r="O60" s="1"/>
      <c r="P60" s="1"/>
      <c r="Q60" s="1"/>
    </row>
    <row r="61" spans="1:17" s="9" customFormat="1" x14ac:dyDescent="0.15">
      <c r="A61" s="8"/>
      <c r="B61" s="8"/>
      <c r="E61" s="8"/>
      <c r="F61" s="8"/>
      <c r="G61" s="10"/>
      <c r="K61" s="8"/>
      <c r="L61" s="1"/>
      <c r="M61" s="1"/>
      <c r="N61" s="1"/>
      <c r="O61" s="1"/>
      <c r="P61" s="1"/>
      <c r="Q61" s="1"/>
    </row>
    <row r="62" spans="1:17" s="9" customFormat="1" x14ac:dyDescent="0.15">
      <c r="A62" s="8"/>
      <c r="B62" s="8"/>
      <c r="E62" s="8"/>
      <c r="F62" s="8"/>
      <c r="G62" s="10"/>
      <c r="K62" s="8"/>
      <c r="L62" s="1"/>
      <c r="M62" s="1"/>
      <c r="N62" s="1"/>
      <c r="O62" s="1"/>
      <c r="P62" s="1"/>
      <c r="Q62" s="1"/>
    </row>
    <row r="63" spans="1:17" s="9" customFormat="1" x14ac:dyDescent="0.15">
      <c r="A63" s="8"/>
      <c r="B63" s="8"/>
      <c r="E63" s="8"/>
      <c r="F63" s="8"/>
      <c r="G63" s="10"/>
      <c r="K63" s="8"/>
      <c r="L63" s="1"/>
      <c r="M63" s="1"/>
      <c r="N63" s="1"/>
      <c r="O63" s="1"/>
      <c r="P63" s="1"/>
      <c r="Q63" s="1"/>
    </row>
    <row r="64" spans="1:17" s="9" customFormat="1" x14ac:dyDescent="0.15">
      <c r="A64" s="8"/>
      <c r="B64" s="8"/>
      <c r="E64" s="8"/>
      <c r="F64" s="8"/>
      <c r="G64" s="10"/>
      <c r="K64" s="8"/>
      <c r="L64" s="1"/>
      <c r="M64" s="1"/>
      <c r="N64" s="1"/>
      <c r="O64" s="1"/>
      <c r="P64" s="1"/>
      <c r="Q64" s="1"/>
    </row>
    <row r="65" spans="1:17" s="9" customFormat="1" x14ac:dyDescent="0.15">
      <c r="A65" s="8"/>
      <c r="B65" s="8"/>
      <c r="E65" s="8"/>
      <c r="F65" s="8"/>
      <c r="G65" s="10"/>
      <c r="K65" s="8"/>
      <c r="L65" s="1"/>
      <c r="M65" s="1"/>
      <c r="N65" s="1"/>
      <c r="O65" s="1"/>
      <c r="P65" s="1"/>
      <c r="Q65" s="1"/>
    </row>
    <row r="66" spans="1:17" s="9" customFormat="1" x14ac:dyDescent="0.15">
      <c r="A66" s="8"/>
      <c r="B66" s="8"/>
      <c r="E66" s="8"/>
      <c r="F66" s="8"/>
      <c r="G66" s="10"/>
      <c r="K66" s="8"/>
      <c r="L66" s="1"/>
      <c r="M66" s="1"/>
      <c r="N66" s="1"/>
      <c r="O66" s="1"/>
      <c r="P66" s="1"/>
      <c r="Q66" s="1"/>
    </row>
    <row r="67" spans="1:17" s="9" customFormat="1" x14ac:dyDescent="0.15">
      <c r="A67" s="8"/>
      <c r="B67" s="8"/>
      <c r="E67" s="8"/>
      <c r="F67" s="8"/>
      <c r="G67" s="10"/>
      <c r="K67" s="8"/>
      <c r="L67" s="1"/>
      <c r="M67" s="1"/>
      <c r="N67" s="1"/>
      <c r="O67" s="1"/>
      <c r="P67" s="1"/>
      <c r="Q67" s="1"/>
    </row>
    <row r="68" spans="1:17" s="9" customFormat="1" x14ac:dyDescent="0.15">
      <c r="A68" s="8"/>
      <c r="B68" s="8"/>
      <c r="E68" s="8"/>
      <c r="F68" s="8"/>
      <c r="G68" s="10"/>
      <c r="K68" s="8"/>
      <c r="L68" s="1"/>
      <c r="M68" s="1"/>
      <c r="N68" s="1"/>
      <c r="O68" s="1"/>
      <c r="P68" s="1"/>
      <c r="Q68" s="1"/>
    </row>
    <row r="69" spans="1:17" s="9" customFormat="1" x14ac:dyDescent="0.15">
      <c r="A69" s="8"/>
      <c r="B69" s="8"/>
      <c r="E69" s="8"/>
      <c r="F69" s="8"/>
      <c r="G69" s="10"/>
      <c r="K69" s="8"/>
      <c r="L69" s="1"/>
      <c r="M69" s="1"/>
      <c r="N69" s="1"/>
      <c r="O69" s="1"/>
      <c r="P69" s="1"/>
      <c r="Q69" s="1"/>
    </row>
    <row r="70" spans="1:17" s="9" customFormat="1" x14ac:dyDescent="0.15">
      <c r="A70" s="8"/>
      <c r="B70" s="8"/>
      <c r="E70" s="8"/>
      <c r="F70" s="8"/>
      <c r="G70" s="10"/>
      <c r="K70" s="8"/>
      <c r="L70" s="1"/>
      <c r="M70" s="1"/>
      <c r="N70" s="1"/>
      <c r="O70" s="1"/>
      <c r="P70" s="1"/>
      <c r="Q70" s="1"/>
    </row>
    <row r="71" spans="1:17" s="9" customFormat="1" x14ac:dyDescent="0.15">
      <c r="A71" s="8"/>
      <c r="B71" s="8"/>
      <c r="E71" s="8"/>
      <c r="F71" s="8"/>
      <c r="G71" s="10"/>
      <c r="K71" s="8"/>
      <c r="L71" s="1"/>
      <c r="M71" s="1"/>
      <c r="N71" s="1"/>
      <c r="O71" s="1"/>
      <c r="P71" s="1"/>
      <c r="Q71" s="1"/>
    </row>
    <row r="72" spans="1:17" s="9" customFormat="1" x14ac:dyDescent="0.15">
      <c r="A72" s="8"/>
      <c r="B72" s="8"/>
      <c r="E72" s="8"/>
      <c r="F72" s="8"/>
      <c r="G72" s="10"/>
      <c r="K72" s="8"/>
      <c r="L72" s="1"/>
      <c r="M72" s="1"/>
      <c r="N72" s="1"/>
      <c r="O72" s="1"/>
      <c r="P72" s="1"/>
      <c r="Q72" s="1"/>
    </row>
    <row r="73" spans="1:17" s="9" customFormat="1" x14ac:dyDescent="0.15">
      <c r="A73" s="8"/>
      <c r="B73" s="8"/>
      <c r="E73" s="8"/>
      <c r="F73" s="8"/>
      <c r="G73" s="10"/>
      <c r="K73" s="8"/>
      <c r="L73" s="1"/>
      <c r="M73" s="1"/>
      <c r="N73" s="1"/>
      <c r="O73" s="1"/>
      <c r="P73" s="1"/>
      <c r="Q73" s="1"/>
    </row>
    <row r="74" spans="1:17" s="9" customFormat="1" x14ac:dyDescent="0.15">
      <c r="A74" s="8"/>
      <c r="B74" s="8"/>
      <c r="E74" s="8"/>
      <c r="F74" s="8"/>
      <c r="G74" s="10"/>
      <c r="K74" s="8"/>
      <c r="L74" s="1"/>
      <c r="M74" s="1"/>
      <c r="N74" s="1"/>
      <c r="O74" s="1"/>
      <c r="P74" s="1"/>
      <c r="Q74" s="1"/>
    </row>
    <row r="75" spans="1:17" s="9" customFormat="1" x14ac:dyDescent="0.15">
      <c r="A75" s="8"/>
      <c r="B75" s="8"/>
      <c r="E75" s="8"/>
      <c r="F75" s="8"/>
      <c r="G75" s="10"/>
      <c r="K75" s="8"/>
      <c r="L75" s="1"/>
      <c r="M75" s="1"/>
      <c r="N75" s="1"/>
      <c r="O75" s="1"/>
      <c r="P75" s="1"/>
      <c r="Q75" s="1"/>
    </row>
    <row r="76" spans="1:17" s="9" customFormat="1" x14ac:dyDescent="0.15">
      <c r="A76" s="8"/>
      <c r="B76" s="8"/>
      <c r="E76" s="8"/>
      <c r="F76" s="8"/>
      <c r="G76" s="10"/>
      <c r="K76" s="8"/>
      <c r="L76" s="1"/>
      <c r="M76" s="1"/>
      <c r="N76" s="1"/>
      <c r="O76" s="1"/>
      <c r="P76" s="1"/>
      <c r="Q76" s="1"/>
    </row>
    <row r="77" spans="1:17" s="9" customFormat="1" x14ac:dyDescent="0.15">
      <c r="A77" s="8"/>
      <c r="B77" s="8"/>
      <c r="E77" s="8"/>
      <c r="F77" s="8"/>
      <c r="G77" s="10"/>
      <c r="K77" s="8"/>
      <c r="L77" s="1"/>
      <c r="M77" s="1"/>
      <c r="N77" s="1"/>
      <c r="O77" s="1"/>
      <c r="P77" s="1"/>
      <c r="Q77" s="1"/>
    </row>
    <row r="78" spans="1:17" s="9" customFormat="1" x14ac:dyDescent="0.15">
      <c r="A78" s="8"/>
      <c r="B78" s="8"/>
      <c r="E78" s="8"/>
      <c r="F78" s="8"/>
      <c r="G78" s="10"/>
      <c r="K78" s="8"/>
      <c r="L78" s="1"/>
      <c r="M78" s="1"/>
      <c r="N78" s="1"/>
      <c r="O78" s="1"/>
      <c r="P78" s="1"/>
      <c r="Q78" s="1"/>
    </row>
    <row r="79" spans="1:17" s="9" customFormat="1" x14ac:dyDescent="0.15">
      <c r="A79" s="8"/>
      <c r="B79" s="8"/>
      <c r="E79" s="8"/>
      <c r="F79" s="8"/>
      <c r="G79" s="10"/>
      <c r="K79" s="8"/>
      <c r="L79" s="1"/>
      <c r="M79" s="1"/>
      <c r="N79" s="1"/>
      <c r="O79" s="1"/>
      <c r="P79" s="1"/>
      <c r="Q79" s="1"/>
    </row>
    <row r="80" spans="1:17" s="9" customFormat="1" x14ac:dyDescent="0.15">
      <c r="A80" s="8"/>
      <c r="B80" s="8"/>
      <c r="E80" s="8"/>
      <c r="F80" s="8"/>
      <c r="G80" s="10"/>
      <c r="K80" s="8"/>
      <c r="L80" s="1"/>
      <c r="M80" s="1"/>
      <c r="N80" s="1"/>
      <c r="O80" s="1"/>
      <c r="P80" s="1"/>
      <c r="Q80" s="1"/>
    </row>
    <row r="81" spans="1:17" s="9" customFormat="1" x14ac:dyDescent="0.15">
      <c r="A81" s="8"/>
      <c r="B81" s="8"/>
      <c r="E81" s="8"/>
      <c r="F81" s="8"/>
      <c r="G81" s="10"/>
      <c r="K81" s="8"/>
      <c r="L81" s="1"/>
      <c r="M81" s="1"/>
      <c r="N81" s="1"/>
      <c r="O81" s="1"/>
      <c r="P81" s="1"/>
      <c r="Q81" s="1"/>
    </row>
    <row r="82" spans="1:17" s="9" customFormat="1" x14ac:dyDescent="0.15">
      <c r="A82" s="8"/>
      <c r="B82" s="8"/>
      <c r="E82" s="8"/>
      <c r="F82" s="8"/>
      <c r="G82" s="10"/>
      <c r="K82" s="8"/>
      <c r="L82" s="1"/>
      <c r="M82" s="1"/>
      <c r="N82" s="1"/>
      <c r="O82" s="1"/>
      <c r="P82" s="1"/>
      <c r="Q82" s="1"/>
    </row>
    <row r="83" spans="1:17" s="9" customFormat="1" x14ac:dyDescent="0.15">
      <c r="A83" s="8"/>
      <c r="B83" s="8"/>
      <c r="E83" s="8"/>
      <c r="F83" s="8"/>
      <c r="G83" s="10"/>
      <c r="K83" s="8"/>
      <c r="L83" s="1"/>
      <c r="M83" s="1"/>
      <c r="N83" s="1"/>
      <c r="O83" s="1"/>
      <c r="P83" s="1"/>
      <c r="Q83" s="1"/>
    </row>
    <row r="84" spans="1:17" s="9" customFormat="1" x14ac:dyDescent="0.15">
      <c r="A84" s="8"/>
      <c r="B84" s="8"/>
      <c r="E84" s="8"/>
      <c r="F84" s="8"/>
      <c r="G84" s="10"/>
      <c r="K84" s="8"/>
      <c r="L84" s="1"/>
      <c r="M84" s="1"/>
      <c r="N84" s="1"/>
      <c r="O84" s="1"/>
      <c r="P84" s="1"/>
      <c r="Q84" s="1"/>
    </row>
    <row r="85" spans="1:17" s="9" customFormat="1" x14ac:dyDescent="0.15">
      <c r="A85" s="8"/>
      <c r="B85" s="8"/>
      <c r="E85" s="8"/>
      <c r="F85" s="8"/>
      <c r="G85" s="10"/>
      <c r="K85" s="8"/>
      <c r="L85" s="1"/>
      <c r="M85" s="1"/>
      <c r="N85" s="1"/>
      <c r="O85" s="1"/>
      <c r="P85" s="1"/>
      <c r="Q85" s="1"/>
    </row>
    <row r="86" spans="1:17" s="9" customFormat="1" x14ac:dyDescent="0.15">
      <c r="A86" s="8"/>
      <c r="B86" s="8"/>
      <c r="E86" s="8"/>
      <c r="F86" s="8"/>
      <c r="G86" s="10"/>
      <c r="K86" s="8"/>
      <c r="L86" s="1"/>
      <c r="M86" s="1"/>
      <c r="N86" s="1"/>
      <c r="O86" s="1"/>
      <c r="P86" s="1"/>
      <c r="Q86" s="1"/>
    </row>
    <row r="87" spans="1:17" s="9" customFormat="1" x14ac:dyDescent="0.15">
      <c r="A87" s="8"/>
      <c r="B87" s="8"/>
      <c r="E87" s="8"/>
      <c r="F87" s="8"/>
      <c r="G87" s="10"/>
      <c r="K87" s="8"/>
      <c r="L87" s="1"/>
      <c r="M87" s="1"/>
      <c r="N87" s="1"/>
      <c r="O87" s="1"/>
      <c r="P87" s="1"/>
      <c r="Q87" s="1"/>
    </row>
    <row r="88" spans="1:17" s="9" customFormat="1" x14ac:dyDescent="0.15">
      <c r="A88" s="8"/>
      <c r="B88" s="8"/>
      <c r="E88" s="8"/>
      <c r="F88" s="8"/>
      <c r="G88" s="10"/>
      <c r="K88" s="8"/>
      <c r="L88" s="1"/>
      <c r="M88" s="1"/>
      <c r="N88" s="1"/>
      <c r="O88" s="1"/>
      <c r="P88" s="1"/>
      <c r="Q88" s="1"/>
    </row>
    <row r="89" spans="1:17" s="9" customFormat="1" x14ac:dyDescent="0.15">
      <c r="A89" s="8"/>
      <c r="B89" s="8"/>
      <c r="E89" s="8"/>
      <c r="F89" s="8"/>
      <c r="G89" s="10"/>
      <c r="K89" s="8"/>
      <c r="L89" s="1"/>
      <c r="M89" s="1"/>
      <c r="N89" s="1"/>
      <c r="O89" s="1"/>
      <c r="P89" s="1"/>
      <c r="Q89" s="1"/>
    </row>
    <row r="90" spans="1:17" s="9" customFormat="1" x14ac:dyDescent="0.15">
      <c r="A90" s="8"/>
      <c r="B90" s="8"/>
      <c r="E90" s="8"/>
      <c r="F90" s="8"/>
      <c r="G90" s="10"/>
      <c r="K90" s="8"/>
      <c r="L90" s="1"/>
      <c r="M90" s="1"/>
      <c r="N90" s="1"/>
      <c r="O90" s="1"/>
      <c r="P90" s="1"/>
      <c r="Q90" s="1"/>
    </row>
    <row r="91" spans="1:17" s="9" customFormat="1" x14ac:dyDescent="0.15">
      <c r="A91" s="8"/>
      <c r="B91" s="8"/>
      <c r="E91" s="8"/>
      <c r="F91" s="8"/>
      <c r="G91" s="10"/>
      <c r="K91" s="8"/>
      <c r="L91" s="1"/>
      <c r="M91" s="1"/>
      <c r="N91" s="1"/>
      <c r="O91" s="1"/>
      <c r="P91" s="1"/>
      <c r="Q91" s="1"/>
    </row>
    <row r="92" spans="1:17" s="9" customFormat="1" x14ac:dyDescent="0.15">
      <c r="A92" s="8"/>
      <c r="B92" s="8"/>
      <c r="E92" s="8"/>
      <c r="F92" s="8"/>
      <c r="G92" s="10"/>
      <c r="K92" s="8"/>
      <c r="L92" s="1"/>
      <c r="M92" s="1"/>
      <c r="N92" s="1"/>
      <c r="O92" s="1"/>
      <c r="P92" s="1"/>
      <c r="Q92" s="1"/>
    </row>
    <row r="93" spans="1:17" s="9" customFormat="1" x14ac:dyDescent="0.15">
      <c r="A93" s="8"/>
      <c r="B93" s="8"/>
      <c r="E93" s="8"/>
      <c r="F93" s="8"/>
      <c r="G93" s="10"/>
      <c r="K93" s="8"/>
      <c r="L93" s="1"/>
      <c r="M93" s="1"/>
      <c r="N93" s="1"/>
      <c r="O93" s="1"/>
      <c r="P93" s="1"/>
      <c r="Q93" s="1"/>
    </row>
    <row r="94" spans="1:17" s="9" customFormat="1" x14ac:dyDescent="0.15">
      <c r="A94" s="8"/>
      <c r="B94" s="8"/>
      <c r="E94" s="8"/>
      <c r="F94" s="8"/>
      <c r="G94" s="10"/>
      <c r="K94" s="8"/>
      <c r="L94" s="1"/>
      <c r="M94" s="1"/>
      <c r="N94" s="1"/>
      <c r="O94" s="1"/>
      <c r="P94" s="1"/>
      <c r="Q94" s="1"/>
    </row>
    <row r="95" spans="1:17" s="9" customFormat="1" x14ac:dyDescent="0.15">
      <c r="A95" s="8"/>
      <c r="B95" s="8"/>
      <c r="E95" s="8"/>
      <c r="F95" s="8"/>
      <c r="G95" s="10"/>
      <c r="K95" s="8"/>
      <c r="L95" s="1"/>
      <c r="M95" s="1"/>
      <c r="N95" s="1"/>
      <c r="O95" s="1"/>
      <c r="P95" s="1"/>
      <c r="Q95" s="1"/>
    </row>
    <row r="96" spans="1:17" s="9" customFormat="1" x14ac:dyDescent="0.15">
      <c r="A96" s="8"/>
      <c r="B96" s="8"/>
      <c r="E96" s="8"/>
      <c r="F96" s="8"/>
      <c r="G96" s="10"/>
      <c r="K96" s="8"/>
      <c r="L96" s="1"/>
      <c r="M96" s="1"/>
      <c r="N96" s="1"/>
      <c r="O96" s="1"/>
      <c r="P96" s="1"/>
      <c r="Q96" s="1"/>
    </row>
    <row r="97" spans="1:17" s="9" customFormat="1" x14ac:dyDescent="0.15">
      <c r="A97" s="8"/>
      <c r="B97" s="8"/>
      <c r="E97" s="8"/>
      <c r="F97" s="8"/>
      <c r="G97" s="10"/>
      <c r="K97" s="8"/>
      <c r="L97" s="1"/>
      <c r="M97" s="1"/>
      <c r="N97" s="1"/>
      <c r="O97" s="1"/>
      <c r="P97" s="1"/>
      <c r="Q97" s="1"/>
    </row>
    <row r="98" spans="1:17" s="9" customFormat="1" x14ac:dyDescent="0.15">
      <c r="A98" s="8"/>
      <c r="B98" s="8"/>
      <c r="E98" s="8"/>
      <c r="F98" s="8"/>
      <c r="G98" s="10"/>
      <c r="K98" s="8"/>
      <c r="L98" s="1"/>
      <c r="M98" s="1"/>
      <c r="N98" s="1"/>
      <c r="O98" s="1"/>
      <c r="P98" s="1"/>
      <c r="Q98" s="1"/>
    </row>
    <row r="99" spans="1:17" s="9" customFormat="1" x14ac:dyDescent="0.15">
      <c r="A99" s="8"/>
      <c r="B99" s="8"/>
      <c r="E99" s="8"/>
      <c r="F99" s="8"/>
      <c r="G99" s="10"/>
      <c r="K99" s="8"/>
      <c r="L99" s="1"/>
      <c r="M99" s="1"/>
      <c r="N99" s="1"/>
      <c r="O99" s="1"/>
      <c r="P99" s="1"/>
      <c r="Q99" s="1"/>
    </row>
    <row r="100" spans="1:17" s="9" customFormat="1" x14ac:dyDescent="0.15">
      <c r="A100" s="8"/>
      <c r="B100" s="8"/>
      <c r="E100" s="8"/>
      <c r="F100" s="8"/>
      <c r="G100" s="10"/>
      <c r="K100" s="8"/>
      <c r="L100" s="1"/>
      <c r="M100" s="1"/>
      <c r="N100" s="1"/>
      <c r="O100" s="1"/>
      <c r="P100" s="1"/>
      <c r="Q100" s="1"/>
    </row>
    <row r="101" spans="1:17" s="9" customFormat="1" x14ac:dyDescent="0.15">
      <c r="A101" s="8"/>
      <c r="B101" s="8"/>
      <c r="E101" s="8"/>
      <c r="F101" s="8"/>
      <c r="G101" s="10"/>
      <c r="K101" s="8"/>
      <c r="L101" s="1"/>
      <c r="M101" s="1"/>
      <c r="N101" s="1"/>
      <c r="O101" s="1"/>
      <c r="P101" s="1"/>
      <c r="Q101" s="1"/>
    </row>
    <row r="102" spans="1:17" s="9" customFormat="1" x14ac:dyDescent="0.15">
      <c r="A102" s="8"/>
      <c r="B102" s="8"/>
      <c r="E102" s="8"/>
      <c r="F102" s="8"/>
      <c r="G102" s="10"/>
      <c r="K102" s="8"/>
      <c r="L102" s="1"/>
      <c r="M102" s="1"/>
      <c r="N102" s="1"/>
      <c r="O102" s="1"/>
      <c r="P102" s="1"/>
      <c r="Q102" s="1"/>
    </row>
    <row r="103" spans="1:17" s="9" customFormat="1" x14ac:dyDescent="0.15">
      <c r="A103" s="8"/>
      <c r="B103" s="8"/>
      <c r="E103" s="8"/>
      <c r="F103" s="8"/>
      <c r="G103" s="10"/>
      <c r="K103" s="8"/>
      <c r="L103" s="1"/>
      <c r="M103" s="1"/>
      <c r="N103" s="1"/>
      <c r="O103" s="1"/>
      <c r="P103" s="1"/>
      <c r="Q103" s="1"/>
    </row>
    <row r="104" spans="1:17" s="9" customFormat="1" x14ac:dyDescent="0.15">
      <c r="A104" s="8"/>
      <c r="B104" s="8"/>
      <c r="E104" s="8"/>
      <c r="F104" s="8"/>
      <c r="G104" s="10"/>
      <c r="K104" s="8"/>
      <c r="L104" s="1"/>
      <c r="M104" s="1"/>
      <c r="N104" s="1"/>
      <c r="O104" s="1"/>
      <c r="P104" s="1"/>
      <c r="Q104" s="1"/>
    </row>
    <row r="105" spans="1:17" s="9" customFormat="1" x14ac:dyDescent="0.15">
      <c r="A105" s="8"/>
      <c r="B105" s="8"/>
      <c r="E105" s="8"/>
      <c r="F105" s="8"/>
      <c r="G105" s="10"/>
      <c r="K105" s="8"/>
      <c r="L105" s="1"/>
      <c r="M105" s="1"/>
      <c r="N105" s="1"/>
      <c r="O105" s="1"/>
      <c r="P105" s="1"/>
      <c r="Q105" s="1"/>
    </row>
    <row r="106" spans="1:17" s="9" customFormat="1" x14ac:dyDescent="0.15">
      <c r="A106" s="8"/>
      <c r="B106" s="8"/>
      <c r="E106" s="8"/>
      <c r="F106" s="8"/>
      <c r="G106" s="10"/>
      <c r="K106" s="8"/>
      <c r="L106" s="1"/>
      <c r="M106" s="1"/>
      <c r="N106" s="1"/>
      <c r="O106" s="1"/>
      <c r="P106" s="1"/>
      <c r="Q106" s="1"/>
    </row>
    <row r="107" spans="1:17" s="9" customFormat="1" x14ac:dyDescent="0.15">
      <c r="A107" s="8"/>
      <c r="B107" s="8"/>
      <c r="E107" s="8"/>
      <c r="F107" s="8"/>
      <c r="G107" s="10"/>
      <c r="K107" s="8"/>
      <c r="L107" s="1"/>
      <c r="M107" s="1"/>
      <c r="N107" s="1"/>
      <c r="O107" s="1"/>
      <c r="P107" s="1"/>
      <c r="Q107" s="1"/>
    </row>
    <row r="108" spans="1:17" s="9" customFormat="1" x14ac:dyDescent="0.15">
      <c r="A108" s="8"/>
      <c r="B108" s="8"/>
      <c r="E108" s="8"/>
      <c r="F108" s="8"/>
      <c r="G108" s="10"/>
      <c r="K108" s="8"/>
      <c r="L108" s="1"/>
      <c r="M108" s="1"/>
      <c r="N108" s="1"/>
      <c r="O108" s="1"/>
      <c r="P108" s="1"/>
      <c r="Q108" s="1"/>
    </row>
    <row r="109" spans="1:17" s="9" customFormat="1" x14ac:dyDescent="0.15">
      <c r="A109" s="8"/>
      <c r="B109" s="8"/>
      <c r="E109" s="8"/>
      <c r="F109" s="8"/>
      <c r="G109" s="10"/>
      <c r="K109" s="8"/>
      <c r="L109" s="1"/>
      <c r="M109" s="1"/>
      <c r="N109" s="1"/>
      <c r="O109" s="1"/>
      <c r="P109" s="1"/>
      <c r="Q109" s="1"/>
    </row>
    <row r="110" spans="1:17" s="9" customFormat="1" x14ac:dyDescent="0.15">
      <c r="A110" s="8"/>
      <c r="B110" s="8"/>
      <c r="E110" s="8"/>
      <c r="F110" s="8"/>
      <c r="G110" s="10"/>
      <c r="K110" s="8"/>
      <c r="L110" s="1"/>
      <c r="M110" s="1"/>
      <c r="N110" s="1"/>
      <c r="O110" s="1"/>
      <c r="P110" s="1"/>
      <c r="Q110" s="1"/>
    </row>
    <row r="111" spans="1:17" s="9" customFormat="1" x14ac:dyDescent="0.15">
      <c r="A111" s="8"/>
      <c r="B111" s="8"/>
      <c r="E111" s="8"/>
      <c r="F111" s="8"/>
      <c r="G111" s="10"/>
      <c r="K111" s="8"/>
      <c r="L111" s="1"/>
      <c r="M111" s="1"/>
      <c r="N111" s="1"/>
      <c r="O111" s="1"/>
      <c r="P111" s="1"/>
      <c r="Q111" s="1"/>
    </row>
    <row r="112" spans="1:17" s="9" customFormat="1" x14ac:dyDescent="0.15">
      <c r="A112" s="8"/>
      <c r="B112" s="8"/>
      <c r="E112" s="8"/>
      <c r="F112" s="8"/>
      <c r="G112" s="10"/>
      <c r="K112" s="8"/>
      <c r="L112" s="1"/>
      <c r="M112" s="1"/>
      <c r="N112" s="1"/>
      <c r="O112" s="1"/>
      <c r="P112" s="1"/>
      <c r="Q112" s="1"/>
    </row>
    <row r="113" spans="1:17" s="9" customFormat="1" x14ac:dyDescent="0.15">
      <c r="A113" s="8"/>
      <c r="B113" s="8"/>
      <c r="E113" s="8"/>
      <c r="F113" s="8"/>
      <c r="G113" s="10"/>
      <c r="K113" s="8"/>
      <c r="L113" s="1"/>
      <c r="M113" s="1"/>
      <c r="N113" s="1"/>
      <c r="O113" s="1"/>
      <c r="P113" s="1"/>
      <c r="Q113" s="1"/>
    </row>
    <row r="114" spans="1:17" s="9" customFormat="1" x14ac:dyDescent="0.15">
      <c r="A114" s="8"/>
      <c r="B114" s="8"/>
      <c r="E114" s="8"/>
      <c r="F114" s="8"/>
      <c r="G114" s="10"/>
      <c r="K114" s="8"/>
      <c r="L114" s="1"/>
      <c r="M114" s="1"/>
      <c r="N114" s="1"/>
      <c r="O114" s="1"/>
      <c r="P114" s="1"/>
      <c r="Q114" s="1"/>
    </row>
    <row r="115" spans="1:17" s="9" customFormat="1" x14ac:dyDescent="0.15">
      <c r="A115" s="8"/>
      <c r="B115" s="8"/>
      <c r="E115" s="8"/>
      <c r="F115" s="8"/>
      <c r="G115" s="10"/>
      <c r="K115" s="8"/>
      <c r="L115" s="1"/>
      <c r="M115" s="1"/>
      <c r="N115" s="1"/>
      <c r="O115" s="1"/>
      <c r="P115" s="1"/>
      <c r="Q115" s="1"/>
    </row>
    <row r="116" spans="1:17" s="9" customFormat="1" x14ac:dyDescent="0.15">
      <c r="A116" s="8"/>
      <c r="B116" s="8"/>
      <c r="E116" s="8"/>
      <c r="F116" s="8"/>
      <c r="G116" s="10"/>
      <c r="K116" s="8"/>
      <c r="L116" s="1"/>
      <c r="M116" s="1"/>
      <c r="N116" s="1"/>
      <c r="O116" s="1"/>
      <c r="P116" s="1"/>
      <c r="Q116" s="1"/>
    </row>
    <row r="117" spans="1:17" s="9" customFormat="1" x14ac:dyDescent="0.15">
      <c r="A117" s="8"/>
      <c r="B117" s="8"/>
      <c r="E117" s="8"/>
      <c r="F117" s="8"/>
      <c r="G117" s="10"/>
      <c r="K117" s="8"/>
      <c r="L117" s="1"/>
      <c r="M117" s="1"/>
      <c r="N117" s="1"/>
      <c r="O117" s="1"/>
      <c r="P117" s="1"/>
      <c r="Q117" s="1"/>
    </row>
    <row r="118" spans="1:17" s="9" customFormat="1" x14ac:dyDescent="0.15">
      <c r="A118" s="8"/>
      <c r="B118" s="8"/>
      <c r="E118" s="8"/>
      <c r="F118" s="8"/>
      <c r="G118" s="10"/>
      <c r="K118" s="8"/>
      <c r="L118" s="1"/>
      <c r="M118" s="1"/>
      <c r="N118" s="1"/>
      <c r="O118" s="1"/>
      <c r="P118" s="1"/>
      <c r="Q118" s="1"/>
    </row>
    <row r="119" spans="1:17" s="9" customFormat="1" x14ac:dyDescent="0.15">
      <c r="A119" s="8"/>
      <c r="B119" s="8"/>
      <c r="E119" s="8"/>
      <c r="F119" s="8"/>
      <c r="G119" s="10"/>
      <c r="K119" s="8"/>
      <c r="L119" s="1"/>
      <c r="M119" s="1"/>
      <c r="N119" s="1"/>
      <c r="O119" s="1"/>
      <c r="P119" s="1"/>
      <c r="Q119" s="1"/>
    </row>
    <row r="120" spans="1:17" s="9" customFormat="1" x14ac:dyDescent="0.15">
      <c r="A120" s="8"/>
      <c r="B120" s="8"/>
      <c r="E120" s="8"/>
      <c r="F120" s="8"/>
      <c r="G120" s="10"/>
      <c r="K120" s="8"/>
      <c r="L120" s="1"/>
      <c r="M120" s="1"/>
      <c r="N120" s="1"/>
      <c r="O120" s="1"/>
      <c r="P120" s="1"/>
      <c r="Q120" s="1"/>
    </row>
    <row r="121" spans="1:17" s="9" customFormat="1" x14ac:dyDescent="0.15">
      <c r="A121" s="8"/>
      <c r="B121" s="8"/>
      <c r="E121" s="8"/>
      <c r="F121" s="8"/>
      <c r="G121" s="10"/>
      <c r="K121" s="8"/>
      <c r="L121" s="1"/>
      <c r="M121" s="1"/>
      <c r="N121" s="1"/>
      <c r="O121" s="1"/>
      <c r="P121" s="1"/>
      <c r="Q121" s="1"/>
    </row>
    <row r="122" spans="1:17" s="9" customFormat="1" x14ac:dyDescent="0.15">
      <c r="A122" s="8"/>
      <c r="B122" s="8"/>
      <c r="E122" s="8"/>
      <c r="F122" s="8"/>
      <c r="G122" s="10"/>
      <c r="K122" s="8"/>
      <c r="L122" s="1"/>
      <c r="M122" s="1"/>
      <c r="N122" s="1"/>
      <c r="O122" s="1"/>
      <c r="P122" s="1"/>
      <c r="Q122" s="1"/>
    </row>
    <row r="123" spans="1:17" s="9" customFormat="1" x14ac:dyDescent="0.15">
      <c r="A123" s="8"/>
      <c r="B123" s="8"/>
      <c r="E123" s="8"/>
      <c r="F123" s="8"/>
      <c r="G123" s="10"/>
      <c r="K123" s="8"/>
      <c r="L123" s="1"/>
      <c r="M123" s="1"/>
      <c r="N123" s="1"/>
      <c r="O123" s="1"/>
      <c r="P123" s="1"/>
      <c r="Q123" s="1"/>
    </row>
    <row r="124" spans="1:17" s="9" customFormat="1" x14ac:dyDescent="0.15">
      <c r="A124" s="8"/>
      <c r="B124" s="8"/>
      <c r="E124" s="8"/>
      <c r="F124" s="8"/>
      <c r="G124" s="10"/>
      <c r="K124" s="8"/>
      <c r="L124" s="1"/>
      <c r="M124" s="1"/>
      <c r="N124" s="1"/>
      <c r="O124" s="1"/>
      <c r="P124" s="1"/>
      <c r="Q124" s="1"/>
    </row>
    <row r="125" spans="1:17" s="9" customFormat="1" x14ac:dyDescent="0.15">
      <c r="A125" s="8"/>
      <c r="B125" s="8"/>
      <c r="E125" s="8"/>
      <c r="F125" s="8"/>
      <c r="G125" s="10"/>
      <c r="K125" s="8"/>
      <c r="L125" s="1"/>
      <c r="M125" s="1"/>
      <c r="N125" s="1"/>
      <c r="O125" s="1"/>
      <c r="P125" s="1"/>
      <c r="Q125" s="1"/>
    </row>
    <row r="126" spans="1:17" s="9" customFormat="1" x14ac:dyDescent="0.15">
      <c r="A126" s="8"/>
      <c r="B126" s="8"/>
      <c r="E126" s="8"/>
      <c r="F126" s="8"/>
      <c r="G126" s="10"/>
      <c r="K126" s="8"/>
      <c r="L126" s="1"/>
      <c r="M126" s="1"/>
      <c r="N126" s="1"/>
      <c r="O126" s="1"/>
      <c r="P126" s="1"/>
      <c r="Q126" s="1"/>
    </row>
    <row r="127" spans="1:17" s="9" customFormat="1" x14ac:dyDescent="0.15">
      <c r="A127" s="8"/>
      <c r="B127" s="8"/>
      <c r="E127" s="8"/>
      <c r="F127" s="8"/>
      <c r="G127" s="10"/>
      <c r="K127" s="8"/>
      <c r="L127" s="1"/>
      <c r="M127" s="1"/>
      <c r="N127" s="1"/>
      <c r="O127" s="1"/>
      <c r="P127" s="1"/>
      <c r="Q127" s="1"/>
    </row>
    <row r="128" spans="1:17" s="9" customFormat="1" x14ac:dyDescent="0.15">
      <c r="A128" s="8"/>
      <c r="B128" s="8"/>
      <c r="E128" s="8"/>
      <c r="F128" s="8"/>
      <c r="G128" s="10"/>
      <c r="K128" s="8"/>
      <c r="L128" s="1"/>
      <c r="M128" s="1"/>
      <c r="N128" s="1"/>
      <c r="O128" s="1"/>
      <c r="P128" s="1"/>
      <c r="Q128" s="1"/>
    </row>
    <row r="129" spans="1:17" s="9" customFormat="1" x14ac:dyDescent="0.15">
      <c r="A129" s="8"/>
      <c r="B129" s="8"/>
      <c r="E129" s="8"/>
      <c r="F129" s="8"/>
      <c r="G129" s="10"/>
      <c r="K129" s="8"/>
      <c r="L129" s="1"/>
      <c r="M129" s="1"/>
      <c r="N129" s="1"/>
      <c r="O129" s="1"/>
      <c r="P129" s="1"/>
      <c r="Q129" s="1"/>
    </row>
    <row r="130" spans="1:17" s="9" customFormat="1" x14ac:dyDescent="0.15">
      <c r="A130" s="8"/>
      <c r="B130" s="8"/>
      <c r="E130" s="8"/>
      <c r="F130" s="8"/>
      <c r="G130" s="10"/>
      <c r="K130" s="8"/>
      <c r="L130" s="1"/>
      <c r="M130" s="1"/>
      <c r="N130" s="1"/>
      <c r="O130" s="1"/>
      <c r="P130" s="1"/>
      <c r="Q130" s="1"/>
    </row>
    <row r="131" spans="1:17" s="9" customFormat="1" x14ac:dyDescent="0.15">
      <c r="A131" s="8"/>
      <c r="B131" s="8"/>
      <c r="E131" s="8"/>
      <c r="F131" s="8"/>
      <c r="G131" s="10"/>
      <c r="K131" s="8"/>
      <c r="L131" s="1"/>
      <c r="M131" s="1"/>
      <c r="N131" s="1"/>
      <c r="O131" s="1"/>
      <c r="P131" s="1"/>
      <c r="Q131" s="1"/>
    </row>
    <row r="132" spans="1:17" s="9" customFormat="1" x14ac:dyDescent="0.15">
      <c r="A132" s="8"/>
      <c r="B132" s="8"/>
      <c r="E132" s="8"/>
      <c r="F132" s="8"/>
      <c r="G132" s="10"/>
      <c r="K132" s="8"/>
      <c r="L132" s="1"/>
      <c r="M132" s="1"/>
      <c r="N132" s="1"/>
      <c r="O132" s="1"/>
      <c r="P132" s="1"/>
      <c r="Q132" s="1"/>
    </row>
    <row r="133" spans="1:17" s="9" customFormat="1" x14ac:dyDescent="0.15">
      <c r="A133" s="8"/>
      <c r="B133" s="8"/>
      <c r="E133" s="8"/>
      <c r="F133" s="8"/>
      <c r="G133" s="10"/>
      <c r="K133" s="8"/>
      <c r="L133" s="1"/>
      <c r="M133" s="1"/>
      <c r="N133" s="1"/>
      <c r="O133" s="1"/>
      <c r="P133" s="1"/>
      <c r="Q133" s="1"/>
    </row>
    <row r="134" spans="1:17" s="9" customFormat="1" x14ac:dyDescent="0.15">
      <c r="A134" s="8"/>
      <c r="B134" s="8"/>
      <c r="E134" s="8"/>
      <c r="F134" s="8"/>
      <c r="G134" s="10"/>
      <c r="K134" s="8"/>
      <c r="L134" s="1"/>
      <c r="M134" s="1"/>
      <c r="N134" s="1"/>
      <c r="O134" s="1"/>
      <c r="P134" s="1"/>
      <c r="Q134" s="1"/>
    </row>
    <row r="135" spans="1:17" s="9" customFormat="1" x14ac:dyDescent="0.15">
      <c r="A135" s="8"/>
      <c r="B135" s="8"/>
      <c r="E135" s="8"/>
      <c r="F135" s="8"/>
      <c r="G135" s="10"/>
      <c r="K135" s="8"/>
      <c r="L135" s="1"/>
      <c r="M135" s="1"/>
      <c r="N135" s="1"/>
      <c r="O135" s="1"/>
      <c r="P135" s="1"/>
      <c r="Q135" s="1"/>
    </row>
    <row r="136" spans="1:17" s="9" customFormat="1" x14ac:dyDescent="0.15">
      <c r="A136" s="8"/>
      <c r="B136" s="8"/>
      <c r="E136" s="8"/>
      <c r="F136" s="8"/>
      <c r="G136" s="10"/>
      <c r="K136" s="8"/>
      <c r="L136" s="1"/>
      <c r="M136" s="1"/>
      <c r="N136" s="1"/>
      <c r="O136" s="1"/>
      <c r="P136" s="1"/>
      <c r="Q136" s="1"/>
    </row>
    <row r="137" spans="1:17" s="9" customFormat="1" x14ac:dyDescent="0.15">
      <c r="A137" s="8"/>
      <c r="B137" s="8"/>
      <c r="E137" s="8"/>
      <c r="F137" s="8"/>
      <c r="G137" s="10"/>
      <c r="K137" s="8"/>
      <c r="L137" s="1"/>
      <c r="M137" s="1"/>
      <c r="N137" s="1"/>
      <c r="O137" s="1"/>
      <c r="P137" s="1"/>
      <c r="Q137" s="1"/>
    </row>
    <row r="138" spans="1:17" s="9" customFormat="1" x14ac:dyDescent="0.15">
      <c r="A138" s="8"/>
      <c r="B138" s="8"/>
      <c r="E138" s="8"/>
      <c r="F138" s="8"/>
      <c r="G138" s="10"/>
      <c r="K138" s="8"/>
      <c r="L138" s="1"/>
      <c r="M138" s="1"/>
      <c r="N138" s="1"/>
      <c r="O138" s="1"/>
      <c r="P138" s="1"/>
      <c r="Q138" s="1"/>
    </row>
    <row r="139" spans="1:17" s="9" customFormat="1" x14ac:dyDescent="0.15">
      <c r="A139" s="8"/>
      <c r="B139" s="8"/>
      <c r="E139" s="8"/>
      <c r="F139" s="8"/>
      <c r="G139" s="10"/>
      <c r="K139" s="8"/>
      <c r="L139" s="1"/>
      <c r="M139" s="1"/>
      <c r="N139" s="1"/>
      <c r="O139" s="1"/>
      <c r="P139" s="1"/>
      <c r="Q139" s="1"/>
    </row>
    <row r="140" spans="1:17" s="9" customFormat="1" x14ac:dyDescent="0.15">
      <c r="A140" s="8"/>
      <c r="B140" s="8"/>
      <c r="E140" s="8"/>
      <c r="F140" s="8"/>
      <c r="G140" s="10"/>
      <c r="K140" s="8"/>
      <c r="L140" s="1"/>
      <c r="M140" s="1"/>
      <c r="N140" s="1"/>
      <c r="O140" s="1"/>
      <c r="P140" s="1"/>
      <c r="Q140" s="1"/>
    </row>
    <row r="141" spans="1:17" s="9" customFormat="1" x14ac:dyDescent="0.15">
      <c r="A141" s="8"/>
      <c r="B141" s="8"/>
      <c r="E141" s="8"/>
      <c r="F141" s="8"/>
      <c r="G141" s="10"/>
      <c r="K141" s="8"/>
      <c r="L141" s="1"/>
      <c r="M141" s="1"/>
      <c r="N141" s="1"/>
      <c r="O141" s="1"/>
      <c r="P141" s="1"/>
      <c r="Q141" s="1"/>
    </row>
    <row r="142" spans="1:17" s="9" customFormat="1" x14ac:dyDescent="0.15">
      <c r="A142" s="8"/>
      <c r="B142" s="8"/>
      <c r="E142" s="8"/>
      <c r="F142" s="8"/>
      <c r="G142" s="10"/>
      <c r="K142" s="8"/>
      <c r="L142" s="1"/>
      <c r="M142" s="1"/>
      <c r="N142" s="1"/>
      <c r="O142" s="1"/>
      <c r="P142" s="1"/>
      <c r="Q142" s="1"/>
    </row>
    <row r="143" spans="1:17" s="9" customFormat="1" x14ac:dyDescent="0.15">
      <c r="A143" s="8"/>
      <c r="B143" s="8"/>
      <c r="E143" s="8"/>
      <c r="F143" s="8"/>
      <c r="G143" s="10"/>
      <c r="K143" s="8"/>
      <c r="L143" s="1"/>
      <c r="M143" s="1"/>
      <c r="N143" s="1"/>
      <c r="O143" s="1"/>
      <c r="P143" s="1"/>
      <c r="Q143" s="1"/>
    </row>
    <row r="144" spans="1:17" s="9" customFormat="1" x14ac:dyDescent="0.15">
      <c r="A144" s="8"/>
      <c r="B144" s="8"/>
      <c r="E144" s="8"/>
      <c r="F144" s="8"/>
      <c r="G144" s="10"/>
      <c r="K144" s="8"/>
      <c r="L144" s="1"/>
      <c r="M144" s="1"/>
      <c r="N144" s="1"/>
      <c r="O144" s="1"/>
      <c r="P144" s="1"/>
      <c r="Q144" s="1"/>
    </row>
    <row r="145" spans="1:17" s="9" customFormat="1" x14ac:dyDescent="0.15">
      <c r="A145" s="8"/>
      <c r="B145" s="8"/>
      <c r="E145" s="8"/>
      <c r="F145" s="8"/>
      <c r="G145" s="10"/>
      <c r="K145" s="8"/>
      <c r="L145" s="1"/>
      <c r="M145" s="1"/>
      <c r="N145" s="1"/>
      <c r="O145" s="1"/>
      <c r="P145" s="1"/>
      <c r="Q145" s="1"/>
    </row>
    <row r="146" spans="1:17" s="9" customFormat="1" x14ac:dyDescent="0.15">
      <c r="A146" s="8"/>
      <c r="B146" s="8"/>
      <c r="E146" s="8"/>
      <c r="F146" s="8"/>
      <c r="G146" s="10"/>
      <c r="K146" s="8"/>
      <c r="L146" s="1"/>
      <c r="M146" s="1"/>
      <c r="N146" s="1"/>
      <c r="O146" s="1"/>
      <c r="P146" s="1"/>
      <c r="Q146" s="1"/>
    </row>
    <row r="147" spans="1:17" s="9" customFormat="1" x14ac:dyDescent="0.15">
      <c r="A147" s="8"/>
      <c r="B147" s="8"/>
      <c r="E147" s="8"/>
      <c r="F147" s="8"/>
      <c r="G147" s="10"/>
      <c r="K147" s="8"/>
      <c r="L147" s="1"/>
      <c r="M147" s="1"/>
      <c r="N147" s="1"/>
      <c r="O147" s="1"/>
      <c r="P147" s="1"/>
      <c r="Q147" s="1"/>
    </row>
    <row r="148" spans="1:17" s="9" customFormat="1" x14ac:dyDescent="0.15">
      <c r="A148" s="8"/>
      <c r="B148" s="8"/>
      <c r="E148" s="8"/>
      <c r="F148" s="8"/>
      <c r="G148" s="10"/>
      <c r="K148" s="8"/>
      <c r="L148" s="1"/>
      <c r="M148" s="1"/>
      <c r="N148" s="1"/>
      <c r="O148" s="1"/>
      <c r="P148" s="1"/>
      <c r="Q148" s="1"/>
    </row>
    <row r="149" spans="1:17" s="9" customFormat="1" x14ac:dyDescent="0.15">
      <c r="A149" s="8"/>
      <c r="B149" s="8"/>
      <c r="E149" s="8"/>
      <c r="F149" s="8"/>
      <c r="G149" s="10"/>
      <c r="K149" s="8"/>
      <c r="L149" s="1"/>
      <c r="M149" s="1"/>
      <c r="N149" s="1"/>
      <c r="O149" s="1"/>
      <c r="P149" s="1"/>
      <c r="Q149" s="1"/>
    </row>
    <row r="150" spans="1:17" s="9" customFormat="1" x14ac:dyDescent="0.15">
      <c r="A150" s="8"/>
      <c r="B150" s="8"/>
      <c r="E150" s="8"/>
      <c r="F150" s="8"/>
      <c r="G150" s="10"/>
      <c r="K150" s="8"/>
      <c r="L150" s="1"/>
      <c r="M150" s="1"/>
      <c r="N150" s="1"/>
      <c r="O150" s="1"/>
      <c r="P150" s="1"/>
      <c r="Q150" s="1"/>
    </row>
    <row r="151" spans="1:17" s="9" customFormat="1" x14ac:dyDescent="0.15">
      <c r="A151" s="8"/>
      <c r="B151" s="8"/>
      <c r="E151" s="8"/>
      <c r="F151" s="8"/>
      <c r="G151" s="10"/>
      <c r="K151" s="8"/>
      <c r="L151" s="1"/>
      <c r="M151" s="1"/>
      <c r="N151" s="1"/>
      <c r="O151" s="1"/>
      <c r="P151" s="1"/>
      <c r="Q151" s="1"/>
    </row>
    <row r="152" spans="1:17" s="9" customFormat="1" x14ac:dyDescent="0.15">
      <c r="A152" s="8"/>
      <c r="B152" s="8"/>
      <c r="E152" s="8"/>
      <c r="F152" s="8"/>
      <c r="G152" s="10"/>
      <c r="K152" s="8"/>
      <c r="L152" s="1"/>
      <c r="M152" s="1"/>
      <c r="N152" s="1"/>
      <c r="O152" s="1"/>
      <c r="P152" s="1"/>
      <c r="Q152" s="1"/>
    </row>
    <row r="153" spans="1:17" s="9" customFormat="1" x14ac:dyDescent="0.15">
      <c r="A153" s="8"/>
      <c r="B153" s="8"/>
      <c r="E153" s="8"/>
      <c r="F153" s="8"/>
      <c r="G153" s="10"/>
      <c r="K153" s="8"/>
      <c r="L153" s="1"/>
      <c r="M153" s="1"/>
      <c r="N153" s="1"/>
      <c r="O153" s="1"/>
      <c r="P153" s="1"/>
      <c r="Q153" s="1"/>
    </row>
    <row r="154" spans="1:17" s="9" customFormat="1" x14ac:dyDescent="0.15">
      <c r="A154" s="8"/>
      <c r="B154" s="8"/>
      <c r="E154" s="8"/>
      <c r="F154" s="8"/>
      <c r="G154" s="10"/>
      <c r="K154" s="8"/>
      <c r="L154" s="1"/>
      <c r="M154" s="1"/>
      <c r="N154" s="1"/>
      <c r="O154" s="1"/>
      <c r="P154" s="1"/>
      <c r="Q154" s="1"/>
    </row>
    <row r="155" spans="1:17" s="9" customFormat="1" x14ac:dyDescent="0.15">
      <c r="A155" s="8"/>
      <c r="B155" s="8"/>
      <c r="E155" s="8"/>
      <c r="F155" s="8"/>
      <c r="G155" s="10"/>
      <c r="K155" s="8"/>
      <c r="L155" s="1"/>
      <c r="M155" s="1"/>
      <c r="N155" s="1"/>
      <c r="O155" s="1"/>
      <c r="P155" s="1"/>
      <c r="Q155" s="1"/>
    </row>
    <row r="156" spans="1:17" s="9" customFormat="1" x14ac:dyDescent="0.15">
      <c r="A156" s="8"/>
      <c r="B156" s="8"/>
      <c r="E156" s="8"/>
      <c r="F156" s="8"/>
      <c r="G156" s="10"/>
      <c r="K156" s="8"/>
      <c r="L156" s="1"/>
      <c r="M156" s="1"/>
      <c r="N156" s="1"/>
      <c r="O156" s="1"/>
      <c r="P156" s="1"/>
      <c r="Q156" s="1"/>
    </row>
    <row r="157" spans="1:17" s="9" customFormat="1" x14ac:dyDescent="0.15">
      <c r="A157" s="8"/>
      <c r="B157" s="8"/>
      <c r="E157" s="8"/>
      <c r="F157" s="8"/>
      <c r="G157" s="10"/>
      <c r="K157" s="8"/>
      <c r="L157" s="1"/>
      <c r="M157" s="1"/>
      <c r="N157" s="1"/>
      <c r="O157" s="1"/>
      <c r="P157" s="1"/>
      <c r="Q157" s="1"/>
    </row>
    <row r="158" spans="1:17" s="9" customFormat="1" x14ac:dyDescent="0.15">
      <c r="A158" s="8"/>
      <c r="B158" s="8"/>
      <c r="E158" s="8"/>
      <c r="F158" s="8"/>
      <c r="G158" s="10"/>
      <c r="K158" s="8"/>
      <c r="L158" s="1"/>
      <c r="M158" s="1"/>
      <c r="N158" s="1"/>
      <c r="O158" s="1"/>
      <c r="P158" s="1"/>
      <c r="Q158" s="1"/>
    </row>
    <row r="159" spans="1:17" s="9" customFormat="1" x14ac:dyDescent="0.15">
      <c r="A159" s="8"/>
      <c r="B159" s="8"/>
      <c r="E159" s="8"/>
      <c r="F159" s="8"/>
      <c r="G159" s="10"/>
      <c r="K159" s="8"/>
      <c r="L159" s="1"/>
      <c r="M159" s="1"/>
      <c r="N159" s="1"/>
      <c r="O159" s="1"/>
      <c r="P159" s="1"/>
      <c r="Q159" s="1"/>
    </row>
    <row r="160" spans="1:17" s="9" customFormat="1" x14ac:dyDescent="0.15">
      <c r="A160" s="8"/>
      <c r="B160" s="8"/>
      <c r="E160" s="8"/>
      <c r="F160" s="8"/>
      <c r="G160" s="10"/>
      <c r="K160" s="8"/>
      <c r="L160" s="1"/>
      <c r="M160" s="1"/>
      <c r="N160" s="1"/>
      <c r="O160" s="1"/>
      <c r="P160" s="1"/>
      <c r="Q160" s="1"/>
    </row>
    <row r="161" spans="1:17" s="9" customFormat="1" x14ac:dyDescent="0.15">
      <c r="A161" s="8"/>
      <c r="B161" s="8"/>
      <c r="E161" s="8"/>
      <c r="F161" s="8"/>
      <c r="G161" s="10"/>
      <c r="K161" s="8"/>
      <c r="L161" s="1"/>
      <c r="M161" s="1"/>
      <c r="N161" s="1"/>
      <c r="O161" s="1"/>
      <c r="P161" s="1"/>
      <c r="Q161" s="1"/>
    </row>
    <row r="162" spans="1:17" s="9" customFormat="1" x14ac:dyDescent="0.15">
      <c r="A162" s="8"/>
      <c r="B162" s="8"/>
      <c r="E162" s="8"/>
      <c r="F162" s="8"/>
      <c r="G162" s="10"/>
      <c r="K162" s="8"/>
      <c r="L162" s="1"/>
      <c r="M162" s="1"/>
      <c r="N162" s="1"/>
      <c r="O162" s="1"/>
      <c r="P162" s="1"/>
      <c r="Q162" s="1"/>
    </row>
    <row r="163" spans="1:17" s="9" customFormat="1" x14ac:dyDescent="0.15">
      <c r="A163" s="8"/>
      <c r="B163" s="8"/>
      <c r="E163" s="8"/>
      <c r="F163" s="8"/>
      <c r="G163" s="10"/>
      <c r="K163" s="8"/>
      <c r="L163" s="1"/>
      <c r="M163" s="1"/>
      <c r="N163" s="1"/>
      <c r="O163" s="1"/>
      <c r="P163" s="1"/>
      <c r="Q163" s="1"/>
    </row>
    <row r="164" spans="1:17" s="9" customFormat="1" x14ac:dyDescent="0.15">
      <c r="A164" s="8"/>
      <c r="B164" s="8"/>
      <c r="E164" s="8"/>
      <c r="F164" s="8"/>
      <c r="G164" s="10"/>
      <c r="K164" s="8"/>
      <c r="L164" s="1"/>
      <c r="M164" s="1"/>
      <c r="N164" s="1"/>
      <c r="O164" s="1"/>
      <c r="P164" s="1"/>
      <c r="Q164" s="1"/>
    </row>
    <row r="165" spans="1:17" s="9" customFormat="1" x14ac:dyDescent="0.15">
      <c r="A165" s="8"/>
      <c r="B165" s="8"/>
      <c r="E165" s="8"/>
      <c r="F165" s="8"/>
      <c r="G165" s="10"/>
      <c r="K165" s="8"/>
      <c r="L165" s="1"/>
      <c r="M165" s="1"/>
      <c r="N165" s="1"/>
      <c r="O165" s="1"/>
      <c r="P165" s="1"/>
      <c r="Q165" s="1"/>
    </row>
    <row r="166" spans="1:17" s="9" customFormat="1" x14ac:dyDescent="0.15">
      <c r="A166" s="8"/>
      <c r="B166" s="8"/>
      <c r="E166" s="8"/>
      <c r="F166" s="8"/>
      <c r="G166" s="10"/>
      <c r="K166" s="8"/>
      <c r="L166" s="1"/>
      <c r="M166" s="1"/>
      <c r="N166" s="1"/>
      <c r="O166" s="1"/>
      <c r="P166" s="1"/>
      <c r="Q166" s="1"/>
    </row>
    <row r="167" spans="1:17" s="9" customFormat="1" x14ac:dyDescent="0.15">
      <c r="A167" s="8"/>
      <c r="B167" s="8"/>
      <c r="E167" s="8"/>
      <c r="F167" s="8"/>
      <c r="G167" s="10"/>
      <c r="K167" s="8"/>
      <c r="L167" s="1"/>
      <c r="M167" s="1"/>
      <c r="N167" s="1"/>
      <c r="O167" s="1"/>
      <c r="P167" s="1"/>
      <c r="Q167" s="1"/>
    </row>
    <row r="168" spans="1:17" s="9" customFormat="1" x14ac:dyDescent="0.15">
      <c r="A168" s="8"/>
      <c r="B168" s="8"/>
      <c r="E168" s="8"/>
      <c r="F168" s="8"/>
      <c r="G168" s="10"/>
      <c r="K168" s="8"/>
      <c r="L168" s="1"/>
      <c r="M168" s="1"/>
      <c r="N168" s="1"/>
      <c r="O168" s="1"/>
      <c r="P168" s="1"/>
      <c r="Q168" s="1"/>
    </row>
    <row r="169" spans="1:17" s="9" customFormat="1" x14ac:dyDescent="0.15">
      <c r="A169" s="8"/>
      <c r="B169" s="8"/>
      <c r="E169" s="8"/>
      <c r="F169" s="8"/>
      <c r="G169" s="10"/>
      <c r="K169" s="8"/>
      <c r="L169" s="1"/>
      <c r="M169" s="1"/>
      <c r="N169" s="1"/>
      <c r="O169" s="1"/>
      <c r="P169" s="1"/>
      <c r="Q169" s="1"/>
    </row>
    <row r="170" spans="1:17" s="9" customFormat="1" x14ac:dyDescent="0.15">
      <c r="A170" s="8"/>
      <c r="B170" s="8"/>
      <c r="E170" s="8"/>
      <c r="F170" s="8"/>
      <c r="G170" s="10"/>
      <c r="K170" s="8"/>
      <c r="L170" s="1"/>
      <c r="M170" s="1"/>
      <c r="N170" s="1"/>
      <c r="O170" s="1"/>
      <c r="P170" s="1"/>
      <c r="Q170" s="1"/>
    </row>
    <row r="171" spans="1:17" s="9" customFormat="1" x14ac:dyDescent="0.15">
      <c r="A171" s="8"/>
      <c r="B171" s="8"/>
      <c r="E171" s="8"/>
      <c r="F171" s="8"/>
      <c r="G171" s="10"/>
      <c r="K171" s="8"/>
      <c r="L171" s="1"/>
      <c r="M171" s="1"/>
      <c r="N171" s="1"/>
      <c r="O171" s="1"/>
      <c r="P171" s="1"/>
      <c r="Q171" s="1"/>
    </row>
    <row r="172" spans="1:17" s="9" customFormat="1" x14ac:dyDescent="0.15">
      <c r="A172" s="8"/>
      <c r="B172" s="8"/>
      <c r="E172" s="8"/>
      <c r="F172" s="8"/>
      <c r="G172" s="10"/>
      <c r="K172" s="8"/>
      <c r="L172" s="1"/>
      <c r="M172" s="1"/>
      <c r="N172" s="1"/>
      <c r="O172" s="1"/>
      <c r="P172" s="1"/>
      <c r="Q172" s="1"/>
    </row>
    <row r="173" spans="1:17" s="9" customFormat="1" x14ac:dyDescent="0.15">
      <c r="A173" s="8"/>
      <c r="B173" s="8"/>
      <c r="E173" s="8"/>
      <c r="F173" s="8"/>
      <c r="G173" s="10"/>
      <c r="K173" s="8"/>
      <c r="L173" s="1"/>
      <c r="M173" s="1"/>
      <c r="N173" s="1"/>
      <c r="O173" s="1"/>
      <c r="P173" s="1"/>
      <c r="Q173" s="1"/>
    </row>
    <row r="174" spans="1:17" s="9" customFormat="1" x14ac:dyDescent="0.15">
      <c r="A174" s="8"/>
      <c r="B174" s="8"/>
      <c r="E174" s="8"/>
      <c r="F174" s="8"/>
      <c r="G174" s="10"/>
      <c r="K174" s="8"/>
      <c r="L174" s="1"/>
      <c r="M174" s="1"/>
      <c r="N174" s="1"/>
      <c r="O174" s="1"/>
      <c r="P174" s="1"/>
      <c r="Q174" s="1"/>
    </row>
    <row r="175" spans="1:17" s="9" customFormat="1" x14ac:dyDescent="0.15">
      <c r="A175" s="8"/>
      <c r="B175" s="8"/>
      <c r="E175" s="8"/>
      <c r="F175" s="8"/>
      <c r="G175" s="10"/>
      <c r="K175" s="8"/>
      <c r="L175" s="1"/>
      <c r="M175" s="1"/>
      <c r="N175" s="1"/>
      <c r="O175" s="1"/>
      <c r="P175" s="1"/>
      <c r="Q175" s="1"/>
    </row>
    <row r="176" spans="1:17" s="9" customFormat="1" x14ac:dyDescent="0.15">
      <c r="A176" s="8"/>
      <c r="B176" s="8"/>
      <c r="E176" s="8"/>
      <c r="F176" s="8"/>
      <c r="G176" s="10"/>
      <c r="K176" s="8"/>
      <c r="L176" s="1"/>
      <c r="M176" s="1"/>
      <c r="N176" s="1"/>
      <c r="O176" s="1"/>
      <c r="P176" s="1"/>
      <c r="Q176" s="1"/>
    </row>
    <row r="177" spans="1:17" s="9" customFormat="1" x14ac:dyDescent="0.15">
      <c r="A177" s="8"/>
      <c r="B177" s="8"/>
      <c r="E177" s="8"/>
      <c r="F177" s="8"/>
      <c r="G177" s="10"/>
      <c r="K177" s="8"/>
      <c r="L177" s="1"/>
      <c r="M177" s="1"/>
      <c r="N177" s="1"/>
      <c r="O177" s="1"/>
      <c r="P177" s="1"/>
      <c r="Q177" s="1"/>
    </row>
    <row r="178" spans="1:17" s="9" customFormat="1" x14ac:dyDescent="0.15">
      <c r="A178" s="8"/>
      <c r="B178" s="8"/>
      <c r="E178" s="8"/>
      <c r="F178" s="8"/>
      <c r="G178" s="10"/>
      <c r="K178" s="8"/>
      <c r="L178" s="1"/>
      <c r="M178" s="1"/>
      <c r="N178" s="1"/>
      <c r="O178" s="1"/>
      <c r="P178" s="1"/>
      <c r="Q178" s="1"/>
    </row>
    <row r="179" spans="1:17" s="9" customFormat="1" x14ac:dyDescent="0.15">
      <c r="A179" s="8"/>
      <c r="B179" s="8"/>
      <c r="E179" s="8"/>
      <c r="F179" s="8"/>
      <c r="G179" s="10"/>
      <c r="K179" s="8"/>
      <c r="L179" s="1"/>
      <c r="M179" s="1"/>
      <c r="N179" s="1"/>
      <c r="O179" s="1"/>
      <c r="P179" s="1"/>
      <c r="Q179" s="1"/>
    </row>
    <row r="180" spans="1:17" s="9" customFormat="1" x14ac:dyDescent="0.15">
      <c r="A180" s="8"/>
      <c r="B180" s="8"/>
      <c r="E180" s="8"/>
      <c r="F180" s="8"/>
      <c r="G180" s="10"/>
      <c r="K180" s="8"/>
      <c r="L180" s="1"/>
      <c r="M180" s="1"/>
      <c r="N180" s="1"/>
      <c r="O180" s="1"/>
      <c r="P180" s="1"/>
      <c r="Q180" s="1"/>
    </row>
    <row r="181" spans="1:17" s="9" customFormat="1" x14ac:dyDescent="0.15">
      <c r="A181" s="8"/>
      <c r="B181" s="8"/>
      <c r="E181" s="8"/>
      <c r="F181" s="8"/>
      <c r="G181" s="10"/>
      <c r="K181" s="8"/>
      <c r="L181" s="1"/>
      <c r="M181" s="1"/>
      <c r="N181" s="1"/>
      <c r="O181" s="1"/>
      <c r="P181" s="1"/>
      <c r="Q181" s="1"/>
    </row>
    <row r="182" spans="1:17" s="9" customFormat="1" x14ac:dyDescent="0.15">
      <c r="A182" s="8"/>
      <c r="B182" s="8"/>
      <c r="E182" s="8"/>
      <c r="F182" s="8"/>
      <c r="G182" s="10"/>
      <c r="K182" s="8"/>
      <c r="L182" s="1"/>
      <c r="M182" s="1"/>
      <c r="N182" s="1"/>
      <c r="O182" s="1"/>
      <c r="P182" s="1"/>
      <c r="Q182" s="1"/>
    </row>
    <row r="183" spans="1:17" s="9" customFormat="1" x14ac:dyDescent="0.15">
      <c r="A183" s="8"/>
      <c r="B183" s="8"/>
      <c r="E183" s="8"/>
      <c r="F183" s="8"/>
      <c r="G183" s="10"/>
      <c r="K183" s="8"/>
      <c r="L183" s="1"/>
      <c r="M183" s="1"/>
      <c r="N183" s="1"/>
      <c r="O183" s="1"/>
      <c r="P183" s="1"/>
      <c r="Q183" s="1"/>
    </row>
    <row r="184" spans="1:17" s="9" customFormat="1" x14ac:dyDescent="0.15">
      <c r="A184" s="8"/>
      <c r="B184" s="8"/>
      <c r="E184" s="8"/>
      <c r="F184" s="8"/>
      <c r="G184" s="10"/>
      <c r="K184" s="8"/>
      <c r="L184" s="1"/>
      <c r="M184" s="1"/>
      <c r="N184" s="1"/>
      <c r="O184" s="1"/>
      <c r="P184" s="1"/>
      <c r="Q184" s="1"/>
    </row>
    <row r="185" spans="1:17" s="9" customFormat="1" x14ac:dyDescent="0.15">
      <c r="A185" s="8"/>
      <c r="B185" s="8"/>
      <c r="E185" s="8"/>
      <c r="F185" s="8"/>
      <c r="G185" s="10"/>
      <c r="K185" s="8"/>
      <c r="L185" s="1"/>
      <c r="M185" s="1"/>
      <c r="N185" s="1"/>
      <c r="O185" s="1"/>
      <c r="P185" s="1"/>
      <c r="Q185" s="1"/>
    </row>
    <row r="186" spans="1:17" s="9" customFormat="1" x14ac:dyDescent="0.15">
      <c r="A186" s="8"/>
      <c r="B186" s="8"/>
      <c r="E186" s="8"/>
      <c r="F186" s="8"/>
      <c r="G186" s="10"/>
      <c r="K186" s="8"/>
      <c r="L186" s="1"/>
      <c r="M186" s="1"/>
      <c r="N186" s="1"/>
      <c r="O186" s="1"/>
      <c r="P186" s="1"/>
      <c r="Q186" s="1"/>
    </row>
    <row r="187" spans="1:17" s="9" customFormat="1" x14ac:dyDescent="0.15">
      <c r="A187" s="8"/>
      <c r="B187" s="8"/>
      <c r="E187" s="8"/>
      <c r="F187" s="8"/>
      <c r="G187" s="10"/>
      <c r="K187" s="8"/>
      <c r="L187" s="1"/>
      <c r="M187" s="1"/>
      <c r="N187" s="1"/>
      <c r="O187" s="1"/>
      <c r="P187" s="1"/>
      <c r="Q187" s="1"/>
    </row>
    <row r="188" spans="1:17" s="9" customFormat="1" x14ac:dyDescent="0.15">
      <c r="A188" s="8"/>
      <c r="B188" s="8"/>
      <c r="E188" s="8"/>
      <c r="F188" s="8"/>
      <c r="G188" s="10"/>
      <c r="K188" s="8"/>
      <c r="L188" s="1"/>
      <c r="M188" s="1"/>
      <c r="N188" s="1"/>
      <c r="O188" s="1"/>
      <c r="P188" s="1"/>
      <c r="Q188" s="1"/>
    </row>
    <row r="189" spans="1:17" s="9" customFormat="1" x14ac:dyDescent="0.15">
      <c r="A189" s="8"/>
      <c r="B189" s="8"/>
      <c r="E189" s="8"/>
      <c r="F189" s="8"/>
      <c r="G189" s="10"/>
      <c r="K189" s="8"/>
      <c r="L189" s="1"/>
      <c r="M189" s="1"/>
      <c r="N189" s="1"/>
      <c r="O189" s="1"/>
      <c r="P189" s="1"/>
      <c r="Q189" s="1"/>
    </row>
    <row r="190" spans="1:17" s="9" customFormat="1" x14ac:dyDescent="0.15">
      <c r="A190" s="8"/>
      <c r="B190" s="8"/>
      <c r="E190" s="8"/>
      <c r="F190" s="8"/>
      <c r="G190" s="10"/>
      <c r="K190" s="8"/>
      <c r="L190" s="1"/>
      <c r="M190" s="1"/>
      <c r="N190" s="1"/>
      <c r="O190" s="1"/>
      <c r="P190" s="1"/>
      <c r="Q190" s="1"/>
    </row>
    <row r="191" spans="1:17" s="9" customFormat="1" x14ac:dyDescent="0.15">
      <c r="A191" s="8"/>
      <c r="B191" s="8"/>
      <c r="E191" s="8"/>
      <c r="F191" s="8"/>
      <c r="G191" s="10"/>
      <c r="K191" s="8"/>
      <c r="L191" s="1"/>
      <c r="M191" s="1"/>
      <c r="N191" s="1"/>
      <c r="O191" s="1"/>
      <c r="P191" s="1"/>
      <c r="Q191" s="1"/>
    </row>
    <row r="192" spans="1:17" s="9" customFormat="1" x14ac:dyDescent="0.15">
      <c r="A192" s="8"/>
      <c r="B192" s="8"/>
      <c r="E192" s="8"/>
      <c r="F192" s="8"/>
      <c r="G192" s="10"/>
      <c r="K192" s="8"/>
      <c r="L192" s="1"/>
      <c r="M192" s="1"/>
      <c r="N192" s="1"/>
      <c r="O192" s="1"/>
      <c r="P192" s="1"/>
      <c r="Q192" s="1"/>
    </row>
    <row r="193" spans="1:17" s="9" customFormat="1" x14ac:dyDescent="0.15">
      <c r="A193" s="8"/>
      <c r="B193" s="8"/>
      <c r="E193" s="8"/>
      <c r="F193" s="8"/>
      <c r="G193" s="10"/>
      <c r="K193" s="8"/>
      <c r="L193" s="1"/>
      <c r="M193" s="1"/>
      <c r="N193" s="1"/>
      <c r="O193" s="1"/>
      <c r="P193" s="1"/>
      <c r="Q193" s="1"/>
    </row>
    <row r="194" spans="1:17" s="9" customFormat="1" x14ac:dyDescent="0.15">
      <c r="A194" s="8"/>
      <c r="B194" s="8"/>
      <c r="E194" s="8"/>
      <c r="F194" s="8"/>
      <c r="G194" s="10"/>
      <c r="K194" s="8"/>
      <c r="L194" s="1"/>
      <c r="M194" s="1"/>
      <c r="N194" s="1"/>
      <c r="O194" s="1"/>
      <c r="P194" s="1"/>
      <c r="Q194" s="1"/>
    </row>
    <row r="195" spans="1:17" s="9" customFormat="1" x14ac:dyDescent="0.15">
      <c r="A195" s="8"/>
      <c r="B195" s="8"/>
      <c r="E195" s="8"/>
      <c r="F195" s="8"/>
      <c r="G195" s="10"/>
      <c r="K195" s="8"/>
      <c r="L195" s="1"/>
      <c r="M195" s="1"/>
      <c r="N195" s="1"/>
      <c r="O195" s="1"/>
      <c r="P195" s="1"/>
      <c r="Q195" s="1"/>
    </row>
    <row r="196" spans="1:17" s="9" customFormat="1" x14ac:dyDescent="0.15">
      <c r="A196" s="8"/>
      <c r="B196" s="8"/>
      <c r="E196" s="8"/>
      <c r="F196" s="8"/>
      <c r="G196" s="10"/>
      <c r="K196" s="8"/>
      <c r="L196" s="1"/>
      <c r="M196" s="1"/>
      <c r="N196" s="1"/>
      <c r="O196" s="1"/>
      <c r="P196" s="1"/>
      <c r="Q196" s="1"/>
    </row>
    <row r="197" spans="1:17" s="9" customFormat="1" x14ac:dyDescent="0.15">
      <c r="A197" s="8"/>
      <c r="B197" s="8"/>
      <c r="E197" s="8"/>
      <c r="F197" s="8"/>
      <c r="G197" s="10"/>
      <c r="K197" s="8"/>
      <c r="L197" s="1"/>
      <c r="M197" s="1"/>
      <c r="N197" s="1"/>
      <c r="O197" s="1"/>
      <c r="P197" s="1"/>
      <c r="Q197" s="1"/>
    </row>
    <row r="198" spans="1:17" s="9" customFormat="1" x14ac:dyDescent="0.15">
      <c r="A198" s="8"/>
      <c r="B198" s="8"/>
      <c r="E198" s="8"/>
      <c r="F198" s="8"/>
      <c r="G198" s="10"/>
      <c r="K198" s="8"/>
      <c r="L198" s="1"/>
      <c r="M198" s="1"/>
      <c r="N198" s="1"/>
      <c r="O198" s="1"/>
      <c r="P198" s="1"/>
      <c r="Q198" s="1"/>
    </row>
    <row r="199" spans="1:17" s="9" customFormat="1" x14ac:dyDescent="0.15">
      <c r="A199" s="8"/>
      <c r="B199" s="8"/>
      <c r="E199" s="8"/>
      <c r="F199" s="8"/>
      <c r="G199" s="10"/>
      <c r="K199" s="8"/>
      <c r="L199" s="1"/>
      <c r="M199" s="1"/>
      <c r="N199" s="1"/>
      <c r="O199" s="1"/>
      <c r="P199" s="1"/>
      <c r="Q199" s="1"/>
    </row>
    <row r="200" spans="1:17" s="9" customFormat="1" x14ac:dyDescent="0.15">
      <c r="A200" s="8"/>
      <c r="B200" s="8"/>
      <c r="E200" s="8"/>
      <c r="F200" s="8"/>
      <c r="G200" s="10"/>
      <c r="K200" s="8"/>
      <c r="L200" s="1"/>
      <c r="M200" s="1"/>
      <c r="N200" s="1"/>
      <c r="O200" s="1"/>
      <c r="P200" s="1"/>
      <c r="Q200" s="1"/>
    </row>
    <row r="201" spans="1:17" s="9" customFormat="1" x14ac:dyDescent="0.15">
      <c r="A201" s="8"/>
      <c r="B201" s="8"/>
      <c r="E201" s="8"/>
      <c r="F201" s="8"/>
      <c r="G201" s="10"/>
      <c r="K201" s="8"/>
      <c r="L201" s="1"/>
      <c r="M201" s="1"/>
      <c r="N201" s="1"/>
      <c r="O201" s="1"/>
      <c r="P201" s="1"/>
      <c r="Q201" s="1"/>
    </row>
    <row r="202" spans="1:17" s="9" customFormat="1" x14ac:dyDescent="0.15">
      <c r="A202" s="8"/>
      <c r="B202" s="8"/>
      <c r="E202" s="8"/>
      <c r="F202" s="8"/>
      <c r="G202" s="10"/>
      <c r="K202" s="8"/>
      <c r="L202" s="1"/>
      <c r="M202" s="1"/>
      <c r="N202" s="1"/>
      <c r="O202" s="1"/>
      <c r="P202" s="1"/>
      <c r="Q202" s="1"/>
    </row>
    <row r="203" spans="1:17" s="9" customFormat="1" x14ac:dyDescent="0.15">
      <c r="A203" s="8"/>
      <c r="B203" s="8"/>
      <c r="E203" s="8"/>
      <c r="F203" s="8"/>
      <c r="G203" s="10"/>
      <c r="K203" s="8"/>
      <c r="L203" s="1"/>
      <c r="M203" s="1"/>
      <c r="N203" s="1"/>
      <c r="O203" s="1"/>
      <c r="P203" s="1"/>
      <c r="Q203" s="1"/>
    </row>
    <row r="204" spans="1:17" s="9" customFormat="1" x14ac:dyDescent="0.15">
      <c r="A204" s="8"/>
      <c r="B204" s="8"/>
      <c r="E204" s="8"/>
      <c r="F204" s="8"/>
      <c r="G204" s="10"/>
      <c r="K204" s="8"/>
      <c r="L204" s="1"/>
      <c r="M204" s="1"/>
      <c r="N204" s="1"/>
      <c r="O204" s="1"/>
      <c r="P204" s="1"/>
      <c r="Q204" s="1"/>
    </row>
    <row r="205" spans="1:17" s="9" customFormat="1" x14ac:dyDescent="0.15">
      <c r="A205" s="8"/>
      <c r="B205" s="8"/>
      <c r="E205" s="8"/>
      <c r="F205" s="8"/>
      <c r="G205" s="10"/>
      <c r="K205" s="8"/>
      <c r="L205" s="1"/>
      <c r="M205" s="1"/>
      <c r="N205" s="1"/>
      <c r="O205" s="1"/>
      <c r="P205" s="1"/>
      <c r="Q205" s="1"/>
    </row>
    <row r="206" spans="1:17" s="9" customFormat="1" x14ac:dyDescent="0.15">
      <c r="A206" s="8"/>
      <c r="B206" s="8"/>
      <c r="E206" s="8"/>
      <c r="F206" s="8"/>
      <c r="G206" s="10"/>
      <c r="K206" s="8"/>
      <c r="L206" s="1"/>
      <c r="M206" s="1"/>
      <c r="N206" s="1"/>
      <c r="O206" s="1"/>
      <c r="P206" s="1"/>
      <c r="Q206" s="1"/>
    </row>
    <row r="207" spans="1:17" s="9" customFormat="1" x14ac:dyDescent="0.15">
      <c r="A207" s="8"/>
      <c r="B207" s="8"/>
      <c r="E207" s="8"/>
      <c r="F207" s="8"/>
      <c r="G207" s="10"/>
      <c r="K207" s="8"/>
      <c r="L207" s="1"/>
      <c r="M207" s="1"/>
      <c r="N207" s="1"/>
      <c r="O207" s="1"/>
      <c r="P207" s="1"/>
      <c r="Q207" s="1"/>
    </row>
    <row r="208" spans="1:17" s="9" customFormat="1" x14ac:dyDescent="0.15">
      <c r="A208" s="8"/>
      <c r="B208" s="8"/>
      <c r="E208" s="8"/>
      <c r="F208" s="8"/>
      <c r="G208" s="10"/>
      <c r="K208" s="8"/>
      <c r="L208" s="1"/>
      <c r="M208" s="1"/>
      <c r="N208" s="1"/>
      <c r="O208" s="1"/>
      <c r="P208" s="1"/>
      <c r="Q208" s="1"/>
    </row>
    <row r="209" spans="1:17" s="9" customFormat="1" x14ac:dyDescent="0.15">
      <c r="A209" s="8"/>
      <c r="B209" s="8"/>
      <c r="E209" s="8"/>
      <c r="F209" s="8"/>
      <c r="G209" s="10"/>
      <c r="K209" s="8"/>
      <c r="L209" s="1"/>
      <c r="M209" s="1"/>
      <c r="N209" s="1"/>
      <c r="O209" s="1"/>
      <c r="P209" s="1"/>
      <c r="Q209" s="1"/>
    </row>
    <row r="210" spans="1:17" s="9" customFormat="1" x14ac:dyDescent="0.15">
      <c r="A210" s="8"/>
      <c r="B210" s="8"/>
      <c r="E210" s="8"/>
      <c r="F210" s="8"/>
      <c r="G210" s="10"/>
      <c r="K210" s="8"/>
      <c r="L210" s="1"/>
      <c r="M210" s="1"/>
      <c r="N210" s="1"/>
      <c r="O210" s="1"/>
      <c r="P210" s="1"/>
      <c r="Q210" s="1"/>
    </row>
    <row r="211" spans="1:17" s="9" customFormat="1" x14ac:dyDescent="0.15">
      <c r="A211" s="8"/>
      <c r="B211" s="8"/>
      <c r="E211" s="8"/>
      <c r="F211" s="8"/>
      <c r="G211" s="10"/>
      <c r="K211" s="8"/>
      <c r="L211" s="1"/>
      <c r="M211" s="1"/>
      <c r="N211" s="1"/>
      <c r="O211" s="1"/>
      <c r="P211" s="1"/>
      <c r="Q211" s="1"/>
    </row>
    <row r="212" spans="1:17" s="9" customFormat="1" x14ac:dyDescent="0.15">
      <c r="A212" s="8"/>
      <c r="B212" s="8"/>
      <c r="E212" s="8"/>
      <c r="F212" s="8"/>
      <c r="G212" s="10"/>
      <c r="K212" s="8"/>
      <c r="L212" s="1"/>
      <c r="M212" s="1"/>
      <c r="N212" s="1"/>
      <c r="O212" s="1"/>
      <c r="P212" s="1"/>
      <c r="Q212" s="1"/>
    </row>
    <row r="213" spans="1:17" s="9" customFormat="1" x14ac:dyDescent="0.15">
      <c r="A213" s="8"/>
      <c r="B213" s="8"/>
      <c r="E213" s="8"/>
      <c r="F213" s="8"/>
      <c r="G213" s="10"/>
      <c r="K213" s="8"/>
      <c r="L213" s="1"/>
      <c r="M213" s="1"/>
      <c r="N213" s="1"/>
      <c r="O213" s="1"/>
      <c r="P213" s="1"/>
      <c r="Q213" s="1"/>
    </row>
    <row r="214" spans="1:17" s="9" customFormat="1" x14ac:dyDescent="0.15">
      <c r="A214" s="8"/>
      <c r="B214" s="8"/>
      <c r="E214" s="8"/>
      <c r="F214" s="8"/>
      <c r="G214" s="10"/>
      <c r="K214" s="8"/>
      <c r="L214" s="1"/>
      <c r="M214" s="1"/>
      <c r="N214" s="1"/>
      <c r="O214" s="1"/>
      <c r="P214" s="1"/>
      <c r="Q214" s="1"/>
    </row>
    <row r="215" spans="1:17" s="9" customFormat="1" x14ac:dyDescent="0.15">
      <c r="A215" s="8"/>
      <c r="B215" s="8"/>
      <c r="E215" s="8"/>
      <c r="F215" s="8"/>
      <c r="G215" s="10"/>
      <c r="K215" s="8"/>
      <c r="L215" s="1"/>
      <c r="M215" s="1"/>
      <c r="N215" s="1"/>
      <c r="O215" s="1"/>
      <c r="P215" s="1"/>
      <c r="Q215" s="1"/>
    </row>
    <row r="216" spans="1:17" s="9" customFormat="1" x14ac:dyDescent="0.15">
      <c r="A216" s="8"/>
      <c r="B216" s="8"/>
      <c r="E216" s="8"/>
      <c r="F216" s="8"/>
      <c r="G216" s="10"/>
      <c r="K216" s="8"/>
      <c r="L216" s="1"/>
      <c r="M216" s="1"/>
      <c r="N216" s="1"/>
      <c r="O216" s="1"/>
      <c r="P216" s="1"/>
      <c r="Q216" s="1"/>
    </row>
    <row r="217" spans="1:17" s="9" customFormat="1" x14ac:dyDescent="0.15">
      <c r="A217" s="8"/>
      <c r="B217" s="8"/>
      <c r="E217" s="8"/>
      <c r="F217" s="8"/>
      <c r="G217" s="10"/>
      <c r="K217" s="8"/>
      <c r="L217" s="1"/>
      <c r="M217" s="1"/>
      <c r="N217" s="1"/>
      <c r="O217" s="1"/>
      <c r="P217" s="1"/>
      <c r="Q217" s="1"/>
    </row>
    <row r="218" spans="1:17" s="9" customFormat="1" x14ac:dyDescent="0.15">
      <c r="A218" s="8"/>
      <c r="B218" s="8"/>
      <c r="E218" s="8"/>
      <c r="F218" s="8"/>
      <c r="G218" s="10"/>
      <c r="K218" s="8"/>
      <c r="L218" s="1"/>
      <c r="M218" s="1"/>
      <c r="N218" s="1"/>
      <c r="O218" s="1"/>
      <c r="P218" s="1"/>
      <c r="Q218" s="1"/>
    </row>
    <row r="219" spans="1:17" s="9" customFormat="1" x14ac:dyDescent="0.15">
      <c r="A219" s="8"/>
      <c r="B219" s="8"/>
      <c r="E219" s="8"/>
      <c r="F219" s="8"/>
      <c r="G219" s="10"/>
      <c r="K219" s="8"/>
      <c r="L219" s="1"/>
      <c r="M219" s="1"/>
      <c r="N219" s="1"/>
      <c r="O219" s="1"/>
      <c r="P219" s="1"/>
      <c r="Q219" s="1"/>
    </row>
    <row r="220" spans="1:17" s="9" customFormat="1" x14ac:dyDescent="0.15">
      <c r="A220" s="8"/>
      <c r="B220" s="8"/>
      <c r="E220" s="8"/>
      <c r="F220" s="8"/>
      <c r="G220" s="10"/>
      <c r="K220" s="8"/>
      <c r="L220" s="1"/>
      <c r="M220" s="1"/>
      <c r="N220" s="1"/>
      <c r="O220" s="1"/>
      <c r="P220" s="1"/>
      <c r="Q220" s="1"/>
    </row>
    <row r="221" spans="1:17" s="9" customFormat="1" x14ac:dyDescent="0.15">
      <c r="A221" s="8"/>
      <c r="B221" s="8"/>
      <c r="E221" s="8"/>
      <c r="F221" s="8"/>
      <c r="G221" s="10"/>
      <c r="K221" s="8"/>
      <c r="L221" s="1"/>
      <c r="M221" s="1"/>
      <c r="N221" s="1"/>
      <c r="O221" s="1"/>
      <c r="P221" s="1"/>
      <c r="Q221" s="1"/>
    </row>
    <row r="222" spans="1:17" s="9" customFormat="1" x14ac:dyDescent="0.15">
      <c r="A222" s="8"/>
      <c r="B222" s="8"/>
      <c r="E222" s="8"/>
      <c r="F222" s="8"/>
      <c r="G222" s="10"/>
      <c r="K222" s="8"/>
      <c r="L222" s="1"/>
      <c r="M222" s="1"/>
      <c r="N222" s="1"/>
      <c r="O222" s="1"/>
      <c r="P222" s="1"/>
      <c r="Q222" s="1"/>
    </row>
    <row r="223" spans="1:17" s="9" customFormat="1" x14ac:dyDescent="0.15">
      <c r="A223" s="8"/>
      <c r="B223" s="8"/>
      <c r="E223" s="8"/>
      <c r="F223" s="8"/>
      <c r="G223" s="10"/>
      <c r="K223" s="8"/>
      <c r="L223" s="1"/>
      <c r="M223" s="1"/>
      <c r="N223" s="1"/>
      <c r="O223" s="1"/>
      <c r="P223" s="1"/>
      <c r="Q223" s="1"/>
    </row>
    <row r="224" spans="1:17" s="9" customFormat="1" x14ac:dyDescent="0.15">
      <c r="A224" s="8"/>
      <c r="B224" s="8"/>
      <c r="E224" s="8"/>
      <c r="F224" s="8"/>
      <c r="G224" s="10"/>
      <c r="K224" s="8"/>
      <c r="L224" s="1"/>
      <c r="M224" s="1"/>
      <c r="N224" s="1"/>
      <c r="O224" s="1"/>
      <c r="P224" s="1"/>
      <c r="Q224" s="1"/>
    </row>
    <row r="225" spans="1:17" s="9" customFormat="1" x14ac:dyDescent="0.15">
      <c r="A225" s="8"/>
      <c r="B225" s="8"/>
      <c r="E225" s="8"/>
      <c r="F225" s="8"/>
      <c r="G225" s="10"/>
      <c r="K225" s="8"/>
      <c r="L225" s="1"/>
      <c r="M225" s="1"/>
      <c r="N225" s="1"/>
      <c r="O225" s="1"/>
      <c r="P225" s="1"/>
      <c r="Q225" s="1"/>
    </row>
    <row r="226" spans="1:17" s="9" customFormat="1" x14ac:dyDescent="0.15">
      <c r="A226" s="8"/>
      <c r="B226" s="8"/>
      <c r="E226" s="8"/>
      <c r="F226" s="8"/>
      <c r="G226" s="10"/>
      <c r="K226" s="8"/>
      <c r="L226" s="1"/>
      <c r="M226" s="1"/>
      <c r="N226" s="1"/>
      <c r="O226" s="1"/>
      <c r="P226" s="1"/>
      <c r="Q226" s="1"/>
    </row>
    <row r="227" spans="1:17" s="9" customFormat="1" x14ac:dyDescent="0.15">
      <c r="A227" s="8"/>
      <c r="B227" s="8"/>
      <c r="E227" s="8"/>
      <c r="F227" s="8"/>
      <c r="G227" s="10"/>
      <c r="K227" s="8"/>
      <c r="L227" s="1"/>
      <c r="M227" s="1"/>
      <c r="N227" s="1"/>
      <c r="O227" s="1"/>
      <c r="P227" s="1"/>
      <c r="Q227" s="1"/>
    </row>
    <row r="228" spans="1:17" s="9" customFormat="1" x14ac:dyDescent="0.15">
      <c r="A228" s="8"/>
      <c r="B228" s="8"/>
      <c r="E228" s="8"/>
      <c r="F228" s="8"/>
      <c r="G228" s="10"/>
      <c r="K228" s="8"/>
      <c r="L228" s="1"/>
      <c r="M228" s="1"/>
      <c r="N228" s="1"/>
      <c r="O228" s="1"/>
      <c r="P228" s="1"/>
      <c r="Q228" s="1"/>
    </row>
    <row r="229" spans="1:17" s="9" customFormat="1" x14ac:dyDescent="0.15">
      <c r="A229" s="8"/>
      <c r="B229" s="8"/>
      <c r="E229" s="8"/>
      <c r="F229" s="8"/>
      <c r="G229" s="10"/>
      <c r="K229" s="8"/>
      <c r="L229" s="1"/>
      <c r="M229" s="1"/>
      <c r="N229" s="1"/>
      <c r="O229" s="1"/>
      <c r="P229" s="1"/>
      <c r="Q229" s="1"/>
    </row>
    <row r="230" spans="1:17" s="9" customFormat="1" x14ac:dyDescent="0.15">
      <c r="A230" s="8"/>
      <c r="B230" s="8"/>
      <c r="E230" s="8"/>
      <c r="F230" s="8"/>
      <c r="G230" s="10"/>
      <c r="K230" s="8"/>
      <c r="L230" s="1"/>
      <c r="M230" s="1"/>
      <c r="N230" s="1"/>
      <c r="O230" s="1"/>
      <c r="P230" s="1"/>
      <c r="Q230" s="1"/>
    </row>
    <row r="231" spans="1:17" s="9" customFormat="1" x14ac:dyDescent="0.15">
      <c r="A231" s="8"/>
      <c r="B231" s="8"/>
      <c r="E231" s="8"/>
      <c r="F231" s="8"/>
      <c r="G231" s="10"/>
      <c r="K231" s="8"/>
      <c r="L231" s="1"/>
      <c r="M231" s="1"/>
      <c r="N231" s="1"/>
      <c r="O231" s="1"/>
      <c r="P231" s="1"/>
      <c r="Q231" s="1"/>
    </row>
    <row r="232" spans="1:17" s="9" customFormat="1" x14ac:dyDescent="0.15">
      <c r="A232" s="8"/>
      <c r="B232" s="8"/>
      <c r="E232" s="8"/>
      <c r="F232" s="8"/>
      <c r="G232" s="10"/>
      <c r="K232" s="8"/>
      <c r="L232" s="1"/>
      <c r="M232" s="1"/>
      <c r="N232" s="1"/>
      <c r="O232" s="1"/>
      <c r="P232" s="1"/>
      <c r="Q232" s="1"/>
    </row>
    <row r="233" spans="1:17" s="9" customFormat="1" x14ac:dyDescent="0.15">
      <c r="A233" s="8"/>
      <c r="B233" s="8"/>
      <c r="E233" s="8"/>
      <c r="F233" s="8"/>
      <c r="G233" s="10"/>
      <c r="K233" s="8"/>
      <c r="L233" s="1"/>
      <c r="M233" s="1"/>
      <c r="N233" s="1"/>
      <c r="O233" s="1"/>
      <c r="P233" s="1"/>
      <c r="Q233" s="1"/>
    </row>
  </sheetData>
  <mergeCells count="9">
    <mergeCell ref="H3:K3"/>
    <mergeCell ref="A1:G1"/>
    <mergeCell ref="A3:A4"/>
    <mergeCell ref="B3:B4"/>
    <mergeCell ref="C3:C4"/>
    <mergeCell ref="D3:D4"/>
    <mergeCell ref="E3:E4"/>
    <mergeCell ref="F3:F4"/>
    <mergeCell ref="G3:G4"/>
  </mergeCells>
  <phoneticPr fontId="1" type="noConversion"/>
  <printOptions horizontalCentered="1"/>
  <pageMargins left="0.35433070866141736" right="0.35433070866141736" top="0.59055118110236227" bottom="0.39370078740157483" header="0.39370078740157483" footer="0"/>
  <pageSetup paperSize="9" scale="59" orientation="portrait" r:id="rId1"/>
  <headerFooter alignWithMargins="0">
    <oddFooter>&amp;C&amp;N -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2:D468"/>
  <sheetViews>
    <sheetView view="pageBreakPreview" topLeftCell="A109" zoomScaleNormal="100" zoomScaleSheetLayoutView="100" workbookViewId="0">
      <selection activeCell="R135" sqref="R135"/>
    </sheetView>
  </sheetViews>
  <sheetFormatPr defaultRowHeight="12.75" x14ac:dyDescent="0.2"/>
  <cols>
    <col min="11" max="11" width="7" customWidth="1"/>
  </cols>
  <sheetData>
    <row r="2" spans="1:1" ht="25.5" x14ac:dyDescent="0.3">
      <c r="A2" s="76" t="s">
        <v>221</v>
      </c>
    </row>
    <row r="23" spans="1:1" ht="25.5" x14ac:dyDescent="0.3">
      <c r="A23" s="76" t="s">
        <v>222</v>
      </c>
    </row>
    <row r="60" spans="1:1" ht="25.5" x14ac:dyDescent="0.3">
      <c r="A60" s="76" t="s">
        <v>223</v>
      </c>
    </row>
    <row r="62" spans="1:1" x14ac:dyDescent="0.2">
      <c r="A62" s="115"/>
    </row>
    <row r="117" spans="1:4" ht="25.5" x14ac:dyDescent="0.3">
      <c r="A117" s="76"/>
      <c r="D117" t="s">
        <v>277</v>
      </c>
    </row>
    <row r="119" spans="1:4" x14ac:dyDescent="0.2">
      <c r="A119" s="115"/>
    </row>
    <row r="176" spans="1:1" ht="25.5" x14ac:dyDescent="0.3">
      <c r="A176" s="76" t="s">
        <v>224</v>
      </c>
    </row>
    <row r="235" spans="1:1" ht="25.5" x14ac:dyDescent="0.3">
      <c r="A235" s="76" t="s">
        <v>225</v>
      </c>
    </row>
    <row r="313" spans="1:1" ht="25.5" x14ac:dyDescent="0.3">
      <c r="A313" s="76" t="s">
        <v>226</v>
      </c>
    </row>
    <row r="351" spans="1:1" ht="25.5" x14ac:dyDescent="0.3">
      <c r="A351" s="76" t="s">
        <v>278</v>
      </c>
    </row>
    <row r="410" spans="1:1" ht="25.5" x14ac:dyDescent="0.3">
      <c r="A410" s="76" t="s">
        <v>279</v>
      </c>
    </row>
    <row r="431" spans="1:1" ht="25.5" x14ac:dyDescent="0.3">
      <c r="A431" s="76" t="s">
        <v>280</v>
      </c>
    </row>
    <row r="468" spans="1:1" ht="25.5" x14ac:dyDescent="0.3">
      <c r="A468" s="76" t="s">
        <v>281</v>
      </c>
    </row>
  </sheetData>
  <phoneticPr fontId="1" type="noConversion"/>
  <pageMargins left="0.51181102362204722" right="0.51181102362204722" top="0.74803149606299213" bottom="0.55118110236220474" header="0.31496062992125984" footer="0.31496062992125984"/>
  <pageSetup paperSize="9" orientation="portrait" r:id="rId1"/>
  <rowBreaks count="5" manualBreakCount="5">
    <brk id="174" max="9" man="1"/>
    <brk id="233" max="9" man="1"/>
    <brk id="291" max="9" man="1"/>
    <brk id="349" max="9" man="1"/>
    <brk id="408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22</vt:i4>
      </vt:variant>
    </vt:vector>
  </HeadingPairs>
  <TitlesOfParts>
    <vt:vector size="34" baseType="lpstr">
      <vt:lpstr>관급자재</vt:lpstr>
      <vt:lpstr>집계표</vt:lpstr>
      <vt:lpstr>관급자재(여만처리분구)</vt:lpstr>
      <vt:lpstr>관급자재(상리처리분구)</vt:lpstr>
      <vt:lpstr>관급자재(후평처리분구)</vt:lpstr>
      <vt:lpstr>관급자재(주진처리분구)</vt:lpstr>
      <vt:lpstr>관급자재(용항처리분구)</vt:lpstr>
      <vt:lpstr>관급자재(임하처리분구)</vt:lpstr>
      <vt:lpstr>관급자재(하일처리분구)</vt:lpstr>
      <vt:lpstr>관급자재(종부처리분구)</vt:lpstr>
      <vt:lpstr>관급자재(기계공사)</vt:lpstr>
      <vt:lpstr>여만단가 (전체)</vt:lpstr>
      <vt:lpstr>관급자재!Print_Area</vt:lpstr>
      <vt:lpstr>'관급자재(기계공사)'!Print_Area</vt:lpstr>
      <vt:lpstr>'관급자재(상리처리분구)'!Print_Area</vt:lpstr>
      <vt:lpstr>'관급자재(여만처리분구)'!Print_Area</vt:lpstr>
      <vt:lpstr>'관급자재(용항처리분구)'!Print_Area</vt:lpstr>
      <vt:lpstr>'관급자재(임하처리분구)'!Print_Area</vt:lpstr>
      <vt:lpstr>'관급자재(종부처리분구)'!Print_Area</vt:lpstr>
      <vt:lpstr>'관급자재(주진처리분구)'!Print_Area</vt:lpstr>
      <vt:lpstr>'관급자재(하일처리분구)'!Print_Area</vt:lpstr>
      <vt:lpstr>'관급자재(후평처리분구)'!Print_Area</vt:lpstr>
      <vt:lpstr>'여만단가 (전체)'!Print_Area</vt:lpstr>
      <vt:lpstr>집계표!Print_Area</vt:lpstr>
      <vt:lpstr>관급자재!Print_Titles</vt:lpstr>
      <vt:lpstr>'관급자재(기계공사)'!Print_Titles</vt:lpstr>
      <vt:lpstr>'관급자재(상리처리분구)'!Print_Titles</vt:lpstr>
      <vt:lpstr>'관급자재(여만처리분구)'!Print_Titles</vt:lpstr>
      <vt:lpstr>'관급자재(용항처리분구)'!Print_Titles</vt:lpstr>
      <vt:lpstr>'관급자재(임하처리분구)'!Print_Titles</vt:lpstr>
      <vt:lpstr>'관급자재(종부처리분구)'!Print_Titles</vt:lpstr>
      <vt:lpstr>'관급자재(주진처리분구)'!Print_Titles</vt:lpstr>
      <vt:lpstr>'관급자재(하일처리분구)'!Print_Titles</vt:lpstr>
      <vt:lpstr>'관급자재(후평처리분구)'!Print_Titles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Owner</cp:lastModifiedBy>
  <cp:lastPrinted>2024-10-21T07:08:00Z</cp:lastPrinted>
  <dcterms:created xsi:type="dcterms:W3CDTF">2019-12-13T11:37:22Z</dcterms:created>
  <dcterms:modified xsi:type="dcterms:W3CDTF">2026-08-24T05:23:34Z</dcterms:modified>
</cp:coreProperties>
</file>