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공사기간" sheetId="1" r:id="rId1"/>
    <sheet name="공사기간산정공식(비교)" sheetId="3" state="hidden" r:id="rId2"/>
    <sheet name="작업일수산출근거" sheetId="8" state="hidden" r:id="rId3"/>
    <sheet name="작업일수산출근거(포장공)" sheetId="9" state="hidden" r:id="rId4"/>
    <sheet name="비작일수산정(12개월)" sheetId="4" r:id="rId5"/>
    <sheet name="비작업일수공휴일수" sheetId="5" r:id="rId6"/>
    <sheet name="기상조건에따른 월간비작업일수(철콘)" sheetId="6" r:id="rId7"/>
  </sheets>
  <definedNames>
    <definedName name="_xlnm.Print_Area" localSheetId="0">공사기간!$A$1:$I$28</definedName>
    <definedName name="_xlnm.Print_Area" localSheetId="6">'기상조건에따른 월간비작업일수(철콘)'!$A$1:$O$10</definedName>
    <definedName name="_xlnm.Print_Area" localSheetId="5">비작업일수공휴일수!$A$1:$O$8</definedName>
    <definedName name="_xlnm.Print_Area" localSheetId="4">'비작일수산정(12개월)'!$A$1:$O$8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4" l="1"/>
  <c r="L7" i="4"/>
  <c r="L6" i="4"/>
  <c r="L5" i="4"/>
  <c r="K7" i="4" l="1"/>
  <c r="K8" i="4" s="1"/>
  <c r="K6" i="4"/>
  <c r="K5" i="4"/>
  <c r="E12" i="1" l="1"/>
  <c r="O5" i="4" l="1"/>
  <c r="C12" i="3" l="1"/>
  <c r="V6" i="4" l="1"/>
  <c r="U6" i="4"/>
  <c r="T6" i="4"/>
  <c r="S6" i="4"/>
  <c r="V5" i="4"/>
  <c r="U5" i="4"/>
  <c r="T5" i="4"/>
  <c r="S5" i="4"/>
  <c r="N7" i="1"/>
  <c r="C8" i="6"/>
  <c r="O4" i="6"/>
  <c r="O5" i="6"/>
  <c r="O6" i="6"/>
  <c r="O7" i="6"/>
  <c r="O3" i="6"/>
  <c r="J12" i="3"/>
  <c r="S7" i="4" l="1"/>
  <c r="S8" i="4" s="1"/>
  <c r="T7" i="4"/>
  <c r="T8" i="4" s="1"/>
  <c r="U7" i="4"/>
  <c r="U8" i="4" s="1"/>
  <c r="V7" i="4"/>
  <c r="V8" i="4" s="1"/>
  <c r="O8" i="5"/>
  <c r="O3" i="5"/>
  <c r="O4" i="5"/>
  <c r="O5" i="5"/>
  <c r="O6" i="5"/>
  <c r="O7" i="5"/>
  <c r="A2" i="3" l="1"/>
  <c r="B2" i="3"/>
  <c r="C6" i="3"/>
  <c r="E8" i="6" l="1"/>
  <c r="F8" i="6"/>
  <c r="G8" i="6"/>
  <c r="H8" i="6"/>
  <c r="I8" i="6"/>
  <c r="J8" i="6"/>
  <c r="K8" i="6"/>
  <c r="L8" i="6"/>
  <c r="M8" i="6"/>
  <c r="N8" i="6"/>
  <c r="D8" i="6"/>
  <c r="C9" i="3"/>
  <c r="J9" i="3" s="1"/>
  <c r="J6" i="3"/>
  <c r="O6" i="4" l="1"/>
  <c r="E17" i="1" s="1"/>
  <c r="E16" i="1"/>
  <c r="O8" i="6"/>
  <c r="O8" i="4" l="1"/>
  <c r="O7" i="4"/>
  <c r="P8" i="4" s="1"/>
  <c r="E18" i="1" l="1"/>
  <c r="E15" i="1" s="1"/>
  <c r="E7" i="1" s="1"/>
  <c r="P5" i="4"/>
  <c r="E19" i="1"/>
  <c r="E23" i="1"/>
  <c r="I7" i="1" s="1"/>
  <c r="G7" i="1" l="1"/>
  <c r="C7" i="1"/>
  <c r="J7" i="1" l="1"/>
  <c r="K6" i="1" s="1"/>
  <c r="B6" i="1"/>
</calcChain>
</file>

<file path=xl/sharedStrings.xml><?xml version="1.0" encoding="utf-8"?>
<sst xmlns="http://schemas.openxmlformats.org/spreadsheetml/2006/main" count="249" uniqueCount="196">
  <si>
    <t>공 사 명</t>
  </si>
  <si>
    <t>공사금액</t>
  </si>
  <si>
    <t>공사기간</t>
  </si>
  <si>
    <t>준비기간</t>
  </si>
  <si>
    <t>준비기간</t>
    <phoneticPr fontId="6" type="noConversion"/>
  </si>
  <si>
    <t>비작업일수</t>
  </si>
  <si>
    <t>비작업일수</t>
    <phoneticPr fontId="6" type="noConversion"/>
  </si>
  <si>
    <t>작업일수</t>
  </si>
  <si>
    <t>작업일수</t>
    <phoneticPr fontId="6" type="noConversion"/>
  </si>
  <si>
    <t>정리기간</t>
  </si>
  <si>
    <t>정리기간</t>
    <phoneticPr fontId="6" type="noConversion"/>
  </si>
  <si>
    <t>▣ 공사개요</t>
  </si>
  <si>
    <t>구 분</t>
  </si>
  <si>
    <t>내 역</t>
  </si>
  <si>
    <t>일 수</t>
  </si>
  <si>
    <t>비 고</t>
  </si>
  <si>
    <t>산정일수</t>
  </si>
  <si>
    <r>
      <t>산정일수</t>
    </r>
    <r>
      <rPr>
        <b/>
        <sz val="10"/>
        <color rgb="FF000000"/>
        <rFont val="굴림체"/>
        <family val="3"/>
        <charset val="129"/>
      </rPr>
      <t>(A+B-C)</t>
    </r>
  </si>
  <si>
    <r>
      <t>해당월 작업 불가능 일수</t>
    </r>
    <r>
      <rPr>
        <sz val="10"/>
        <color rgb="FF000000"/>
        <rFont val="굴림체"/>
        <family val="3"/>
        <charset val="129"/>
      </rPr>
      <t>(A)</t>
    </r>
  </si>
  <si>
    <r>
      <t>월별 중복일수</t>
    </r>
    <r>
      <rPr>
        <sz val="10"/>
        <color rgb="FF000000"/>
        <rFont val="굴림체"/>
        <family val="3"/>
        <charset val="129"/>
      </rPr>
      <t>(C)</t>
    </r>
  </si>
  <si>
    <t>작업준비</t>
  </si>
  <si>
    <t>준공검사 관련 행정절차</t>
  </si>
  <si>
    <t>청소 등 현장정리</t>
  </si>
  <si>
    <t>공사기간 산정근거</t>
    <phoneticPr fontId="6" type="noConversion"/>
  </si>
  <si>
    <t>구분</t>
    <phoneticPr fontId="6" type="noConversion"/>
  </si>
  <si>
    <t>Y공기</t>
    <phoneticPr fontId="6" type="noConversion"/>
  </si>
  <si>
    <t>산정공식</t>
    <phoneticPr fontId="6" type="noConversion"/>
  </si>
  <si>
    <t>변수</t>
    <phoneticPr fontId="6" type="noConversion"/>
  </si>
  <si>
    <t>공사기간(개월)</t>
    <phoneticPr fontId="6" type="noConversion"/>
  </si>
  <si>
    <t>C(총공사비)</t>
    <phoneticPr fontId="6" type="noConversion"/>
  </si>
  <si>
    <t>A(연면적(100㎡)</t>
    <phoneticPr fontId="6" type="noConversion"/>
  </si>
  <si>
    <t>G(지상층수)</t>
    <phoneticPr fontId="6" type="noConversion"/>
  </si>
  <si>
    <t>B(지하층수(층))</t>
    <phoneticPr fontId="6" type="noConversion"/>
  </si>
  <si>
    <t>체육시설</t>
    <phoneticPr fontId="6" type="noConversion"/>
  </si>
  <si>
    <r>
      <t>-278.109+189.438*ln(</t>
    </r>
    <r>
      <rPr>
        <b/>
        <sz val="11"/>
        <color theme="5" tint="-0.249977111117893"/>
        <rFont val="맑은 고딕"/>
        <family val="3"/>
        <charset val="129"/>
        <scheme val="minor"/>
      </rPr>
      <t>C</t>
    </r>
    <r>
      <rPr>
        <b/>
        <sz val="11"/>
        <color theme="1"/>
        <rFont val="맑은 고딕"/>
        <family val="3"/>
        <charset val="129"/>
        <scheme val="minor"/>
      </rPr>
      <t xml:space="preserve">)     </t>
    </r>
    <phoneticPr fontId="6" type="noConversion"/>
  </si>
  <si>
    <t>일</t>
    <phoneticPr fontId="6" type="noConversion"/>
  </si>
  <si>
    <t>개월</t>
    <phoneticPr fontId="6" type="noConversion"/>
  </si>
  <si>
    <t>건축(공통)</t>
    <phoneticPr fontId="6" type="noConversion"/>
  </si>
  <si>
    <r>
      <t>-68.550+18.1192*</t>
    </r>
    <r>
      <rPr>
        <b/>
        <sz val="11"/>
        <color theme="7" tint="-0.249977111117893"/>
        <rFont val="맑은 고딕"/>
        <family val="3"/>
        <charset val="129"/>
        <scheme val="minor"/>
      </rPr>
      <t>B</t>
    </r>
    <r>
      <rPr>
        <b/>
        <sz val="11"/>
        <color theme="1"/>
        <rFont val="맑은 고딕"/>
        <family val="3"/>
        <charset val="129"/>
        <scheme val="minor"/>
      </rPr>
      <t>+12.079*</t>
    </r>
    <r>
      <rPr>
        <b/>
        <sz val="11"/>
        <color rgb="FFFFC000"/>
        <rFont val="맑은 고딕"/>
        <family val="3"/>
        <charset val="129"/>
        <scheme val="minor"/>
      </rPr>
      <t>G</t>
    </r>
    <r>
      <rPr>
        <b/>
        <sz val="11"/>
        <color theme="1"/>
        <rFont val="맑은 고딕"/>
        <family val="3"/>
        <charset val="129"/>
        <scheme val="minor"/>
      </rPr>
      <t>-5.25*ln(</t>
    </r>
    <r>
      <rPr>
        <b/>
        <sz val="11"/>
        <color theme="4"/>
        <rFont val="맑은 고딕"/>
        <family val="3"/>
        <charset val="129"/>
        <scheme val="minor"/>
      </rPr>
      <t>A</t>
    </r>
    <r>
      <rPr>
        <b/>
        <sz val="11"/>
        <color theme="1"/>
        <rFont val="맑은 고딕"/>
        <family val="3"/>
        <charset val="129"/>
        <scheme val="minor"/>
      </rPr>
      <t>)+167.632*ln(</t>
    </r>
    <r>
      <rPr>
        <b/>
        <sz val="11"/>
        <color theme="5" tint="-0.249977111117893"/>
        <rFont val="맑은 고딕"/>
        <family val="3"/>
        <charset val="129"/>
        <scheme val="minor"/>
      </rPr>
      <t>C</t>
    </r>
    <r>
      <rPr>
        <b/>
        <sz val="11"/>
        <color theme="1"/>
        <rFont val="맑은 고딕"/>
        <family val="3"/>
        <charset val="129"/>
        <scheme val="minor"/>
      </rPr>
      <t xml:space="preserve">)     </t>
    </r>
    <phoneticPr fontId="6" type="noConversion"/>
  </si>
  <si>
    <t>달력일수</t>
    <phoneticPr fontId="6" type="noConversion"/>
  </si>
  <si>
    <t>법정공휴일(A)</t>
    <phoneticPr fontId="6" type="noConversion"/>
  </si>
  <si>
    <t>기후여건(B)</t>
    <phoneticPr fontId="6" type="noConversion"/>
  </si>
  <si>
    <t>동절기</t>
    <phoneticPr fontId="6" type="noConversion"/>
  </si>
  <si>
    <t>강우</t>
    <phoneticPr fontId="6" type="noConversion"/>
  </si>
  <si>
    <t>바람</t>
    <phoneticPr fontId="6" type="noConversion"/>
  </si>
  <si>
    <t>적설</t>
    <phoneticPr fontId="6" type="noConversion"/>
  </si>
  <si>
    <t>혹서기</t>
    <phoneticPr fontId="6" type="noConversion"/>
  </si>
  <si>
    <t>계</t>
    <phoneticPr fontId="6" type="noConversion"/>
  </si>
  <si>
    <t>소계</t>
    <phoneticPr fontId="6" type="noConversion"/>
  </si>
  <si>
    <t>조건</t>
    <phoneticPr fontId="6" type="noConversion"/>
  </si>
  <si>
    <t>10mm이상</t>
    <phoneticPr fontId="6" type="noConversion"/>
  </si>
  <si>
    <t>15m/s이상</t>
    <phoneticPr fontId="6" type="noConversion"/>
  </si>
  <si>
    <t>33℃이상</t>
    <phoneticPr fontId="6" type="noConversion"/>
  </si>
  <si>
    <t>소계</t>
    <phoneticPr fontId="6" type="noConversion"/>
  </si>
  <si>
    <t>1층</t>
  </si>
  <si>
    <t>2층 이상</t>
  </si>
  <si>
    <t>동절기 보정</t>
    <phoneticPr fontId="6" type="noConversion"/>
  </si>
  <si>
    <t>골조</t>
    <phoneticPr fontId="6" type="noConversion"/>
  </si>
  <si>
    <t>지하주차장</t>
    <phoneticPr fontId="6" type="noConversion"/>
  </si>
  <si>
    <t>지하층</t>
    <phoneticPr fontId="6" type="noConversion"/>
  </si>
  <si>
    <t>지붕</t>
    <phoneticPr fontId="6" type="noConversion"/>
  </si>
  <si>
    <t>지상층</t>
    <phoneticPr fontId="6" type="noConversion"/>
  </si>
  <si>
    <t>골조공사</t>
    <phoneticPr fontId="6" type="noConversion"/>
  </si>
  <si>
    <t>지지력시험</t>
    <phoneticPr fontId="6" type="noConversion"/>
  </si>
  <si>
    <t>파일기초</t>
    <phoneticPr fontId="6" type="noConversion"/>
  </si>
  <si>
    <t>기초공사</t>
    <phoneticPr fontId="6" type="noConversion"/>
  </si>
  <si>
    <t>흙막이</t>
    <phoneticPr fontId="6" type="noConversion"/>
  </si>
  <si>
    <t>터파기</t>
    <phoneticPr fontId="6" type="noConversion"/>
  </si>
  <si>
    <t>토목공사기간</t>
    <phoneticPr fontId="6" type="noConversion"/>
  </si>
  <si>
    <t>마감공사</t>
    <phoneticPr fontId="6" type="noConversion"/>
  </si>
  <si>
    <t>토목조경공사기간</t>
    <phoneticPr fontId="6" type="noConversion"/>
  </si>
  <si>
    <t>건축공사기간</t>
    <phoneticPr fontId="6" type="noConversion"/>
  </si>
  <si>
    <t>구분</t>
    <phoneticPr fontId="6" type="noConversion"/>
  </si>
  <si>
    <t>산정기준</t>
    <phoneticPr fontId="6" type="noConversion"/>
  </si>
  <si>
    <t xml:space="preserve">10억원 미만 : 최소 10일                                                     10억원 이상 : 최소 20일                                                               * 안전관리계획서 제출 대상 : 45일 </t>
    <phoneticPr fontId="6" type="noConversion"/>
  </si>
  <si>
    <t>지하층 1개 층당 10일</t>
  </si>
  <si>
    <t>자립식 : 지하층 1개 층당 10일                                              어스앵커식 : 지하층 1개 층당 20일</t>
    <phoneticPr fontId="6" type="noConversion"/>
  </si>
  <si>
    <t>깊이 15m 이하 선굴착 말뚝공법 : 40일                               깊이 15m 이상 선굴착 말뚝공법 : 80일</t>
    <phoneticPr fontId="6" type="noConversion"/>
  </si>
  <si>
    <t>11일</t>
    <phoneticPr fontId="6" type="noConversion"/>
  </si>
  <si>
    <t>지하 1개 층당 31일</t>
    <phoneticPr fontId="6" type="noConversion"/>
  </si>
  <si>
    <t>1개층 주차대수 150대 미만 : 10일
1개층 주차대수 150대 이상 : 20일</t>
    <phoneticPr fontId="6" type="noConversion"/>
  </si>
  <si>
    <t>20일</t>
    <phoneticPr fontId="6" type="noConversion"/>
  </si>
  <si>
    <t>2층 : 10일
3층 이상 : 층당 9일</t>
    <phoneticPr fontId="6" type="noConversion"/>
  </si>
  <si>
    <t>* 동절기에는 층당 1일 추가</t>
    <phoneticPr fontId="6" type="noConversion"/>
  </si>
  <si>
    <t>콘크리트 경사지붕 : 15일
철골 경사지붕 : 10일</t>
    <phoneticPr fontId="6" type="noConversion"/>
  </si>
  <si>
    <t>조적공사 : 5일/층
미장공사 : 8일/층
창호공사 : 6일/층
방수공사 : 3일/층
타일공사 : 2일/층</t>
    <phoneticPr fontId="6" type="noConversion"/>
  </si>
  <si>
    <t>토목공사 : 건축공사 완료 후 15일
조경공사 : 토목공사 완료 후 15일</t>
    <phoneticPr fontId="6" type="noConversion"/>
  </si>
  <si>
    <t>10억원 미만 : 최소 15일
10억원 이상 : 최소 30일</t>
    <phoneticPr fontId="6" type="noConversion"/>
  </si>
  <si>
    <t>※ 적정공사기간 확보를 위한 가이드라인 P63, 일반건축공사 참조</t>
    <phoneticPr fontId="6" type="noConversion"/>
  </si>
  <si>
    <t>지역 : 대구광역시</t>
    <phoneticPr fontId="6" type="noConversion"/>
  </si>
  <si>
    <t>※ "적정공사기간 확보를 위한 가이드라인" P27, 기상상태에 따른 지역별 비작업일수(10년) 참조</t>
    <phoneticPr fontId="6" type="noConversion"/>
  </si>
  <si>
    <t>번호</t>
    <phoneticPr fontId="6" type="noConversion"/>
  </si>
  <si>
    <t>구분</t>
    <phoneticPr fontId="6" type="noConversion"/>
  </si>
  <si>
    <t>월간법정공휴일</t>
    <phoneticPr fontId="6" type="noConversion"/>
  </si>
  <si>
    <t>1월</t>
    <phoneticPr fontId="6" type="noConversion"/>
  </si>
  <si>
    <t>2월</t>
    <phoneticPr fontId="6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</si>
  <si>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</si>
  <si>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</si>
  <si>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</si>
  <si>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</si>
  <si>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</si>
  <si>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</si>
  <si>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</si>
  <si>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</si>
  <si>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</si>
  <si>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</si>
  <si>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  <phoneticPr fontId="6" type="noConversion"/>
  </si>
  <si>
    <t>2027년</t>
  </si>
  <si>
    <t>2028년</t>
  </si>
  <si>
    <t>적용</t>
    <phoneticPr fontId="6" type="noConversion"/>
  </si>
  <si>
    <t>구분</t>
  </si>
  <si>
    <t>작업조건</t>
  </si>
  <si>
    <t>산출근거</t>
  </si>
  <si>
    <t>표준작업량</t>
  </si>
  <si>
    <t>1. 아스팔트포장(기계시공/본선포장)</t>
  </si>
  <si>
    <t>가. 작업준비</t>
  </si>
  <si>
    <t>(1단계)</t>
  </si>
  <si>
    <t>스틱 설치간격 10m</t>
  </si>
  <si>
    <t>인수인계/위치측량, 유도선 설치 등 포함</t>
  </si>
  <si>
    <t>1,900m/일</t>
  </si>
  <si>
    <t>5일</t>
  </si>
  <si>
    <t>스틱 설치간격 6m</t>
  </si>
  <si>
    <t>1,600m/일</t>
  </si>
  <si>
    <t>나. 동상방지층</t>
  </si>
  <si>
    <t>(선택)</t>
  </si>
  <si>
    <t>-</t>
  </si>
  <si>
    <t>대형 다짐장비를 사용한 본선 포장구간의 동상방지층 포설</t>
  </si>
  <si>
    <t>600㎥/일</t>
  </si>
  <si>
    <t>다. 보조기층</t>
  </si>
  <si>
    <t>대형 다짐장비를 사용한 본선 포장구간의 보조기층 포설</t>
  </si>
  <si>
    <t>550㎥/일</t>
  </si>
  <si>
    <t>라. 배수로시공</t>
  </si>
  <si>
    <t>별도계상</t>
  </si>
  <si>
    <t>마. 작업준비</t>
  </si>
  <si>
    <t>(2단계)</t>
  </si>
  <si>
    <t>자재발주(검측), 유도선 설치 등 포함</t>
  </si>
  <si>
    <t>3일</t>
  </si>
  <si>
    <t>라. 택코팅</t>
  </si>
  <si>
    <t>역청재 살포작업을 기준</t>
  </si>
  <si>
    <t>20,000㎡/일</t>
  </si>
  <si>
    <t>마. 프라임코팅</t>
  </si>
  <si>
    <t>역청재 살포작업을 기준,</t>
  </si>
  <si>
    <t>양생기간으로 2일 별도 계상</t>
  </si>
  <si>
    <t>바. 기층</t>
  </si>
  <si>
    <t>3m≤폭</t>
  </si>
  <si>
    <t>5∼7㎝</t>
  </si>
  <si>
    <t>아스팔트 기층 포설을 기준</t>
  </si>
  <si>
    <t>4,900㎡/일</t>
  </si>
  <si>
    <t>8∼10㎝</t>
  </si>
  <si>
    <t>4,500㎡/일</t>
  </si>
  <si>
    <t>사. 중간층/표층</t>
  </si>
  <si>
    <t>3m≤시공폭, 5∼7㎝</t>
  </si>
  <si>
    <t>아스팔트 표층 및 중간층을 포설</t>
  </si>
  <si>
    <t>4,800㎡/일</t>
  </si>
  <si>
    <t>아. 부대공사</t>
  </si>
  <si>
    <t>준공 전 단계적 수행</t>
  </si>
  <si>
    <t>차선도색, 안전시설 설치 등</t>
  </si>
  <si>
    <t>3일/km</t>
  </si>
  <si>
    <t>2. 콘크리트포장</t>
  </si>
  <si>
    <t>다. 린콘크리트</t>
  </si>
  <si>
    <t>린 콘크리트 기층 포설 기준</t>
  </si>
  <si>
    <t>라. 콘크리트표층</t>
  </si>
  <si>
    <t>일반구간</t>
  </si>
  <si>
    <t>1차로</t>
  </si>
  <si>
    <t>콘크리트 표층의 포설 기준,</t>
  </si>
  <si>
    <t>단, 교량구간은 별도 계상</t>
  </si>
  <si>
    <t>300㎥/일</t>
  </si>
  <si>
    <t>2차로</t>
  </si>
  <si>
    <t>700㎥/일</t>
  </si>
  <si>
    <t>마. 포장절단 및 줄눈설치</t>
  </si>
  <si>
    <t>표층 포설기간에 절대공기를 추가하여 산정</t>
  </si>
  <si>
    <t>바. 부대공사</t>
  </si>
  <si>
    <t>비고</t>
  </si>
  <si>
    <t>아스팔트포장과 콘크리트 포장을 구분/적용하며 표준품셈의 생산성을 기준(일반국도 도로포장 기준으로 작업1조를 투입한 결과)으로 공사물량에 따른 공기를 산정한다.</t>
  </si>
  <si>
    <t xml:space="preserve">부대공사(차선도색, 안전시설 설치 등)는 도로포장 공사와 연속적으로 발생하지 않으며, 준공 전에 단계적으로 수행하며 1km당 3일을 반영한다. </t>
  </si>
  <si>
    <t xml:space="preserve">동상방지층은 지역특성에 따라 선택적으로 적용한다. </t>
  </si>
  <si>
    <t>각 단계별로 공사 준비를 위한 소요기간 5일을 반영한다.</t>
    <phoneticPr fontId="6" type="noConversion"/>
  </si>
  <si>
    <t>L(도로연장)</t>
    <phoneticPr fontId="6" type="noConversion"/>
  </si>
  <si>
    <t>0℃이하</t>
    <phoneticPr fontId="6" type="noConversion"/>
  </si>
  <si>
    <t>5cm이상</t>
    <phoneticPr fontId="6" type="noConversion"/>
  </si>
  <si>
    <t>도면 검토 및 현황측량</t>
    <phoneticPr fontId="6" type="noConversion"/>
  </si>
  <si>
    <t xml:space="preserve">도로포장은 배수시설 시공을 기준으로 1단계(하부), 2단계(아스팔트:기층-표층, 콘크리트: 슬래브)로 구분하여 시공하며, 배수시설의 공사기간은 현장 특성에 따라 별도 계상한다. </t>
  </si>
  <si>
    <t xml:space="preserve">-278.109+189.438*ln(C)     </t>
    <phoneticPr fontId="6" type="noConversion"/>
  </si>
  <si>
    <t>개월</t>
    <phoneticPr fontId="6" type="noConversion"/>
  </si>
  <si>
    <t>체육시설</t>
    <phoneticPr fontId="6" type="noConversion"/>
  </si>
  <si>
    <t>월별 중복일수(C=AxB/달력일수)</t>
    <phoneticPr fontId="6" type="noConversion"/>
  </si>
  <si>
    <t>비작업일수 (A+B-C)</t>
    <phoneticPr fontId="6" type="noConversion"/>
  </si>
  <si>
    <r>
      <t>해당월 기상조건에 따른 비작업 일수</t>
    </r>
    <r>
      <rPr>
        <sz val="10"/>
        <color rgb="FF000000"/>
        <rFont val="굴림체"/>
        <family val="3"/>
        <charset val="129"/>
      </rPr>
      <t>(B)</t>
    </r>
    <phoneticPr fontId="6" type="noConversion"/>
  </si>
  <si>
    <t>2029년</t>
  </si>
  <si>
    <t>2030년</t>
  </si>
  <si>
    <r>
      <t xml:space="preserve">- </t>
    </r>
    <r>
      <rPr>
        <sz val="10"/>
        <color rgb="FF0000FF"/>
        <rFont val="맑은 고딕"/>
        <family val="3"/>
        <charset val="129"/>
        <scheme val="minor"/>
      </rPr>
      <t>비작업일수</t>
    </r>
    <r>
      <rPr>
        <sz val="10"/>
        <color rgb="FF0000FF"/>
        <rFont val="굴림체"/>
        <family val="3"/>
        <charset val="129"/>
      </rPr>
      <t>(</t>
    </r>
    <r>
      <rPr>
        <sz val="10"/>
        <color rgb="FF0000FF"/>
        <rFont val="맑은 고딕"/>
        <family val="3"/>
        <charset val="129"/>
        <scheme val="minor"/>
      </rPr>
      <t>법정공휴일수 및 지역별 기상상태</t>
    </r>
    <r>
      <rPr>
        <sz val="10"/>
        <color rgb="FF0000FF"/>
        <rFont val="굴림체"/>
        <family val="3"/>
        <charset val="129"/>
      </rPr>
      <t>)</t>
    </r>
    <r>
      <rPr>
        <sz val="10"/>
        <color rgb="FF0000FF"/>
        <rFont val="맑은 고딕"/>
        <family val="3"/>
        <charset val="129"/>
        <scheme val="minor"/>
      </rPr>
      <t>는 국토교통부발간 적정 공사기간 확보를 위한 가이드라인 참고</t>
    </r>
    <phoneticPr fontId="6" type="noConversion"/>
  </si>
  <si>
    <r>
      <t>※ 국토교통부 고시 제2024-1021호 공공 건설공사의 공사기간 산정기준</t>
    </r>
    <r>
      <rPr>
        <b/>
        <sz val="10"/>
        <color rgb="FF000000"/>
        <rFont val="굴림체"/>
        <family val="3"/>
        <charset val="129"/>
      </rPr>
      <t xml:space="preserve">(2025. 1. 6. </t>
    </r>
    <r>
      <rPr>
        <b/>
        <sz val="10"/>
        <color rgb="FF000000"/>
        <rFont val="맑은 고딕"/>
        <family val="3"/>
        <charset val="129"/>
        <scheme val="minor"/>
      </rPr>
      <t>시행</t>
    </r>
    <r>
      <rPr>
        <b/>
        <sz val="10"/>
        <color rgb="FF000000"/>
        <rFont val="굴림체"/>
        <family val="3"/>
        <charset val="129"/>
      </rPr>
      <t>)</t>
    </r>
    <phoneticPr fontId="6" type="noConversion"/>
  </si>
  <si>
    <t>2026년</t>
    <phoneticPr fontId="6" type="noConversion"/>
  </si>
  <si>
    <t>건설자재조달</t>
    <phoneticPr fontId="6" type="noConversion"/>
  </si>
  <si>
    <t>논공 삼리교 고속도로 교대 하부 경관개선사업</t>
    <phoneticPr fontId="6" type="noConversion"/>
  </si>
  <si>
    <t>1. 조형물 설치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</si>
</sst>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&quot;일&quot;"/>
    <numFmt numFmtId="177" formatCode="#,###&quot;원&quot;"/>
    <numFmt numFmtId="178" formatCode="#&quot;월&quot;"/>
    <numFmt numFmtId="179" formatCode="#&quot;년&quot;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FF0000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theme="5" tint="-0.249977111117893"/>
      <name val="맑은 고딕"/>
      <family val="2"/>
      <charset val="129"/>
      <scheme val="minor"/>
    </font>
    <font>
      <sz val="9"/>
      <color theme="4"/>
      <name val="맑은 고딕"/>
      <family val="3"/>
      <charset val="129"/>
      <scheme val="minor"/>
    </font>
    <font>
      <sz val="9"/>
      <color rgb="FFFFC000"/>
      <name val="맑은 고딕"/>
      <family val="3"/>
      <charset val="129"/>
      <scheme val="minor"/>
    </font>
    <font>
      <sz val="9"/>
      <color theme="7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7" tint="-0.249977111117893"/>
      <name val="맑은 고딕"/>
      <family val="3"/>
      <charset val="129"/>
      <scheme val="minor"/>
    </font>
    <font>
      <b/>
      <sz val="11"/>
      <color rgb="FFFFC000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휴먼명조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휴먼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14" fillId="0" borderId="2" xfId="0" applyFont="1" applyBorder="1">
      <alignment vertical="center"/>
    </xf>
    <xf numFmtId="0" fontId="21" fillId="0" borderId="2" xfId="0" applyFont="1" applyBorder="1">
      <alignment vertical="center"/>
    </xf>
    <xf numFmtId="178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Fill="1" applyBorder="1">
      <alignment vertical="center"/>
    </xf>
    <xf numFmtId="0" fontId="25" fillId="0" borderId="2" xfId="0" applyFont="1" applyBorder="1" applyAlignment="1">
      <alignment horizontal="center" vertical="center"/>
    </xf>
    <xf numFmtId="0" fontId="26" fillId="0" borderId="2" xfId="0" applyFont="1" applyBorder="1">
      <alignment vertical="center"/>
    </xf>
    <xf numFmtId="0" fontId="19" fillId="0" borderId="0" xfId="0" applyFo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27" fillId="0" borderId="1" xfId="0" applyNumberFormat="1" applyFont="1" applyBorder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0" fillId="0" borderId="2" xfId="0" quotePrefix="1" applyBorder="1">
      <alignment vertical="center"/>
    </xf>
    <xf numFmtId="0" fontId="9" fillId="0" borderId="0" xfId="0" applyFont="1">
      <alignment vertical="center"/>
    </xf>
    <xf numFmtId="0" fontId="28" fillId="0" borderId="0" xfId="0" applyFont="1" applyAlignment="1">
      <alignment vertical="center"/>
    </xf>
    <xf numFmtId="0" fontId="2" fillId="0" borderId="14" xfId="0" applyFont="1" applyBorder="1" applyAlignment="1">
      <alignment horizontal="left" vertical="center" wrapText="1" indent="3"/>
    </xf>
    <xf numFmtId="0" fontId="2" fillId="0" borderId="15" xfId="0" applyFont="1" applyBorder="1" applyAlignment="1">
      <alignment horizontal="left" vertical="center" wrapText="1" indent="3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0" fontId="31" fillId="0" borderId="0" xfId="0" applyFont="1">
      <alignment vertical="center"/>
    </xf>
    <xf numFmtId="0" fontId="31" fillId="0" borderId="0" xfId="0" applyFont="1" applyAlignment="1">
      <alignment horizontal="left" vertical="center"/>
    </xf>
    <xf numFmtId="0" fontId="29" fillId="0" borderId="0" xfId="0" applyFont="1" applyAlignment="1">
      <alignment horizontal="justify" vertical="center"/>
    </xf>
    <xf numFmtId="0" fontId="29" fillId="0" borderId="0" xfId="0" applyFont="1" applyAlignment="1">
      <alignment horizontal="left" vertical="center"/>
    </xf>
    <xf numFmtId="0" fontId="32" fillId="0" borderId="0" xfId="0" applyFont="1" applyAlignment="1">
      <alignment horizontal="justify" vertical="center"/>
    </xf>
    <xf numFmtId="0" fontId="0" fillId="0" borderId="22" xfId="0" applyBorder="1">
      <alignment vertical="center"/>
    </xf>
    <xf numFmtId="0" fontId="0" fillId="0" borderId="24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5" xfId="0" applyBorder="1">
      <alignment vertical="center"/>
    </xf>
    <xf numFmtId="49" fontId="10" fillId="0" borderId="0" xfId="0" applyNumberFormat="1" applyFont="1" applyAlignment="1">
      <alignment horizontal="left" vertical="center"/>
    </xf>
    <xf numFmtId="0" fontId="0" fillId="0" borderId="8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>
      <alignment vertical="center"/>
    </xf>
    <xf numFmtId="0" fontId="0" fillId="3" borderId="2" xfId="0" applyFill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177" fontId="13" fillId="0" borderId="1" xfId="1" applyNumberFormat="1" applyFont="1" applyBorder="1" applyAlignment="1">
      <alignment horizontal="center" vertical="center" wrapText="1"/>
    </xf>
    <xf numFmtId="0" fontId="19" fillId="0" borderId="2" xfId="0" quotePrefix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255"/>
    </xf>
    <xf numFmtId="0" fontId="26" fillId="0" borderId="2" xfId="0" applyFont="1" applyBorder="1" applyAlignment="1">
      <alignment horizontal="center" vertical="center" textRotation="255"/>
    </xf>
    <xf numFmtId="0" fontId="29" fillId="0" borderId="0" xfId="0" applyFont="1" applyAlignment="1">
      <alignment horizontal="left" vertical="center"/>
    </xf>
    <xf numFmtId="0" fontId="2" fillId="0" borderId="14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justify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0" fillId="0" borderId="7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/>
    </xf>
    <xf numFmtId="179" fontId="0" fillId="0" borderId="2" xfId="0" applyNumberFormat="1" applyBorder="1" applyAlignment="1">
      <alignment horizontal="center" vertical="center"/>
    </xf>
    <xf numFmtId="179" fontId="0" fillId="0" borderId="22" xfId="0" applyNumberFormat="1" applyBorder="1" applyAlignment="1">
      <alignment horizontal="center" vertical="center"/>
    </xf>
    <xf numFmtId="179" fontId="0" fillId="0" borderId="23" xfId="0" applyNumberFormat="1" applyBorder="1" applyAlignment="1">
      <alignment horizontal="center" vertical="center"/>
    </xf>
    <xf numFmtId="179" fontId="0" fillId="0" borderId="24" xfId="0" applyNumberFormat="1" applyBorder="1" applyAlignment="1">
      <alignment horizontal="center" vertical="center"/>
    </xf>
    <xf numFmtId="0" fontId="0" fillId="0" borderId="29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428625</xdr:colOff>
      <xdr:row>2</xdr:row>
      <xdr:rowOff>47625</xdr:rowOff>
    </xdr:from>
    <xdr:to>
      <xdr:col>27</xdr:col>
      <xdr:colOff>506043</xdr:colOff>
      <xdr:row>25</xdr:row>
      <xdr:rowOff>114300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990600"/>
          <a:ext cx="8307018" cy="5514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11</xdr:row>
      <xdr:rowOff>28575</xdr:rowOff>
    </xdr:from>
    <xdr:to>
      <xdr:col>9</xdr:col>
      <xdr:colOff>113594</xdr:colOff>
      <xdr:row>15</xdr:row>
      <xdr:rowOff>123708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3381375"/>
          <a:ext cx="5647619" cy="9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7"/>
  <sheetViews>
    <sheetView tabSelected="1" view="pageBreakPreview" zoomScale="130" zoomScaleNormal="100" zoomScaleSheetLayoutView="130" workbookViewId="0">
      <selection activeCell="E23" sqref="E23:G23"/>
    </sheetView>
  </sheetViews>
  <sheetFormatPr defaultRowHeight="16.5" x14ac:dyDescent="0.3"/>
  <cols>
    <col min="1" max="1" width="12.125" customWidth="1"/>
    <col min="2" max="2" width="12.875" customWidth="1"/>
    <col min="3" max="3" width="7.25" customWidth="1"/>
    <col min="4" max="4" width="10.625" customWidth="1"/>
    <col min="5" max="5" width="6.625" customWidth="1"/>
    <col min="6" max="6" width="10.625" customWidth="1"/>
    <col min="7" max="7" width="6.625" customWidth="1"/>
    <col min="8" max="8" width="10.625" customWidth="1"/>
    <col min="9" max="9" width="6.625" customWidth="1"/>
  </cols>
  <sheetData>
    <row r="1" spans="1:14" ht="36.75" customHeight="1" x14ac:dyDescent="0.3">
      <c r="A1" s="77" t="s">
        <v>23</v>
      </c>
      <c r="B1" s="77"/>
      <c r="C1" s="77"/>
      <c r="D1" s="77"/>
      <c r="E1" s="77"/>
      <c r="F1" s="77"/>
      <c r="G1" s="77"/>
      <c r="H1" s="77"/>
      <c r="I1" s="77"/>
    </row>
    <row r="2" spans="1:14" ht="6" customHeight="1" x14ac:dyDescent="0.3"/>
    <row r="3" spans="1:14" ht="17.25" x14ac:dyDescent="0.3">
      <c r="A3" s="3" t="s">
        <v>11</v>
      </c>
    </row>
    <row r="4" spans="1:14" ht="24.95" customHeight="1" x14ac:dyDescent="0.3">
      <c r="A4" s="1" t="s">
        <v>0</v>
      </c>
      <c r="B4" s="78" t="s">
        <v>194</v>
      </c>
      <c r="C4" s="61"/>
      <c r="D4" s="61"/>
      <c r="E4" s="61"/>
      <c r="F4" s="61"/>
      <c r="G4" s="61"/>
      <c r="H4" s="61"/>
      <c r="I4" s="61"/>
    </row>
    <row r="5" spans="1:14" ht="24.95" customHeight="1" x14ac:dyDescent="0.3">
      <c r="A5" s="1" t="s">
        <v>1</v>
      </c>
      <c r="B5" s="79">
        <v>108070000</v>
      </c>
      <c r="C5" s="79"/>
      <c r="D5" s="79"/>
      <c r="E5" s="79"/>
      <c r="F5" s="79"/>
      <c r="G5" s="79"/>
      <c r="H5" s="79"/>
      <c r="I5" s="79"/>
    </row>
    <row r="6" spans="1:14" ht="24.95" customHeight="1" x14ac:dyDescent="0.3">
      <c r="A6" s="73" t="s">
        <v>2</v>
      </c>
      <c r="B6" s="62" t="str">
        <f>"착공일로부터  "&amp;C7+E7+G7+I7&amp;"일"</f>
        <v>착공일로부터  60일</v>
      </c>
      <c r="C6" s="62"/>
      <c r="D6" s="62"/>
      <c r="E6" s="62"/>
      <c r="F6" s="62"/>
      <c r="G6" s="62"/>
      <c r="H6" s="62"/>
      <c r="I6" s="62"/>
      <c r="K6">
        <f>J7/30</f>
        <v>2</v>
      </c>
      <c r="M6">
        <v>6</v>
      </c>
    </row>
    <row r="7" spans="1:14" ht="24.95" customHeight="1" x14ac:dyDescent="0.3">
      <c r="A7" s="73"/>
      <c r="B7" s="5" t="s">
        <v>4</v>
      </c>
      <c r="C7" s="21">
        <f>E12</f>
        <v>5</v>
      </c>
      <c r="D7" s="5" t="s">
        <v>6</v>
      </c>
      <c r="E7" s="21">
        <f>E15</f>
        <v>18</v>
      </c>
      <c r="F7" s="5" t="s">
        <v>8</v>
      </c>
      <c r="G7" s="21">
        <f>E19</f>
        <v>33</v>
      </c>
      <c r="H7" s="5" t="s">
        <v>10</v>
      </c>
      <c r="I7" s="22">
        <f>E23</f>
        <v>4</v>
      </c>
      <c r="J7">
        <f>I7+G7+E7+C7</f>
        <v>60</v>
      </c>
      <c r="M7" t="s">
        <v>183</v>
      </c>
      <c r="N7">
        <f>8*30</f>
        <v>240</v>
      </c>
    </row>
    <row r="10" spans="1:14" ht="17.25" x14ac:dyDescent="0.3">
      <c r="A10" s="3" t="s">
        <v>11</v>
      </c>
    </row>
    <row r="11" spans="1:14" ht="20.100000000000001" customHeight="1" x14ac:dyDescent="0.3">
      <c r="A11" s="2" t="s">
        <v>12</v>
      </c>
      <c r="B11" s="61" t="s">
        <v>13</v>
      </c>
      <c r="C11" s="61"/>
      <c r="D11" s="61"/>
      <c r="E11" s="61" t="s">
        <v>14</v>
      </c>
      <c r="F11" s="61"/>
      <c r="G11" s="61"/>
      <c r="H11" s="61" t="s">
        <v>15</v>
      </c>
      <c r="I11" s="61"/>
    </row>
    <row r="12" spans="1:14" ht="20.100000000000001" customHeight="1" x14ac:dyDescent="0.3">
      <c r="A12" s="63" t="s">
        <v>3</v>
      </c>
      <c r="B12" s="73" t="s">
        <v>16</v>
      </c>
      <c r="C12" s="73"/>
      <c r="D12" s="73"/>
      <c r="E12" s="60">
        <f>SUM(E13:E14)</f>
        <v>5</v>
      </c>
      <c r="F12" s="60"/>
      <c r="G12" s="60"/>
      <c r="H12" s="61"/>
      <c r="I12" s="61"/>
    </row>
    <row r="13" spans="1:14" ht="20.100000000000001" customHeight="1" x14ac:dyDescent="0.3">
      <c r="A13" s="64"/>
      <c r="B13" s="61" t="s">
        <v>180</v>
      </c>
      <c r="C13" s="61"/>
      <c r="D13" s="61"/>
      <c r="E13" s="72">
        <v>3</v>
      </c>
      <c r="F13" s="72"/>
      <c r="G13" s="72"/>
      <c r="H13" s="61"/>
      <c r="I13" s="61"/>
    </row>
    <row r="14" spans="1:14" ht="20.100000000000001" customHeight="1" x14ac:dyDescent="0.3">
      <c r="A14" s="65"/>
      <c r="B14" s="66" t="s">
        <v>193</v>
      </c>
      <c r="C14" s="67"/>
      <c r="D14" s="68"/>
      <c r="E14" s="69">
        <v>2</v>
      </c>
      <c r="F14" s="70"/>
      <c r="G14" s="71"/>
      <c r="H14" s="66"/>
      <c r="I14" s="68"/>
    </row>
    <row r="15" spans="1:14" ht="20.100000000000001" customHeight="1" x14ac:dyDescent="0.3">
      <c r="A15" s="73" t="s">
        <v>5</v>
      </c>
      <c r="B15" s="73" t="s">
        <v>17</v>
      </c>
      <c r="C15" s="73"/>
      <c r="D15" s="73"/>
      <c r="E15" s="60">
        <f>ROUND(E16+E17-E18,0)</f>
        <v>18</v>
      </c>
      <c r="F15" s="60"/>
      <c r="G15" s="60"/>
      <c r="H15" s="61"/>
      <c r="I15" s="61"/>
    </row>
    <row r="16" spans="1:14" ht="20.100000000000001" customHeight="1" x14ac:dyDescent="0.3">
      <c r="A16" s="73"/>
      <c r="B16" s="61" t="s">
        <v>18</v>
      </c>
      <c r="C16" s="61"/>
      <c r="D16" s="61"/>
      <c r="E16" s="72">
        <f>'비작일수산정(12개월)'!O5</f>
        <v>14</v>
      </c>
      <c r="F16" s="72"/>
      <c r="G16" s="72"/>
      <c r="H16" s="61"/>
      <c r="I16" s="61"/>
    </row>
    <row r="17" spans="1:9" ht="20.100000000000001" customHeight="1" x14ac:dyDescent="0.3">
      <c r="A17" s="73"/>
      <c r="B17" s="61" t="s">
        <v>187</v>
      </c>
      <c r="C17" s="61"/>
      <c r="D17" s="61"/>
      <c r="E17" s="72">
        <f>'비작일수산정(12개월)'!O6</f>
        <v>5.7000000000000011</v>
      </c>
      <c r="F17" s="72"/>
      <c r="G17" s="72"/>
      <c r="H17" s="61"/>
      <c r="I17" s="61"/>
    </row>
    <row r="18" spans="1:9" ht="20.100000000000001" customHeight="1" x14ac:dyDescent="0.3">
      <c r="A18" s="73"/>
      <c r="B18" s="61" t="s">
        <v>19</v>
      </c>
      <c r="C18" s="61"/>
      <c r="D18" s="61"/>
      <c r="E18" s="72">
        <f>'비작일수산정(12개월)'!O7</f>
        <v>2</v>
      </c>
      <c r="F18" s="72"/>
      <c r="G18" s="72"/>
      <c r="H18" s="61"/>
      <c r="I18" s="61"/>
    </row>
    <row r="19" spans="1:9" ht="20.100000000000001" customHeight="1" x14ac:dyDescent="0.3">
      <c r="A19" s="73" t="s">
        <v>7</v>
      </c>
      <c r="B19" s="73" t="s">
        <v>16</v>
      </c>
      <c r="C19" s="73"/>
      <c r="D19" s="73"/>
      <c r="E19" s="60">
        <f>SUM(E20:G22)</f>
        <v>33</v>
      </c>
      <c r="F19" s="60"/>
      <c r="G19" s="60"/>
      <c r="H19" s="61"/>
      <c r="I19" s="61"/>
    </row>
    <row r="20" spans="1:9" ht="20.100000000000001" customHeight="1" x14ac:dyDescent="0.3">
      <c r="A20" s="73"/>
      <c r="B20" s="61" t="s">
        <v>20</v>
      </c>
      <c r="C20" s="61"/>
      <c r="D20" s="61"/>
      <c r="E20" s="72">
        <v>10</v>
      </c>
      <c r="F20" s="72"/>
      <c r="G20" s="72"/>
      <c r="H20" s="61"/>
      <c r="I20" s="61"/>
    </row>
    <row r="21" spans="1:9" ht="20.100000000000001" customHeight="1" x14ac:dyDescent="0.3">
      <c r="A21" s="73"/>
      <c r="B21" s="66" t="s">
        <v>195</v>
      </c>
      <c r="C21" s="67"/>
      <c r="D21" s="68"/>
      <c r="E21" s="72">
        <v>23</v>
      </c>
      <c r="F21" s="72"/>
      <c r="G21" s="72"/>
      <c r="H21" s="61"/>
      <c r="I21" s="61"/>
    </row>
    <row r="22" spans="1:9" ht="20.100000000000001" hidden="1" customHeight="1" x14ac:dyDescent="0.3">
      <c r="A22" s="73"/>
      <c r="B22" s="74"/>
      <c r="C22" s="75"/>
      <c r="D22" s="76"/>
      <c r="E22" s="72"/>
      <c r="F22" s="72"/>
      <c r="G22" s="72"/>
      <c r="H22" s="61"/>
      <c r="I22" s="61"/>
    </row>
    <row r="23" spans="1:9" ht="20.100000000000001" customHeight="1" x14ac:dyDescent="0.3">
      <c r="A23" s="73" t="s">
        <v>9</v>
      </c>
      <c r="B23" s="73" t="s">
        <v>16</v>
      </c>
      <c r="C23" s="73"/>
      <c r="D23" s="73"/>
      <c r="E23" s="60">
        <f>SUM(E24:G25)</f>
        <v>4</v>
      </c>
      <c r="F23" s="60"/>
      <c r="G23" s="60"/>
      <c r="H23" s="61"/>
      <c r="I23" s="61"/>
    </row>
    <row r="24" spans="1:9" ht="20.100000000000001" customHeight="1" x14ac:dyDescent="0.3">
      <c r="A24" s="73"/>
      <c r="B24" s="61" t="s">
        <v>21</v>
      </c>
      <c r="C24" s="61"/>
      <c r="D24" s="61"/>
      <c r="E24" s="72">
        <v>2</v>
      </c>
      <c r="F24" s="72"/>
      <c r="G24" s="72"/>
      <c r="H24" s="61"/>
      <c r="I24" s="61"/>
    </row>
    <row r="25" spans="1:9" ht="20.100000000000001" customHeight="1" x14ac:dyDescent="0.3">
      <c r="A25" s="73"/>
      <c r="B25" s="61" t="s">
        <v>22</v>
      </c>
      <c r="C25" s="61"/>
      <c r="D25" s="61"/>
      <c r="E25" s="72">
        <v>2</v>
      </c>
      <c r="F25" s="72"/>
      <c r="G25" s="72"/>
      <c r="H25" s="61"/>
      <c r="I25" s="61"/>
    </row>
    <row r="26" spans="1:9" x14ac:dyDescent="0.3">
      <c r="A26" s="4" t="s">
        <v>191</v>
      </c>
    </row>
    <row r="27" spans="1:9" x14ac:dyDescent="0.3">
      <c r="A27" s="52" t="s">
        <v>190</v>
      </c>
    </row>
  </sheetData>
  <mergeCells count="54">
    <mergeCell ref="A1:I1"/>
    <mergeCell ref="B15:D15"/>
    <mergeCell ref="B16:D16"/>
    <mergeCell ref="B17:D17"/>
    <mergeCell ref="B18:D18"/>
    <mergeCell ref="A15:A18"/>
    <mergeCell ref="H16:I16"/>
    <mergeCell ref="H17:I17"/>
    <mergeCell ref="H18:I18"/>
    <mergeCell ref="B12:D12"/>
    <mergeCell ref="B13:D13"/>
    <mergeCell ref="H15:I15"/>
    <mergeCell ref="A6:A7"/>
    <mergeCell ref="B4:I4"/>
    <mergeCell ref="B5:I5"/>
    <mergeCell ref="E18:G18"/>
    <mergeCell ref="A23:A25"/>
    <mergeCell ref="A19:A22"/>
    <mergeCell ref="E25:G25"/>
    <mergeCell ref="E22:G22"/>
    <mergeCell ref="B23:D23"/>
    <mergeCell ref="B24:D24"/>
    <mergeCell ref="B25:D25"/>
    <mergeCell ref="E23:G23"/>
    <mergeCell ref="E24:G24"/>
    <mergeCell ref="B19:D19"/>
    <mergeCell ref="E21:G21"/>
    <mergeCell ref="B21:D21"/>
    <mergeCell ref="B22:D22"/>
    <mergeCell ref="H25:I25"/>
    <mergeCell ref="H24:I24"/>
    <mergeCell ref="A12:A14"/>
    <mergeCell ref="B14:D14"/>
    <mergeCell ref="E14:G14"/>
    <mergeCell ref="H14:I14"/>
    <mergeCell ref="E13:G13"/>
    <mergeCell ref="E16:G16"/>
    <mergeCell ref="E17:G17"/>
    <mergeCell ref="H23:I23"/>
    <mergeCell ref="H12:I12"/>
    <mergeCell ref="H13:I13"/>
    <mergeCell ref="H20:I20"/>
    <mergeCell ref="H22:I22"/>
    <mergeCell ref="H19:I19"/>
    <mergeCell ref="H21:I21"/>
    <mergeCell ref="E15:G15"/>
    <mergeCell ref="B20:D20"/>
    <mergeCell ref="B6:I6"/>
    <mergeCell ref="H11:I11"/>
    <mergeCell ref="B11:D11"/>
    <mergeCell ref="E11:G11"/>
    <mergeCell ref="E12:G12"/>
    <mergeCell ref="E19:G19"/>
    <mergeCell ref="E20:G20"/>
  </mergeCells>
  <phoneticPr fontId="6" type="noConversion"/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K15"/>
  <sheetViews>
    <sheetView workbookViewId="0">
      <selection activeCell="C23" sqref="C23"/>
    </sheetView>
  </sheetViews>
  <sheetFormatPr defaultRowHeight="16.5" x14ac:dyDescent="0.3"/>
  <cols>
    <col min="1" max="1" width="16.875" customWidth="1"/>
    <col min="2" max="2" width="24.5" customWidth="1"/>
    <col min="3" max="3" width="31" customWidth="1"/>
    <col min="4" max="4" width="6" customWidth="1"/>
    <col min="5" max="5" width="13.125" customWidth="1"/>
    <col min="6" max="6" width="11.5" customWidth="1"/>
    <col min="7" max="7" width="12" customWidth="1"/>
    <col min="8" max="9" width="12.625" customWidth="1"/>
  </cols>
  <sheetData>
    <row r="2" spans="1:11" x14ac:dyDescent="0.3">
      <c r="A2" s="24" t="str">
        <f>공사기간!A4</f>
        <v>공 사 명</v>
      </c>
      <c r="B2" s="23" t="str">
        <f>공사기간!B4</f>
        <v>논공 삼리교 고속도로 교대 하부 경관개선사업</v>
      </c>
    </row>
    <row r="3" spans="1:11" ht="16.5" customHeight="1" x14ac:dyDescent="0.3">
      <c r="A3" s="83" t="s">
        <v>24</v>
      </c>
      <c r="B3" s="83" t="s">
        <v>25</v>
      </c>
      <c r="C3" s="85" t="s">
        <v>26</v>
      </c>
      <c r="D3" s="86"/>
      <c r="E3" s="83" t="s">
        <v>27</v>
      </c>
      <c r="F3" s="83"/>
      <c r="G3" s="83"/>
      <c r="H3" s="83"/>
      <c r="I3" s="26"/>
      <c r="J3" s="84" t="s">
        <v>28</v>
      </c>
      <c r="K3" s="84"/>
    </row>
    <row r="4" spans="1:11" ht="30" customHeight="1" x14ac:dyDescent="0.3">
      <c r="A4" s="83"/>
      <c r="B4" s="83"/>
      <c r="C4" s="87"/>
      <c r="D4" s="88"/>
      <c r="E4" s="6" t="s">
        <v>29</v>
      </c>
      <c r="F4" s="7" t="s">
        <v>30</v>
      </c>
      <c r="G4" s="8" t="s">
        <v>31</v>
      </c>
      <c r="H4" s="9" t="s">
        <v>32</v>
      </c>
      <c r="I4" s="9" t="s">
        <v>177</v>
      </c>
      <c r="J4" s="84"/>
      <c r="K4" s="84"/>
    </row>
    <row r="5" spans="1:11" hidden="1" x14ac:dyDescent="0.3">
      <c r="A5" s="83" t="s">
        <v>33</v>
      </c>
      <c r="B5" s="80" t="s">
        <v>34</v>
      </c>
      <c r="C5" s="80"/>
      <c r="D5" s="10"/>
      <c r="E5" s="11"/>
      <c r="F5" s="11"/>
      <c r="G5" s="11"/>
      <c r="H5" s="11"/>
      <c r="I5" s="11"/>
      <c r="J5" s="11"/>
      <c r="K5" s="11"/>
    </row>
    <row r="6" spans="1:11" hidden="1" x14ac:dyDescent="0.3">
      <c r="A6" s="83"/>
      <c r="B6" s="11"/>
      <c r="C6" s="12">
        <f>-278.109+189.438*LN(E6)</f>
        <v>192.62674592253921</v>
      </c>
      <c r="D6" s="12" t="s">
        <v>35</v>
      </c>
      <c r="E6" s="11">
        <v>12</v>
      </c>
      <c r="F6" s="11"/>
      <c r="G6" s="11"/>
      <c r="H6" s="11"/>
      <c r="I6" s="11"/>
      <c r="J6" s="12">
        <f>C6/30</f>
        <v>6.420891530751307</v>
      </c>
      <c r="K6" s="12" t="s">
        <v>36</v>
      </c>
    </row>
    <row r="7" spans="1:11" hidden="1" x14ac:dyDescent="0.3">
      <c r="A7" s="83"/>
      <c r="B7" s="11"/>
      <c r="C7" s="11"/>
      <c r="D7" s="11"/>
      <c r="E7" s="11"/>
      <c r="F7" s="11"/>
      <c r="G7" s="11"/>
      <c r="H7" s="11"/>
      <c r="I7" s="11"/>
      <c r="J7" s="13"/>
      <c r="K7" s="13"/>
    </row>
    <row r="8" spans="1:11" hidden="1" x14ac:dyDescent="0.3">
      <c r="A8" s="83" t="s">
        <v>37</v>
      </c>
      <c r="B8" s="80" t="s">
        <v>38</v>
      </c>
      <c r="C8" s="80"/>
      <c r="D8" s="10"/>
      <c r="E8" s="11"/>
      <c r="F8" s="11"/>
      <c r="G8" s="11"/>
      <c r="H8" s="11"/>
      <c r="I8" s="11"/>
      <c r="J8" s="13"/>
      <c r="K8" s="13"/>
    </row>
    <row r="9" spans="1:11" hidden="1" x14ac:dyDescent="0.3">
      <c r="A9" s="83"/>
      <c r="B9" s="11"/>
      <c r="C9" s="12">
        <f>-68.55+(18.1192*H9)+(12.079*G9)+(-5.25*LN(F9))+(167.632*LN(E9))</f>
        <v>378.19807151726206</v>
      </c>
      <c r="D9" s="12" t="s">
        <v>35</v>
      </c>
      <c r="E9" s="11">
        <v>12</v>
      </c>
      <c r="F9" s="11">
        <v>1</v>
      </c>
      <c r="G9" s="11">
        <v>1</v>
      </c>
      <c r="H9" s="11">
        <v>1</v>
      </c>
      <c r="I9" s="11"/>
      <c r="J9" s="13">
        <f>C9/30</f>
        <v>12.606602383908735</v>
      </c>
      <c r="K9" s="13" t="s">
        <v>36</v>
      </c>
    </row>
    <row r="10" spans="1:11" hidden="1" x14ac:dyDescent="0.3">
      <c r="A10" s="83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x14ac:dyDescent="0.3">
      <c r="A11" s="81" t="s">
        <v>184</v>
      </c>
      <c r="B11" s="80" t="s">
        <v>182</v>
      </c>
      <c r="C11" s="80"/>
    </row>
    <row r="12" spans="1:11" x14ac:dyDescent="0.3">
      <c r="A12" s="82"/>
      <c r="B12" s="11"/>
      <c r="C12" s="80">
        <f>-278.109+189.438*LN(E12)</f>
        <v>138.12882948141873</v>
      </c>
      <c r="D12" s="80"/>
      <c r="E12" s="11">
        <v>9</v>
      </c>
      <c r="F12" s="11"/>
      <c r="G12" s="11"/>
      <c r="H12" s="11"/>
      <c r="I12" s="11"/>
      <c r="J12" s="12">
        <f>C12/30</f>
        <v>4.6042943160472909</v>
      </c>
      <c r="K12" s="12" t="s">
        <v>36</v>
      </c>
    </row>
    <row r="15" spans="1:11" x14ac:dyDescent="0.3">
      <c r="B15" s="43"/>
    </row>
  </sheetData>
  <mergeCells count="12">
    <mergeCell ref="B11:C11"/>
    <mergeCell ref="A11:A12"/>
    <mergeCell ref="E3:H3"/>
    <mergeCell ref="J3:K4"/>
    <mergeCell ref="A5:A7"/>
    <mergeCell ref="B5:C5"/>
    <mergeCell ref="A8:A10"/>
    <mergeCell ref="B8:C8"/>
    <mergeCell ref="A3:A4"/>
    <mergeCell ref="B3:B4"/>
    <mergeCell ref="C3:D4"/>
    <mergeCell ref="C12:D12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8"/>
  <sheetViews>
    <sheetView workbookViewId="0">
      <selection activeCell="F18" sqref="F18"/>
    </sheetView>
  </sheetViews>
  <sheetFormatPr defaultRowHeight="16.5" x14ac:dyDescent="0.3"/>
  <cols>
    <col min="1" max="1" width="4.75" customWidth="1"/>
    <col min="2" max="2" width="5.625" customWidth="1"/>
    <col min="3" max="3" width="6.25" customWidth="1"/>
    <col min="4" max="4" width="7.625" customWidth="1"/>
    <col min="5" max="5" width="13.25" customWidth="1"/>
    <col min="6" max="6" width="52.625" customWidth="1"/>
  </cols>
  <sheetData>
    <row r="1" spans="1:6" ht="17.25" x14ac:dyDescent="0.3">
      <c r="A1" s="89" t="s">
        <v>72</v>
      </c>
      <c r="B1" s="89"/>
      <c r="C1" s="89"/>
      <c r="D1" s="89"/>
      <c r="E1" s="89"/>
      <c r="F1" s="18" t="s">
        <v>73</v>
      </c>
    </row>
    <row r="2" spans="1:6" ht="49.5" x14ac:dyDescent="0.3">
      <c r="A2" s="90" t="s">
        <v>4</v>
      </c>
      <c r="B2" s="90"/>
      <c r="C2" s="90"/>
      <c r="D2" s="90"/>
      <c r="E2" s="90"/>
      <c r="F2" s="16" t="s">
        <v>74</v>
      </c>
    </row>
    <row r="3" spans="1:6" x14ac:dyDescent="0.3">
      <c r="A3" s="90" t="s">
        <v>68</v>
      </c>
      <c r="B3" s="90"/>
      <c r="C3" s="90"/>
      <c r="D3" s="90" t="s">
        <v>67</v>
      </c>
      <c r="E3" s="90"/>
      <c r="F3" s="15" t="s">
        <v>75</v>
      </c>
    </row>
    <row r="4" spans="1:6" ht="33" x14ac:dyDescent="0.3">
      <c r="A4" s="90"/>
      <c r="B4" s="90"/>
      <c r="C4" s="90"/>
      <c r="D4" s="90" t="s">
        <v>66</v>
      </c>
      <c r="E4" s="90"/>
      <c r="F4" s="16" t="s">
        <v>76</v>
      </c>
    </row>
    <row r="5" spans="1:6" ht="33" x14ac:dyDescent="0.3">
      <c r="A5" s="92" t="s">
        <v>71</v>
      </c>
      <c r="B5" s="90" t="s">
        <v>65</v>
      </c>
      <c r="C5" s="90"/>
      <c r="D5" s="90" t="s">
        <v>64</v>
      </c>
      <c r="E5" s="90"/>
      <c r="F5" s="16" t="s">
        <v>77</v>
      </c>
    </row>
    <row r="6" spans="1:6" x14ac:dyDescent="0.3">
      <c r="A6" s="92"/>
      <c r="B6" s="90"/>
      <c r="C6" s="90"/>
      <c r="D6" s="90" t="s">
        <v>63</v>
      </c>
      <c r="E6" s="90"/>
      <c r="F6" s="15" t="s">
        <v>78</v>
      </c>
    </row>
    <row r="7" spans="1:6" x14ac:dyDescent="0.3">
      <c r="A7" s="92"/>
      <c r="B7" s="91" t="s">
        <v>62</v>
      </c>
      <c r="C7" s="90" t="s">
        <v>59</v>
      </c>
      <c r="D7" s="90" t="s">
        <v>59</v>
      </c>
      <c r="E7" s="90"/>
      <c r="F7" s="16" t="s">
        <v>79</v>
      </c>
    </row>
    <row r="8" spans="1:6" ht="33" x14ac:dyDescent="0.3">
      <c r="A8" s="92"/>
      <c r="B8" s="91"/>
      <c r="C8" s="90"/>
      <c r="D8" s="90" t="s">
        <v>58</v>
      </c>
      <c r="E8" s="90"/>
      <c r="F8" s="16" t="s">
        <v>80</v>
      </c>
    </row>
    <row r="9" spans="1:6" x14ac:dyDescent="0.3">
      <c r="A9" s="92"/>
      <c r="B9" s="91"/>
      <c r="C9" s="90" t="s">
        <v>61</v>
      </c>
      <c r="D9" s="90" t="s">
        <v>57</v>
      </c>
      <c r="E9" s="19" t="s">
        <v>54</v>
      </c>
      <c r="F9" s="16" t="s">
        <v>81</v>
      </c>
    </row>
    <row r="10" spans="1:6" ht="33" x14ac:dyDescent="0.3">
      <c r="A10" s="92"/>
      <c r="B10" s="91"/>
      <c r="C10" s="90"/>
      <c r="D10" s="90"/>
      <c r="E10" s="19" t="s">
        <v>55</v>
      </c>
      <c r="F10" s="16" t="s">
        <v>82</v>
      </c>
    </row>
    <row r="11" spans="1:6" x14ac:dyDescent="0.3">
      <c r="A11" s="92"/>
      <c r="B11" s="91"/>
      <c r="C11" s="90"/>
      <c r="D11" s="90"/>
      <c r="E11" s="19" t="s">
        <v>56</v>
      </c>
      <c r="F11" s="16" t="s">
        <v>83</v>
      </c>
    </row>
    <row r="12" spans="1:6" ht="33" x14ac:dyDescent="0.3">
      <c r="A12" s="92"/>
      <c r="B12" s="91"/>
      <c r="C12" s="90"/>
      <c r="D12" s="90" t="s">
        <v>60</v>
      </c>
      <c r="E12" s="90"/>
      <c r="F12" s="16" t="s">
        <v>84</v>
      </c>
    </row>
    <row r="13" spans="1:6" ht="82.5" x14ac:dyDescent="0.3">
      <c r="A13" s="92"/>
      <c r="B13" s="90" t="s">
        <v>69</v>
      </c>
      <c r="C13" s="90"/>
      <c r="D13" s="90"/>
      <c r="E13" s="90"/>
      <c r="F13" s="16" t="s">
        <v>85</v>
      </c>
    </row>
    <row r="14" spans="1:6" ht="33" x14ac:dyDescent="0.3">
      <c r="A14" s="90" t="s">
        <v>70</v>
      </c>
      <c r="B14" s="90"/>
      <c r="C14" s="90"/>
      <c r="D14" s="90"/>
      <c r="E14" s="90"/>
      <c r="F14" s="16" t="s">
        <v>86</v>
      </c>
    </row>
    <row r="15" spans="1:6" ht="33" x14ac:dyDescent="0.3">
      <c r="A15" s="90" t="s">
        <v>10</v>
      </c>
      <c r="B15" s="90"/>
      <c r="C15" s="90"/>
      <c r="D15" s="90"/>
      <c r="E15" s="90"/>
      <c r="F15" s="16" t="s">
        <v>87</v>
      </c>
    </row>
    <row r="18" spans="1:1" x14ac:dyDescent="0.3">
      <c r="A18" s="20" t="s">
        <v>88</v>
      </c>
    </row>
  </sheetData>
  <mergeCells count="19">
    <mergeCell ref="B13:E13"/>
    <mergeCell ref="A14:E14"/>
    <mergeCell ref="A15:E15"/>
    <mergeCell ref="A5:A13"/>
    <mergeCell ref="A2:E2"/>
    <mergeCell ref="A1:E1"/>
    <mergeCell ref="C9:C12"/>
    <mergeCell ref="C7:C8"/>
    <mergeCell ref="B7:B12"/>
    <mergeCell ref="B5:C6"/>
    <mergeCell ref="D4:E4"/>
    <mergeCell ref="D3:E3"/>
    <mergeCell ref="A3:C4"/>
    <mergeCell ref="D9:D11"/>
    <mergeCell ref="D8:E8"/>
    <mergeCell ref="D5:E5"/>
    <mergeCell ref="D6:E6"/>
    <mergeCell ref="D7:E7"/>
    <mergeCell ref="D12:E12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7"/>
  <sheetViews>
    <sheetView workbookViewId="0">
      <selection activeCell="M17" sqref="M17"/>
    </sheetView>
  </sheetViews>
  <sheetFormatPr defaultRowHeight="16.5" x14ac:dyDescent="0.3"/>
  <cols>
    <col min="1" max="1" width="22.125" customWidth="1"/>
    <col min="2" max="4" width="4.25" customWidth="1"/>
    <col min="5" max="5" width="30.25" customWidth="1"/>
  </cols>
  <sheetData>
    <row r="1" spans="1:7" s="29" customFormat="1" ht="13.5" x14ac:dyDescent="0.3">
      <c r="A1" s="25" t="s">
        <v>110</v>
      </c>
      <c r="B1" s="66" t="s">
        <v>111</v>
      </c>
      <c r="C1" s="67"/>
      <c r="D1" s="68"/>
      <c r="E1" s="25" t="s">
        <v>112</v>
      </c>
      <c r="F1" s="66" t="s">
        <v>113</v>
      </c>
      <c r="G1" s="68"/>
    </row>
    <row r="2" spans="1:7" s="29" customFormat="1" ht="13.5" x14ac:dyDescent="0.3">
      <c r="A2" s="104" t="s">
        <v>114</v>
      </c>
      <c r="B2" s="105"/>
      <c r="C2" s="105"/>
      <c r="D2" s="105"/>
      <c r="E2" s="105"/>
      <c r="F2" s="105"/>
      <c r="G2" s="106"/>
    </row>
    <row r="3" spans="1:7" s="29" customFormat="1" ht="13.5" x14ac:dyDescent="0.3">
      <c r="A3" s="31" t="s">
        <v>115</v>
      </c>
      <c r="B3" s="66" t="s">
        <v>117</v>
      </c>
      <c r="C3" s="67"/>
      <c r="D3" s="68"/>
      <c r="E3" s="94" t="s">
        <v>118</v>
      </c>
      <c r="F3" s="25" t="s">
        <v>119</v>
      </c>
      <c r="G3" s="96" t="s">
        <v>120</v>
      </c>
    </row>
    <row r="4" spans="1:7" s="29" customFormat="1" ht="13.5" x14ac:dyDescent="0.3">
      <c r="A4" s="32" t="s">
        <v>116</v>
      </c>
      <c r="B4" s="66" t="s">
        <v>121</v>
      </c>
      <c r="C4" s="67"/>
      <c r="D4" s="68"/>
      <c r="E4" s="95"/>
      <c r="F4" s="25" t="s">
        <v>122</v>
      </c>
      <c r="G4" s="97"/>
    </row>
    <row r="5" spans="1:7" s="29" customFormat="1" ht="13.5" x14ac:dyDescent="0.3">
      <c r="A5" s="31" t="s">
        <v>123</v>
      </c>
      <c r="B5" s="107" t="s">
        <v>125</v>
      </c>
      <c r="C5" s="108"/>
      <c r="D5" s="109"/>
      <c r="E5" s="94" t="s">
        <v>126</v>
      </c>
      <c r="F5" s="107" t="s">
        <v>127</v>
      </c>
      <c r="G5" s="109"/>
    </row>
    <row r="6" spans="1:7" s="29" customFormat="1" ht="13.5" x14ac:dyDescent="0.3">
      <c r="A6" s="32" t="s">
        <v>124</v>
      </c>
      <c r="B6" s="110"/>
      <c r="C6" s="111"/>
      <c r="D6" s="112"/>
      <c r="E6" s="95"/>
      <c r="F6" s="110"/>
      <c r="G6" s="112"/>
    </row>
    <row r="7" spans="1:7" s="29" customFormat="1" ht="27" x14ac:dyDescent="0.3">
      <c r="A7" s="33" t="s">
        <v>128</v>
      </c>
      <c r="B7" s="66" t="s">
        <v>125</v>
      </c>
      <c r="C7" s="67"/>
      <c r="D7" s="68"/>
      <c r="E7" s="34" t="s">
        <v>129</v>
      </c>
      <c r="F7" s="66" t="s">
        <v>130</v>
      </c>
      <c r="G7" s="68"/>
    </row>
    <row r="8" spans="1:7" s="29" customFormat="1" ht="13.5" x14ac:dyDescent="0.3">
      <c r="A8" s="33" t="s">
        <v>131</v>
      </c>
      <c r="B8" s="66" t="s">
        <v>125</v>
      </c>
      <c r="C8" s="67"/>
      <c r="D8" s="68"/>
      <c r="E8" s="25" t="s">
        <v>125</v>
      </c>
      <c r="F8" s="66" t="s">
        <v>132</v>
      </c>
      <c r="G8" s="68"/>
    </row>
    <row r="9" spans="1:7" s="29" customFormat="1" ht="42.75" customHeight="1" x14ac:dyDescent="0.3">
      <c r="A9" s="35" t="s">
        <v>133</v>
      </c>
      <c r="B9" s="66" t="s">
        <v>117</v>
      </c>
      <c r="C9" s="67"/>
      <c r="D9" s="68"/>
      <c r="E9" s="94" t="s">
        <v>135</v>
      </c>
      <c r="F9" s="25" t="s">
        <v>119</v>
      </c>
      <c r="G9" s="96" t="s">
        <v>136</v>
      </c>
    </row>
    <row r="10" spans="1:7" s="29" customFormat="1" ht="13.5" x14ac:dyDescent="0.3">
      <c r="A10" s="36" t="s">
        <v>134</v>
      </c>
      <c r="B10" s="66" t="s">
        <v>121</v>
      </c>
      <c r="C10" s="67"/>
      <c r="D10" s="68"/>
      <c r="E10" s="95"/>
      <c r="F10" s="25" t="s">
        <v>122</v>
      </c>
      <c r="G10" s="97"/>
    </row>
    <row r="11" spans="1:7" s="29" customFormat="1" ht="13.5" x14ac:dyDescent="0.3">
      <c r="A11" s="33" t="s">
        <v>137</v>
      </c>
      <c r="B11" s="66" t="s">
        <v>125</v>
      </c>
      <c r="C11" s="67"/>
      <c r="D11" s="68"/>
      <c r="E11" s="34" t="s">
        <v>138</v>
      </c>
      <c r="F11" s="66" t="s">
        <v>139</v>
      </c>
      <c r="G11" s="68"/>
    </row>
    <row r="12" spans="1:7" s="29" customFormat="1" ht="13.5" x14ac:dyDescent="0.3">
      <c r="A12" s="98" t="s">
        <v>140</v>
      </c>
      <c r="B12" s="107" t="s">
        <v>125</v>
      </c>
      <c r="C12" s="108"/>
      <c r="D12" s="109"/>
      <c r="E12" s="37" t="s">
        <v>141</v>
      </c>
      <c r="F12" s="107" t="s">
        <v>139</v>
      </c>
      <c r="G12" s="109"/>
    </row>
    <row r="13" spans="1:7" s="29" customFormat="1" ht="13.5" x14ac:dyDescent="0.3">
      <c r="A13" s="99"/>
      <c r="B13" s="110"/>
      <c r="C13" s="111"/>
      <c r="D13" s="112"/>
      <c r="E13" s="38" t="s">
        <v>142</v>
      </c>
      <c r="F13" s="110"/>
      <c r="G13" s="112"/>
    </row>
    <row r="14" spans="1:7" s="29" customFormat="1" ht="40.5" customHeight="1" x14ac:dyDescent="0.3">
      <c r="A14" s="98" t="s">
        <v>143</v>
      </c>
      <c r="B14" s="96" t="s">
        <v>144</v>
      </c>
      <c r="C14" s="66" t="s">
        <v>145</v>
      </c>
      <c r="D14" s="68"/>
      <c r="E14" s="94" t="s">
        <v>146</v>
      </c>
      <c r="F14" s="66" t="s">
        <v>147</v>
      </c>
      <c r="G14" s="68"/>
    </row>
    <row r="15" spans="1:7" s="29" customFormat="1" ht="13.5" x14ac:dyDescent="0.3">
      <c r="A15" s="99"/>
      <c r="B15" s="97"/>
      <c r="C15" s="66" t="s">
        <v>148</v>
      </c>
      <c r="D15" s="68"/>
      <c r="E15" s="95"/>
      <c r="F15" s="66" t="s">
        <v>149</v>
      </c>
      <c r="G15" s="68"/>
    </row>
    <row r="16" spans="1:7" s="29" customFormat="1" ht="13.5" x14ac:dyDescent="0.3">
      <c r="A16" s="33" t="s">
        <v>150</v>
      </c>
      <c r="B16" s="66" t="s">
        <v>151</v>
      </c>
      <c r="C16" s="67"/>
      <c r="D16" s="68"/>
      <c r="E16" s="34" t="s">
        <v>152</v>
      </c>
      <c r="F16" s="66" t="s">
        <v>153</v>
      </c>
      <c r="G16" s="68"/>
    </row>
    <row r="17" spans="1:7" s="29" customFormat="1" ht="13.5" x14ac:dyDescent="0.3">
      <c r="A17" s="33" t="s">
        <v>154</v>
      </c>
      <c r="B17" s="66" t="s">
        <v>155</v>
      </c>
      <c r="C17" s="67"/>
      <c r="D17" s="68"/>
      <c r="E17" s="34" t="s">
        <v>156</v>
      </c>
      <c r="F17" s="66" t="s">
        <v>157</v>
      </c>
      <c r="G17" s="68"/>
    </row>
    <row r="18" spans="1:7" s="29" customFormat="1" ht="13.5" x14ac:dyDescent="0.3">
      <c r="A18" s="104" t="s">
        <v>158</v>
      </c>
      <c r="B18" s="105"/>
      <c r="C18" s="105"/>
      <c r="D18" s="105"/>
      <c r="E18" s="105"/>
      <c r="F18" s="105"/>
      <c r="G18" s="106"/>
    </row>
    <row r="19" spans="1:7" s="29" customFormat="1" ht="13.5" x14ac:dyDescent="0.3">
      <c r="A19" s="31" t="s">
        <v>115</v>
      </c>
      <c r="B19" s="66" t="s">
        <v>117</v>
      </c>
      <c r="C19" s="67"/>
      <c r="D19" s="68"/>
      <c r="E19" s="94" t="s">
        <v>118</v>
      </c>
      <c r="F19" s="25" t="s">
        <v>119</v>
      </c>
      <c r="G19" s="96" t="s">
        <v>120</v>
      </c>
    </row>
    <row r="20" spans="1:7" s="29" customFormat="1" ht="13.5" x14ac:dyDescent="0.3">
      <c r="A20" s="32" t="s">
        <v>116</v>
      </c>
      <c r="B20" s="66" t="s">
        <v>121</v>
      </c>
      <c r="C20" s="67"/>
      <c r="D20" s="68"/>
      <c r="E20" s="95"/>
      <c r="F20" s="25" t="s">
        <v>122</v>
      </c>
      <c r="G20" s="97"/>
    </row>
    <row r="21" spans="1:7" s="29" customFormat="1" ht="13.5" x14ac:dyDescent="0.3">
      <c r="A21" s="31" t="s">
        <v>123</v>
      </c>
      <c r="B21" s="107" t="s">
        <v>125</v>
      </c>
      <c r="C21" s="108"/>
      <c r="D21" s="109"/>
      <c r="E21" s="94" t="s">
        <v>126</v>
      </c>
      <c r="F21" s="107" t="s">
        <v>127</v>
      </c>
      <c r="G21" s="109"/>
    </row>
    <row r="22" spans="1:7" s="29" customFormat="1" ht="13.5" x14ac:dyDescent="0.3">
      <c r="A22" s="32" t="s">
        <v>124</v>
      </c>
      <c r="B22" s="110"/>
      <c r="C22" s="111"/>
      <c r="D22" s="112"/>
      <c r="E22" s="95"/>
      <c r="F22" s="110"/>
      <c r="G22" s="112"/>
    </row>
    <row r="23" spans="1:7" s="29" customFormat="1" ht="13.5" x14ac:dyDescent="0.3">
      <c r="A23" s="33" t="s">
        <v>159</v>
      </c>
      <c r="B23" s="113"/>
      <c r="C23" s="114"/>
      <c r="D23" s="115"/>
      <c r="E23" s="25" t="s">
        <v>160</v>
      </c>
      <c r="F23" s="66" t="s">
        <v>130</v>
      </c>
      <c r="G23" s="68"/>
    </row>
    <row r="24" spans="1:7" s="29" customFormat="1" ht="13.5" x14ac:dyDescent="0.3">
      <c r="A24" s="33" t="s">
        <v>131</v>
      </c>
      <c r="B24" s="66" t="s">
        <v>125</v>
      </c>
      <c r="C24" s="67"/>
      <c r="D24" s="68"/>
      <c r="E24" s="25" t="s">
        <v>125</v>
      </c>
      <c r="F24" s="66" t="s">
        <v>132</v>
      </c>
      <c r="G24" s="68"/>
    </row>
    <row r="25" spans="1:7" s="29" customFormat="1" ht="42.75" customHeight="1" x14ac:dyDescent="0.3">
      <c r="A25" s="35" t="s">
        <v>133</v>
      </c>
      <c r="B25" s="66" t="s">
        <v>117</v>
      </c>
      <c r="C25" s="67"/>
      <c r="D25" s="68"/>
      <c r="E25" s="94" t="s">
        <v>135</v>
      </c>
      <c r="F25" s="25" t="s">
        <v>119</v>
      </c>
      <c r="G25" s="96" t="s">
        <v>136</v>
      </c>
    </row>
    <row r="26" spans="1:7" s="29" customFormat="1" ht="13.5" x14ac:dyDescent="0.3">
      <c r="A26" s="36" t="s">
        <v>134</v>
      </c>
      <c r="B26" s="66" t="s">
        <v>121</v>
      </c>
      <c r="C26" s="67"/>
      <c r="D26" s="68"/>
      <c r="E26" s="95"/>
      <c r="F26" s="25" t="s">
        <v>122</v>
      </c>
      <c r="G26" s="97"/>
    </row>
    <row r="27" spans="1:7" s="29" customFormat="1" ht="27" x14ac:dyDescent="0.3">
      <c r="A27" s="98" t="s">
        <v>161</v>
      </c>
      <c r="B27" s="100" t="s">
        <v>162</v>
      </c>
      <c r="C27" s="101"/>
      <c r="D27" s="25" t="s">
        <v>163</v>
      </c>
      <c r="E27" s="37" t="s">
        <v>164</v>
      </c>
      <c r="F27" s="66" t="s">
        <v>166</v>
      </c>
      <c r="G27" s="68"/>
    </row>
    <row r="28" spans="1:7" s="29" customFormat="1" ht="27" x14ac:dyDescent="0.3">
      <c r="A28" s="99"/>
      <c r="B28" s="102"/>
      <c r="C28" s="103"/>
      <c r="D28" s="25" t="s">
        <v>167</v>
      </c>
      <c r="E28" s="38" t="s">
        <v>165</v>
      </c>
      <c r="F28" s="66" t="s">
        <v>168</v>
      </c>
      <c r="G28" s="68"/>
    </row>
    <row r="29" spans="1:7" s="29" customFormat="1" ht="27" x14ac:dyDescent="0.3">
      <c r="A29" s="33" t="s">
        <v>169</v>
      </c>
      <c r="B29" s="66" t="s">
        <v>125</v>
      </c>
      <c r="C29" s="67"/>
      <c r="D29" s="68"/>
      <c r="E29" s="34" t="s">
        <v>170</v>
      </c>
      <c r="F29" s="66" t="s">
        <v>136</v>
      </c>
      <c r="G29" s="68"/>
    </row>
    <row r="30" spans="1:7" s="29" customFormat="1" ht="13.5" x14ac:dyDescent="0.3">
      <c r="A30" s="33" t="s">
        <v>171</v>
      </c>
      <c r="B30" s="66" t="s">
        <v>155</v>
      </c>
      <c r="C30" s="67"/>
      <c r="D30" s="68"/>
      <c r="E30" s="34" t="s">
        <v>156</v>
      </c>
      <c r="F30" s="66" t="s">
        <v>157</v>
      </c>
      <c r="G30" s="68"/>
    </row>
    <row r="32" spans="1:7" x14ac:dyDescent="0.3">
      <c r="A32" s="41" t="s">
        <v>172</v>
      </c>
      <c r="B32" s="39"/>
      <c r="C32" s="39"/>
      <c r="D32" s="39"/>
      <c r="E32" s="39"/>
      <c r="F32" s="39"/>
      <c r="G32" s="39"/>
    </row>
    <row r="33" spans="1:8" x14ac:dyDescent="0.3">
      <c r="A33" s="42" t="s">
        <v>173</v>
      </c>
      <c r="B33" s="42"/>
      <c r="C33" s="42"/>
      <c r="D33" s="42"/>
      <c r="E33" s="42"/>
      <c r="F33" s="40"/>
      <c r="G33" s="40"/>
    </row>
    <row r="34" spans="1:8" x14ac:dyDescent="0.3">
      <c r="A34" s="42" t="s">
        <v>181</v>
      </c>
      <c r="B34" s="42"/>
      <c r="C34" s="42"/>
      <c r="D34" s="42"/>
      <c r="E34" s="42"/>
      <c r="F34" s="42"/>
      <c r="G34" s="42"/>
    </row>
    <row r="35" spans="1:8" x14ac:dyDescent="0.3">
      <c r="A35" s="42" t="s">
        <v>174</v>
      </c>
      <c r="B35" s="42"/>
      <c r="C35" s="42"/>
      <c r="D35" s="42"/>
      <c r="E35" s="42"/>
      <c r="F35" s="42"/>
      <c r="G35" s="42"/>
      <c r="H35" s="30"/>
    </row>
    <row r="36" spans="1:8" x14ac:dyDescent="0.3">
      <c r="A36" s="93" t="s">
        <v>175</v>
      </c>
      <c r="B36" s="93"/>
      <c r="C36" s="93"/>
      <c r="D36" s="93"/>
      <c r="E36" s="93"/>
      <c r="F36" s="93"/>
      <c r="G36" s="93"/>
    </row>
    <row r="37" spans="1:8" x14ac:dyDescent="0.3">
      <c r="A37" s="93" t="s">
        <v>176</v>
      </c>
      <c r="B37" s="93"/>
      <c r="C37" s="93"/>
      <c r="D37" s="93"/>
      <c r="E37" s="93"/>
      <c r="F37" s="93"/>
      <c r="G37" s="93"/>
    </row>
  </sheetData>
  <mergeCells count="60">
    <mergeCell ref="B8:D8"/>
    <mergeCell ref="F8:G8"/>
    <mergeCell ref="B1:D1"/>
    <mergeCell ref="F1:G1"/>
    <mergeCell ref="A2:G2"/>
    <mergeCell ref="B3:D3"/>
    <mergeCell ref="E3:E4"/>
    <mergeCell ref="G3:G4"/>
    <mergeCell ref="B4:D4"/>
    <mergeCell ref="B5:D6"/>
    <mergeCell ref="E5:E6"/>
    <mergeCell ref="F5:G6"/>
    <mergeCell ref="B7:D7"/>
    <mergeCell ref="F7:G7"/>
    <mergeCell ref="B9:D9"/>
    <mergeCell ref="E9:E10"/>
    <mergeCell ref="G9:G10"/>
    <mergeCell ref="B10:D10"/>
    <mergeCell ref="B11:D11"/>
    <mergeCell ref="F11:G11"/>
    <mergeCell ref="A12:A13"/>
    <mergeCell ref="B12:D13"/>
    <mergeCell ref="F12:G13"/>
    <mergeCell ref="A14:A15"/>
    <mergeCell ref="B14:B15"/>
    <mergeCell ref="C14:D14"/>
    <mergeCell ref="E14:E15"/>
    <mergeCell ref="F14:G14"/>
    <mergeCell ref="C15:D15"/>
    <mergeCell ref="F15:G15"/>
    <mergeCell ref="B24:D24"/>
    <mergeCell ref="F24:G24"/>
    <mergeCell ref="B16:D16"/>
    <mergeCell ref="F16:G16"/>
    <mergeCell ref="B17:D17"/>
    <mergeCell ref="F17:G17"/>
    <mergeCell ref="A18:G18"/>
    <mergeCell ref="B19:D19"/>
    <mergeCell ref="E19:E20"/>
    <mergeCell ref="G19:G20"/>
    <mergeCell ref="B20:D20"/>
    <mergeCell ref="B21:D22"/>
    <mergeCell ref="E21:E22"/>
    <mergeCell ref="F21:G22"/>
    <mergeCell ref="B23:D23"/>
    <mergeCell ref="F23:G23"/>
    <mergeCell ref="A37:G37"/>
    <mergeCell ref="B25:D25"/>
    <mergeCell ref="E25:E26"/>
    <mergeCell ref="G25:G26"/>
    <mergeCell ref="B26:D26"/>
    <mergeCell ref="A27:A28"/>
    <mergeCell ref="B27:C28"/>
    <mergeCell ref="F27:G27"/>
    <mergeCell ref="F28:G28"/>
    <mergeCell ref="B29:D29"/>
    <mergeCell ref="F29:G29"/>
    <mergeCell ref="B30:D30"/>
    <mergeCell ref="F30:G30"/>
    <mergeCell ref="A36:G36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0"/>
  <sheetViews>
    <sheetView view="pageBreakPreview" zoomScale="115" zoomScaleNormal="100" zoomScaleSheetLayoutView="115" workbookViewId="0">
      <selection activeCell="K13" sqref="K13"/>
    </sheetView>
  </sheetViews>
  <sheetFormatPr defaultRowHeight="16.5" x14ac:dyDescent="0.3"/>
  <cols>
    <col min="1" max="1" width="3.875" customWidth="1"/>
    <col min="2" max="2" width="24.875" customWidth="1"/>
    <col min="3" max="15" width="6.875" customWidth="1"/>
  </cols>
  <sheetData>
    <row r="1" spans="1:22" ht="42" customHeight="1" x14ac:dyDescent="0.3">
      <c r="A1" s="119" t="s">
        <v>89</v>
      </c>
      <c r="B1" s="119"/>
    </row>
    <row r="2" spans="1:22" ht="24.95" customHeight="1" x14ac:dyDescent="0.3">
      <c r="A2" s="83" t="s">
        <v>24</v>
      </c>
      <c r="B2" s="83"/>
      <c r="C2" s="121">
        <v>2026</v>
      </c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3"/>
      <c r="O2" s="120" t="s">
        <v>53</v>
      </c>
    </row>
    <row r="3" spans="1:22" ht="24.95" customHeight="1" x14ac:dyDescent="0.3">
      <c r="A3" s="83"/>
      <c r="B3" s="83"/>
      <c r="C3" s="14">
        <v>1</v>
      </c>
      <c r="D3" s="14">
        <v>2</v>
      </c>
      <c r="E3" s="14">
        <v>3</v>
      </c>
      <c r="F3" s="14">
        <v>4</v>
      </c>
      <c r="G3" s="14">
        <v>5</v>
      </c>
      <c r="H3" s="14">
        <v>6</v>
      </c>
      <c r="I3" s="14">
        <v>7</v>
      </c>
      <c r="J3" s="14">
        <v>8</v>
      </c>
      <c r="K3" s="14">
        <v>9</v>
      </c>
      <c r="L3" s="14">
        <v>10</v>
      </c>
      <c r="M3" s="14">
        <v>11</v>
      </c>
      <c r="N3" s="14">
        <v>12</v>
      </c>
      <c r="O3" s="120"/>
    </row>
    <row r="4" spans="1:22" ht="24.95" customHeight="1" x14ac:dyDescent="0.3">
      <c r="A4" s="83" t="s">
        <v>39</v>
      </c>
      <c r="B4" s="83"/>
      <c r="C4" s="11"/>
      <c r="D4" s="11"/>
      <c r="E4" s="11"/>
      <c r="F4" s="11"/>
      <c r="G4" s="11"/>
      <c r="H4" s="11"/>
      <c r="I4" s="11"/>
      <c r="J4" s="11"/>
      <c r="K4" s="11">
        <v>30</v>
      </c>
      <c r="L4" s="11">
        <v>31</v>
      </c>
      <c r="M4" s="11"/>
      <c r="N4" s="11"/>
      <c r="O4" s="11"/>
    </row>
    <row r="5" spans="1:22" ht="24.95" customHeight="1" x14ac:dyDescent="0.3">
      <c r="A5" s="116" t="s">
        <v>6</v>
      </c>
      <c r="B5" s="15" t="s">
        <v>40</v>
      </c>
      <c r="C5" s="11"/>
      <c r="D5" s="11"/>
      <c r="E5" s="11"/>
      <c r="F5" s="11"/>
      <c r="G5" s="11"/>
      <c r="H5" s="11"/>
      <c r="I5" s="11"/>
      <c r="J5" s="11"/>
      <c r="K5" s="11">
        <f>비작업일수공휴일수!K3</f>
        <v>7</v>
      </c>
      <c r="L5" s="11">
        <f>비작업일수공휴일수!L3</f>
        <v>7</v>
      </c>
      <c r="M5" s="11"/>
      <c r="N5" s="11"/>
      <c r="O5" s="11">
        <f>SUM(C5:N5)</f>
        <v>14</v>
      </c>
      <c r="P5">
        <f>O5+O6-O7</f>
        <v>17.700000000000003</v>
      </c>
      <c r="S5" s="11">
        <f>비작업일수공휴일수!Q3</f>
        <v>0</v>
      </c>
      <c r="T5" s="11">
        <f>비작업일수공휴일수!R3</f>
        <v>0</v>
      </c>
      <c r="U5" s="11">
        <f>비작업일수공휴일수!S3</f>
        <v>0</v>
      </c>
      <c r="V5" s="11">
        <f>비작업일수공휴일수!T3</f>
        <v>0</v>
      </c>
    </row>
    <row r="6" spans="1:22" ht="24.95" customHeight="1" x14ac:dyDescent="0.3">
      <c r="A6" s="117"/>
      <c r="B6" s="15" t="s">
        <v>41</v>
      </c>
      <c r="C6" s="11"/>
      <c r="D6" s="11"/>
      <c r="E6" s="11"/>
      <c r="F6" s="11"/>
      <c r="G6" s="11"/>
      <c r="H6" s="11"/>
      <c r="I6" s="11"/>
      <c r="J6" s="11"/>
      <c r="K6" s="11">
        <f>'기상조건에따른 월간비작업일수(철콘)'!K8</f>
        <v>3.3000000000000003</v>
      </c>
      <c r="L6" s="11">
        <f>'기상조건에따른 월간비작업일수(철콘)'!L8</f>
        <v>2.4000000000000004</v>
      </c>
      <c r="M6" s="11"/>
      <c r="N6" s="11"/>
      <c r="O6" s="11">
        <f>SUM(C6:N6)</f>
        <v>5.7000000000000011</v>
      </c>
      <c r="S6" s="11">
        <f>'기상조건에따른 월간비작업일수(철콘)'!Q8</f>
        <v>0</v>
      </c>
      <c r="T6" s="11">
        <f>'기상조건에따른 월간비작업일수(철콘)'!R8</f>
        <v>0</v>
      </c>
      <c r="U6" s="11">
        <f>'기상조건에따른 월간비작업일수(철콘)'!S8</f>
        <v>0</v>
      </c>
      <c r="V6" s="11">
        <f>'기상조건에따른 월간비작업일수(철콘)'!T8</f>
        <v>0</v>
      </c>
    </row>
    <row r="7" spans="1:22" ht="24.95" customHeight="1" x14ac:dyDescent="0.3">
      <c r="A7" s="117"/>
      <c r="B7" s="27" t="s">
        <v>185</v>
      </c>
      <c r="C7" s="11"/>
      <c r="D7" s="11"/>
      <c r="E7" s="11"/>
      <c r="F7" s="11"/>
      <c r="G7" s="11"/>
      <c r="H7" s="11"/>
      <c r="I7" s="11"/>
      <c r="J7" s="11"/>
      <c r="K7" s="11">
        <f t="shared" ref="J7:L7" si="0">ROUND(K5*K6/K4,0)</f>
        <v>1</v>
      </c>
      <c r="L7" s="11">
        <f t="shared" si="0"/>
        <v>1</v>
      </c>
      <c r="M7" s="11"/>
      <c r="N7" s="11"/>
      <c r="O7" s="11">
        <f>SUM(C7:N7)</f>
        <v>2</v>
      </c>
      <c r="S7" s="11" t="e">
        <f t="shared" ref="S7:V7" si="1">ROUND(S5*S6/S4,0)</f>
        <v>#DIV/0!</v>
      </c>
      <c r="T7" s="11" t="e">
        <f t="shared" si="1"/>
        <v>#DIV/0!</v>
      </c>
      <c r="U7" s="11" t="e">
        <f t="shared" si="1"/>
        <v>#DIV/0!</v>
      </c>
      <c r="V7" s="11" t="e">
        <f t="shared" si="1"/>
        <v>#DIV/0!</v>
      </c>
    </row>
    <row r="8" spans="1:22" ht="24.95" customHeight="1" x14ac:dyDescent="0.3">
      <c r="A8" s="118"/>
      <c r="B8" s="27" t="s">
        <v>186</v>
      </c>
      <c r="C8" s="11"/>
      <c r="D8" s="11"/>
      <c r="E8" s="11"/>
      <c r="F8" s="11"/>
      <c r="G8" s="11"/>
      <c r="H8" s="11"/>
      <c r="I8" s="11"/>
      <c r="J8" s="11"/>
      <c r="K8" s="11">
        <f t="shared" ref="J8:L8" si="2">K5+K6-K7</f>
        <v>9.3000000000000007</v>
      </c>
      <c r="L8" s="11">
        <f t="shared" si="2"/>
        <v>8.4</v>
      </c>
      <c r="M8" s="11"/>
      <c r="N8" s="11"/>
      <c r="O8" s="11">
        <f>SUM(C8:N8)</f>
        <v>17.700000000000003</v>
      </c>
      <c r="P8" s="17">
        <f>O5+O6-O7</f>
        <v>17.700000000000003</v>
      </c>
      <c r="S8" s="11" t="e">
        <f t="shared" ref="S8:V8" si="3">S5+S6-S7</f>
        <v>#DIV/0!</v>
      </c>
      <c r="T8" s="11" t="e">
        <f t="shared" si="3"/>
        <v>#DIV/0!</v>
      </c>
      <c r="U8" s="11" t="e">
        <f t="shared" si="3"/>
        <v>#DIV/0!</v>
      </c>
      <c r="V8" s="11" t="e">
        <f t="shared" si="3"/>
        <v>#DIV/0!</v>
      </c>
    </row>
    <row r="9" spans="1:22" ht="24.95" customHeight="1" x14ac:dyDescent="0.3"/>
    <row r="10" spans="1:22" ht="24.95" customHeight="1" x14ac:dyDescent="0.3"/>
  </sheetData>
  <mergeCells count="6">
    <mergeCell ref="A5:A8"/>
    <mergeCell ref="A1:B1"/>
    <mergeCell ref="A4:B4"/>
    <mergeCell ref="O2:O3"/>
    <mergeCell ref="A2:B3"/>
    <mergeCell ref="C2:N2"/>
  </mergeCells>
  <phoneticPr fontId="6" type="noConversion"/>
  <pageMargins left="0.7" right="0.7" top="0.75" bottom="0.75" header="0.3" footer="0.3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8"/>
  <sheetViews>
    <sheetView view="pageBreakPreview" zoomScaleNormal="100" zoomScaleSheetLayoutView="100" workbookViewId="0">
      <selection activeCell="K21" sqref="K21"/>
    </sheetView>
  </sheetViews>
  <sheetFormatPr defaultRowHeight="16.5" x14ac:dyDescent="0.3"/>
  <cols>
    <col min="1" max="1" width="10.625" customWidth="1"/>
    <col min="2" max="2" width="15.75" customWidth="1"/>
    <col min="3" max="14" width="6.875" customWidth="1"/>
    <col min="15" max="15" width="7.875" customWidth="1"/>
  </cols>
  <sheetData>
    <row r="1" spans="1:15" ht="24.95" customHeight="1" x14ac:dyDescent="0.3">
      <c r="A1" s="83" t="s">
        <v>91</v>
      </c>
      <c r="B1" s="83" t="s">
        <v>92</v>
      </c>
      <c r="C1" s="83" t="s">
        <v>93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 t="s">
        <v>106</v>
      </c>
    </row>
    <row r="2" spans="1:15" ht="24.95" customHeight="1" thickBot="1" x14ac:dyDescent="0.35">
      <c r="A2" s="83"/>
      <c r="B2" s="83"/>
      <c r="C2" s="11" t="s">
        <v>94</v>
      </c>
      <c r="D2" s="11" t="s">
        <v>95</v>
      </c>
      <c r="E2" s="11" t="s">
        <v>96</v>
      </c>
      <c r="F2" s="46" t="s">
        <v>97</v>
      </c>
      <c r="G2" s="46" t="s">
        <v>98</v>
      </c>
      <c r="H2" s="46" t="s">
        <v>99</v>
      </c>
      <c r="I2" s="46" t="s">
        <v>100</v>
      </c>
      <c r="J2" s="46" t="s">
        <v>101</v>
      </c>
      <c r="K2" s="46" t="s">
        <v>102</v>
      </c>
      <c r="L2" s="46" t="s">
        <v>103</v>
      </c>
      <c r="M2" s="46" t="s">
        <v>104</v>
      </c>
      <c r="N2" s="11" t="s">
        <v>105</v>
      </c>
      <c r="O2" s="83"/>
    </row>
    <row r="3" spans="1:15" ht="24.95" customHeight="1" thickTop="1" thickBot="1" x14ac:dyDescent="0.35">
      <c r="A3" s="11">
        <v>1</v>
      </c>
      <c r="B3" s="50" t="s">
        <v>192</v>
      </c>
      <c r="C3" s="11">
        <v>5</v>
      </c>
      <c r="D3" s="46">
        <v>7</v>
      </c>
      <c r="E3" s="49">
        <v>6</v>
      </c>
      <c r="F3" s="44">
        <v>4</v>
      </c>
      <c r="G3" s="11">
        <v>7</v>
      </c>
      <c r="H3" s="11">
        <v>5</v>
      </c>
      <c r="I3" s="44">
        <v>4</v>
      </c>
      <c r="J3" s="44">
        <v>7</v>
      </c>
      <c r="K3" s="59">
        <v>7</v>
      </c>
      <c r="L3" s="124">
        <v>7</v>
      </c>
      <c r="M3" s="45">
        <v>5</v>
      </c>
      <c r="N3" s="45">
        <v>5</v>
      </c>
      <c r="O3" s="45">
        <f t="shared" ref="O3:O8" si="0">SUM(C3:N3)</f>
        <v>69</v>
      </c>
    </row>
    <row r="4" spans="1:15" ht="24.95" customHeight="1" thickTop="1" x14ac:dyDescent="0.3">
      <c r="A4" s="11">
        <v>2</v>
      </c>
      <c r="B4" s="54" t="s">
        <v>107</v>
      </c>
      <c r="C4" s="44">
        <v>6</v>
      </c>
      <c r="D4" s="44">
        <v>7</v>
      </c>
      <c r="E4" s="44">
        <v>5</v>
      </c>
      <c r="F4" s="57">
        <v>4</v>
      </c>
      <c r="G4" s="11">
        <v>7</v>
      </c>
      <c r="H4" s="11">
        <v>4</v>
      </c>
      <c r="I4" s="11">
        <v>4</v>
      </c>
      <c r="J4" s="58">
        <v>6</v>
      </c>
      <c r="K4" s="53">
        <v>7</v>
      </c>
      <c r="L4" s="53">
        <v>8</v>
      </c>
      <c r="M4" s="53">
        <v>4</v>
      </c>
      <c r="N4" s="48">
        <v>6</v>
      </c>
      <c r="O4" s="11">
        <f t="shared" si="0"/>
        <v>68</v>
      </c>
    </row>
    <row r="5" spans="1:15" ht="24.95" customHeight="1" x14ac:dyDescent="0.3">
      <c r="A5" s="11">
        <v>3</v>
      </c>
      <c r="B5" s="54" t="s">
        <v>108</v>
      </c>
      <c r="C5" s="11">
        <v>9</v>
      </c>
      <c r="D5" s="47">
        <v>4</v>
      </c>
      <c r="E5" s="51">
        <v>5</v>
      </c>
      <c r="F5" s="44">
        <v>5</v>
      </c>
      <c r="G5" s="11">
        <v>6</v>
      </c>
      <c r="H5" s="11">
        <v>5</v>
      </c>
      <c r="I5" s="11">
        <v>5</v>
      </c>
      <c r="J5" s="45">
        <v>5</v>
      </c>
      <c r="K5" s="11">
        <v>4</v>
      </c>
      <c r="L5" s="11">
        <v>10</v>
      </c>
      <c r="M5" s="11">
        <v>4</v>
      </c>
      <c r="N5" s="45">
        <v>6</v>
      </c>
      <c r="O5" s="11">
        <f t="shared" si="0"/>
        <v>68</v>
      </c>
    </row>
    <row r="6" spans="1:15" ht="24.95" customHeight="1" x14ac:dyDescent="0.3">
      <c r="A6" s="11">
        <v>4</v>
      </c>
      <c r="B6" s="54" t="s">
        <v>188</v>
      </c>
      <c r="C6" s="11">
        <v>5</v>
      </c>
      <c r="D6" s="11">
        <v>7</v>
      </c>
      <c r="E6" s="11">
        <v>5</v>
      </c>
      <c r="F6" s="51">
        <v>5</v>
      </c>
      <c r="G6" s="11">
        <v>7</v>
      </c>
      <c r="H6" s="11">
        <v>5</v>
      </c>
      <c r="I6" s="11">
        <v>5</v>
      </c>
      <c r="J6" s="48">
        <v>5</v>
      </c>
      <c r="K6" s="47">
        <v>8</v>
      </c>
      <c r="L6" s="47">
        <v>6</v>
      </c>
      <c r="M6" s="47">
        <v>4</v>
      </c>
      <c r="N6" s="11">
        <v>6</v>
      </c>
      <c r="O6" s="11">
        <f t="shared" si="0"/>
        <v>68</v>
      </c>
    </row>
    <row r="7" spans="1:15" ht="24.95" customHeight="1" x14ac:dyDescent="0.3">
      <c r="A7" s="11">
        <v>5</v>
      </c>
      <c r="B7" s="54" t="s">
        <v>189</v>
      </c>
      <c r="C7" s="11">
        <v>5</v>
      </c>
      <c r="D7" s="11">
        <v>7</v>
      </c>
      <c r="E7" s="11">
        <v>6</v>
      </c>
      <c r="F7" s="44">
        <v>4</v>
      </c>
      <c r="G7" s="11">
        <v>6</v>
      </c>
      <c r="H7" s="11">
        <v>6</v>
      </c>
      <c r="I7" s="11">
        <v>4</v>
      </c>
      <c r="J7" s="45">
        <v>5</v>
      </c>
      <c r="K7" s="11">
        <v>8</v>
      </c>
      <c r="L7" s="11">
        <v>6</v>
      </c>
      <c r="M7" s="11">
        <v>4</v>
      </c>
      <c r="N7" s="11">
        <v>6</v>
      </c>
      <c r="O7" s="11">
        <f t="shared" si="0"/>
        <v>67</v>
      </c>
    </row>
    <row r="8" spans="1:15" ht="24.95" customHeight="1" x14ac:dyDescent="0.3">
      <c r="A8" s="83" t="s">
        <v>109</v>
      </c>
      <c r="B8" s="83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>
        <f t="shared" si="0"/>
        <v>0</v>
      </c>
    </row>
  </sheetData>
  <mergeCells count="5">
    <mergeCell ref="C1:N1"/>
    <mergeCell ref="O1:O2"/>
    <mergeCell ref="A1:A2"/>
    <mergeCell ref="B1:B2"/>
    <mergeCell ref="A8:B8"/>
  </mergeCells>
  <phoneticPr fontId="6" type="noConversion"/>
  <pageMargins left="0.7" right="0.7" top="0.75" bottom="0.75" header="0.3" footer="0.3"/>
  <pageSetup paperSize="9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0"/>
  <sheetViews>
    <sheetView view="pageBreakPreview" zoomScaleNormal="100" zoomScaleSheetLayoutView="100" workbookViewId="0">
      <selection activeCell="O21" sqref="O21"/>
    </sheetView>
  </sheetViews>
  <sheetFormatPr defaultRowHeight="16.5" x14ac:dyDescent="0.3"/>
  <cols>
    <col min="2" max="2" width="11.875" customWidth="1"/>
    <col min="3" max="15" width="7.625" customWidth="1"/>
  </cols>
  <sheetData>
    <row r="1" spans="1:15" ht="24.95" customHeight="1" x14ac:dyDescent="0.3">
      <c r="A1" s="83" t="s">
        <v>24</v>
      </c>
      <c r="B1" s="83" t="s">
        <v>49</v>
      </c>
      <c r="C1" s="121">
        <v>2025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3"/>
      <c r="O1" s="83" t="s">
        <v>48</v>
      </c>
    </row>
    <row r="2" spans="1:15" ht="24.95" customHeight="1" x14ac:dyDescent="0.3">
      <c r="A2" s="83"/>
      <c r="B2" s="83"/>
      <c r="C2" s="14">
        <v>1</v>
      </c>
      <c r="D2" s="14">
        <v>2</v>
      </c>
      <c r="E2" s="14">
        <v>3</v>
      </c>
      <c r="F2" s="14">
        <v>4</v>
      </c>
      <c r="G2" s="14">
        <v>5</v>
      </c>
      <c r="H2" s="14">
        <v>6</v>
      </c>
      <c r="I2" s="14">
        <v>7</v>
      </c>
      <c r="J2" s="14">
        <v>8</v>
      </c>
      <c r="K2" s="14">
        <v>9</v>
      </c>
      <c r="L2" s="14">
        <v>10</v>
      </c>
      <c r="M2" s="14">
        <v>11</v>
      </c>
      <c r="N2" s="14">
        <v>12</v>
      </c>
      <c r="O2" s="83"/>
    </row>
    <row r="3" spans="1:15" ht="24.95" customHeight="1" x14ac:dyDescent="0.3">
      <c r="A3" s="11" t="s">
        <v>42</v>
      </c>
      <c r="B3" s="28" t="s">
        <v>178</v>
      </c>
      <c r="C3" s="11">
        <v>2</v>
      </c>
      <c r="D3" s="11">
        <v>0.5</v>
      </c>
      <c r="E3" s="11"/>
      <c r="F3" s="11"/>
      <c r="G3" s="11"/>
      <c r="H3" s="11"/>
      <c r="I3" s="11"/>
      <c r="J3" s="11"/>
      <c r="K3" s="11"/>
      <c r="L3" s="11"/>
      <c r="M3" s="11"/>
      <c r="N3" s="11">
        <v>1.6</v>
      </c>
      <c r="O3" s="11">
        <f>SUM(C3:N3)</f>
        <v>4.0999999999999996</v>
      </c>
    </row>
    <row r="4" spans="1:15" ht="24.95" customHeight="1" x14ac:dyDescent="0.3">
      <c r="A4" s="11" t="s">
        <v>43</v>
      </c>
      <c r="B4" s="11" t="s">
        <v>50</v>
      </c>
      <c r="C4" s="11">
        <v>0.6</v>
      </c>
      <c r="D4" s="11">
        <v>0.6</v>
      </c>
      <c r="E4" s="11">
        <v>2.2999999999999998</v>
      </c>
      <c r="F4" s="55">
        <v>2.8</v>
      </c>
      <c r="G4" s="55">
        <v>2.2000000000000002</v>
      </c>
      <c r="H4" s="55">
        <v>3.1</v>
      </c>
      <c r="I4" s="55">
        <v>5.8</v>
      </c>
      <c r="J4" s="55">
        <v>5.8</v>
      </c>
      <c r="K4" s="56">
        <v>3</v>
      </c>
      <c r="L4" s="56">
        <v>2.2000000000000002</v>
      </c>
      <c r="M4" s="11">
        <v>1.2</v>
      </c>
      <c r="N4" s="11">
        <v>0.9</v>
      </c>
      <c r="O4" s="11">
        <f t="shared" ref="O4:O7" si="0">SUM(C4:N4)</f>
        <v>30.499999999999996</v>
      </c>
    </row>
    <row r="5" spans="1:15" ht="24.95" customHeight="1" x14ac:dyDescent="0.3">
      <c r="A5" s="11" t="s">
        <v>44</v>
      </c>
      <c r="B5" s="11" t="s">
        <v>51</v>
      </c>
      <c r="C5" s="11">
        <v>0.8</v>
      </c>
      <c r="D5" s="11">
        <v>0.6</v>
      </c>
      <c r="E5" s="11">
        <v>0.4</v>
      </c>
      <c r="F5" s="55">
        <v>0.2</v>
      </c>
      <c r="G5" s="55">
        <v>0.5</v>
      </c>
      <c r="H5" s="55"/>
      <c r="I5" s="55">
        <v>0.4</v>
      </c>
      <c r="J5" s="55">
        <v>0.4</v>
      </c>
      <c r="K5" s="56">
        <v>0.2</v>
      </c>
      <c r="L5" s="56">
        <v>0.2</v>
      </c>
      <c r="M5" s="11">
        <v>0.2</v>
      </c>
      <c r="N5" s="11">
        <v>0.9</v>
      </c>
      <c r="O5" s="11">
        <f t="shared" si="0"/>
        <v>4.8000000000000007</v>
      </c>
    </row>
    <row r="6" spans="1:15" ht="24.95" customHeight="1" x14ac:dyDescent="0.3">
      <c r="A6" s="11" t="s">
        <v>45</v>
      </c>
      <c r="B6" s="11" t="s">
        <v>179</v>
      </c>
      <c r="C6" s="11">
        <v>0.1</v>
      </c>
      <c r="D6" s="11"/>
      <c r="E6" s="11">
        <v>0.1</v>
      </c>
      <c r="F6" s="55"/>
      <c r="G6" s="55"/>
      <c r="H6" s="55"/>
      <c r="I6" s="55"/>
      <c r="J6" s="55"/>
      <c r="K6" s="56"/>
      <c r="L6" s="56"/>
      <c r="M6" s="11"/>
      <c r="N6" s="11"/>
      <c r="O6" s="11">
        <f t="shared" si="0"/>
        <v>0.2</v>
      </c>
    </row>
    <row r="7" spans="1:15" ht="24.95" customHeight="1" x14ac:dyDescent="0.3">
      <c r="A7" s="11" t="s">
        <v>46</v>
      </c>
      <c r="B7" s="28" t="s">
        <v>52</v>
      </c>
      <c r="C7" s="11"/>
      <c r="D7" s="11"/>
      <c r="E7" s="11"/>
      <c r="F7" s="55"/>
      <c r="G7" s="55">
        <v>1.4</v>
      </c>
      <c r="H7" s="55">
        <v>4.3</v>
      </c>
      <c r="I7" s="55">
        <v>11.3</v>
      </c>
      <c r="J7" s="55">
        <v>13.2</v>
      </c>
      <c r="K7" s="56">
        <v>0.1</v>
      </c>
      <c r="L7" s="56"/>
      <c r="M7" s="11"/>
      <c r="N7" s="11"/>
      <c r="O7" s="11">
        <f t="shared" si="0"/>
        <v>30.3</v>
      </c>
    </row>
    <row r="8" spans="1:15" ht="24.95" customHeight="1" x14ac:dyDescent="0.3">
      <c r="A8" s="11" t="s">
        <v>47</v>
      </c>
      <c r="B8" s="11"/>
      <c r="C8" s="11">
        <f>SUM(C3:C7)</f>
        <v>3.5000000000000004</v>
      </c>
      <c r="D8" s="11">
        <f>SUM(D3:D7)</f>
        <v>1.7000000000000002</v>
      </c>
      <c r="E8" s="11">
        <f t="shared" ref="E8:O8" si="1">SUM(E3:E7)</f>
        <v>2.8</v>
      </c>
      <c r="F8" s="55">
        <f t="shared" si="1"/>
        <v>3</v>
      </c>
      <c r="G8" s="55">
        <f t="shared" si="1"/>
        <v>4.0999999999999996</v>
      </c>
      <c r="H8" s="55">
        <f t="shared" si="1"/>
        <v>7.4</v>
      </c>
      <c r="I8" s="55">
        <f t="shared" si="1"/>
        <v>17.5</v>
      </c>
      <c r="J8" s="55">
        <f t="shared" si="1"/>
        <v>19.399999999999999</v>
      </c>
      <c r="K8" s="56">
        <f t="shared" si="1"/>
        <v>3.3000000000000003</v>
      </c>
      <c r="L8" s="56">
        <f t="shared" si="1"/>
        <v>2.4000000000000004</v>
      </c>
      <c r="M8" s="11">
        <f t="shared" si="1"/>
        <v>1.4</v>
      </c>
      <c r="N8" s="11">
        <f t="shared" si="1"/>
        <v>3.4</v>
      </c>
      <c r="O8" s="11">
        <f t="shared" si="1"/>
        <v>69.899999999999991</v>
      </c>
    </row>
    <row r="9" spans="1:15" ht="24.95" customHeight="1" x14ac:dyDescent="0.3"/>
    <row r="10" spans="1:15" ht="24.95" customHeight="1" x14ac:dyDescent="0.3">
      <c r="A10" s="20" t="s">
        <v>90</v>
      </c>
    </row>
  </sheetData>
  <mergeCells count="4">
    <mergeCell ref="A1:A2"/>
    <mergeCell ref="O1:O2"/>
    <mergeCell ref="B1:B2"/>
    <mergeCell ref="C1:N1"/>
  </mergeCells>
  <phoneticPr fontId="6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공사기간</vt:lpstr>
      <vt:lpstr>공사기간산정공식(비교)</vt:lpstr>
      <vt:lpstr>작업일수산출근거</vt:lpstr>
      <vt:lpstr>작업일수산출근거(포장공)</vt:lpstr>
      <vt:lpstr>비작일수산정(12개월)</vt:lpstr>
      <vt:lpstr>비작업일수공휴일수</vt:lpstr>
      <vt:lpstr>기상조건에따른 월간비작업일수(철콘)</vt:lpstr>
      <vt:lpstr>공사기간!Print_Area</vt:lpstr>
      <vt:lpstr>'기상조건에따른 월간비작업일수(철콘)'!Print_Area</vt:lpstr>
      <vt:lpstr>비작업일수공휴일수!Print_Area</vt:lpstr>
      <vt:lpstr>'비작일수산정(12개월)'!Print_Area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GA-B365M</dc:creator>
  <cp:lastModifiedBy>user</cp:lastModifiedBy>
  <cp:lastPrinted>2026-05-10T23:35:52Z</cp:lastPrinted>
  <dcterms:created xsi:type="dcterms:W3CDTF">2021-09-30T00:29:41Z</dcterms:created>
  <dcterms:modified xsi:type="dcterms:W3CDTF">2026-08-24T23:04:36Z</dcterms:modified>
</cp:coreProperties>
</file>