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고봉수 백업자료\2026년\착수정 보수 및 우회관로 설치공사(옥룡정수장 착수정 보수보강공사 기본 및 실시설계 용역)\설계서(최종)\"/>
    </mc:Choice>
  </mc:AlternateContent>
  <xr:revisionPtr revIDLastSave="0" documentId="8_{7B91267F-925C-4094-B117-B6AAB44EF4ED}" xr6:coauthVersionLast="47" xr6:coauthVersionMax="47" xr10:uidLastSave="{00000000-0000-0000-0000-000000000000}"/>
  <bookViews>
    <workbookView xWindow="-120" yWindow="-120" windowWidth="38640" windowHeight="15720" activeTab="1"/>
  </bookViews>
  <sheets>
    <sheet name="내역서총괄표" sheetId="3" r:id="rId1"/>
    <sheet name="내역서" sheetId="4" r:id="rId2"/>
    <sheet name="일위대가총괄표" sheetId="5" r:id="rId3"/>
    <sheet name="일위대가" sheetId="6" r:id="rId4"/>
    <sheet name="자재단가" sheetId="12" r:id="rId5"/>
    <sheet name="노임단가" sheetId="13" r:id="rId6"/>
  </sheets>
  <definedNames>
    <definedName name="_xlnm.Print_Area" localSheetId="1">내역서!$B$2:$O$7</definedName>
    <definedName name="_xlnm.Print_Area" localSheetId="0">내역서총괄표!$B$1:$K$5</definedName>
    <definedName name="_xlnm.Print_Area" localSheetId="5">노임단가!$B$1:$G$17</definedName>
    <definedName name="_xlnm.Print_Area" localSheetId="3">일위대가!$B$2:$O$128</definedName>
    <definedName name="_xlnm.Print_Area" localSheetId="2">일위대가총괄표!$B$1:$J$23</definedName>
    <definedName name="_xlnm.Print_Area" localSheetId="4">자재단가!$B$2:$S$40</definedName>
    <definedName name="_xlnm.Print_Titles" localSheetId="1">내역서!$1:$4</definedName>
    <definedName name="_xlnm.Print_Titles" localSheetId="0">내역서총괄표!$1:$3</definedName>
    <definedName name="_xlnm.Print_Titles" localSheetId="5">노임단가!$1:$3</definedName>
    <definedName name="_xlnm.Print_Titles" localSheetId="3">일위대가!$1:$4</definedName>
    <definedName name="_xlnm.Print_Titles" localSheetId="2">일위대가총괄표!$1:$3</definedName>
    <definedName name="_xlnm.Print_Titles" localSheetId="4">자재단가!$1:$4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4" l="1"/>
  <c r="G7" i="4"/>
  <c r="H7" i="4"/>
  <c r="J11" i="6"/>
  <c r="L11" i="6"/>
  <c r="G12" i="6"/>
  <c r="J12" i="6"/>
  <c r="L12" i="6"/>
  <c r="N12" i="6"/>
  <c r="H12" i="6"/>
  <c r="J13" i="6"/>
  <c r="L13" i="6"/>
  <c r="N13" i="6"/>
  <c r="I15" i="6"/>
  <c r="G15" i="6" s="1"/>
  <c r="M15" i="6"/>
  <c r="N15" i="6"/>
  <c r="N14" i="6" s="1"/>
  <c r="I5" i="5" s="1"/>
  <c r="M6" i="6" s="1"/>
  <c r="N6" i="6" s="1"/>
  <c r="I16" i="6"/>
  <c r="J16" i="6" s="1"/>
  <c r="M16" i="6"/>
  <c r="N16" i="6"/>
  <c r="I17" i="6"/>
  <c r="J17" i="6"/>
  <c r="M17" i="6"/>
  <c r="N17" i="6"/>
  <c r="I18" i="6"/>
  <c r="J18" i="6"/>
  <c r="M18" i="6"/>
  <c r="N18" i="6"/>
  <c r="I19" i="6"/>
  <c r="G19" i="6" s="1"/>
  <c r="J19" i="6"/>
  <c r="H19" i="6" s="1"/>
  <c r="M19" i="6"/>
  <c r="N19" i="6"/>
  <c r="I20" i="6"/>
  <c r="J20" i="6" s="1"/>
  <c r="H20" i="6" s="1"/>
  <c r="M20" i="6"/>
  <c r="N20" i="6"/>
  <c r="I21" i="6"/>
  <c r="J21" i="6"/>
  <c r="M21" i="6"/>
  <c r="N21" i="6"/>
  <c r="J22" i="6"/>
  <c r="L22" i="6"/>
  <c r="N22" i="6"/>
  <c r="J27" i="6"/>
  <c r="L27" i="6"/>
  <c r="N27" i="6"/>
  <c r="J30" i="6"/>
  <c r="L30" i="6"/>
  <c r="N30" i="6"/>
  <c r="I32" i="6"/>
  <c r="J32" i="6" s="1"/>
  <c r="K32" i="6"/>
  <c r="L32" i="6" s="1"/>
  <c r="L31" i="6" s="1"/>
  <c r="H8" i="5" s="1"/>
  <c r="K29" i="6" s="1"/>
  <c r="L29" i="6" s="1"/>
  <c r="L28" i="6" s="1"/>
  <c r="H7" i="5" s="1"/>
  <c r="K24" i="6" s="1"/>
  <c r="L24" i="6" s="1"/>
  <c r="M32" i="6"/>
  <c r="I33" i="6"/>
  <c r="J33" i="6"/>
  <c r="K33" i="6"/>
  <c r="L33" i="6"/>
  <c r="M33" i="6"/>
  <c r="N33" i="6"/>
  <c r="H33" i="6" s="1"/>
  <c r="I34" i="6"/>
  <c r="G34" i="6" s="1"/>
  <c r="J34" i="6"/>
  <c r="K34" i="6"/>
  <c r="L34" i="6"/>
  <c r="M34" i="6"/>
  <c r="N34" i="6" s="1"/>
  <c r="I35" i="6"/>
  <c r="J35" i="6"/>
  <c r="K35" i="6"/>
  <c r="L35" i="6"/>
  <c r="M35" i="6"/>
  <c r="N35" i="6"/>
  <c r="H35" i="6" s="1"/>
  <c r="I36" i="6"/>
  <c r="J36" i="6"/>
  <c r="K36" i="6"/>
  <c r="L36" i="6"/>
  <c r="M36" i="6"/>
  <c r="G36" i="6" s="1"/>
  <c r="N36" i="6"/>
  <c r="L37" i="6"/>
  <c r="N37" i="6"/>
  <c r="L38" i="6"/>
  <c r="N38" i="6"/>
  <c r="J39" i="6"/>
  <c r="L39" i="6"/>
  <c r="N39" i="6"/>
  <c r="I41" i="6"/>
  <c r="J41" i="6"/>
  <c r="K41" i="6"/>
  <c r="G41" i="6" s="1"/>
  <c r="L41" i="6"/>
  <c r="L40" i="6" s="1"/>
  <c r="H9" i="5" s="1"/>
  <c r="M41" i="6"/>
  <c r="I42" i="6"/>
  <c r="G42" i="6" s="1"/>
  <c r="J42" i="6"/>
  <c r="K42" i="6"/>
  <c r="L42" i="6"/>
  <c r="H42" i="6" s="1"/>
  <c r="M42" i="6"/>
  <c r="N42" i="6"/>
  <c r="N40" i="6" s="1"/>
  <c r="I9" i="5" s="1"/>
  <c r="M25" i="6" s="1"/>
  <c r="N25" i="6" s="1"/>
  <c r="J43" i="6"/>
  <c r="L43" i="6"/>
  <c r="N43" i="6"/>
  <c r="I45" i="6"/>
  <c r="J45" i="6" s="1"/>
  <c r="K45" i="6"/>
  <c r="M45" i="6"/>
  <c r="N45" i="6"/>
  <c r="N44" i="6"/>
  <c r="I10" i="5"/>
  <c r="M26" i="6"/>
  <c r="N26" i="6"/>
  <c r="J46" i="6"/>
  <c r="L46" i="6"/>
  <c r="N46" i="6"/>
  <c r="I48" i="6"/>
  <c r="J48" i="6" s="1"/>
  <c r="M48" i="6"/>
  <c r="N48" i="6"/>
  <c r="I49" i="6"/>
  <c r="G49" i="6" s="1"/>
  <c r="M49" i="6"/>
  <c r="N49" i="6"/>
  <c r="I50" i="6"/>
  <c r="J50" i="6"/>
  <c r="M50" i="6"/>
  <c r="N50" i="6"/>
  <c r="I51" i="6"/>
  <c r="J51" i="6" s="1"/>
  <c r="M51" i="6"/>
  <c r="G51" i="6" s="1"/>
  <c r="N51" i="6"/>
  <c r="I52" i="6"/>
  <c r="J52" i="6" s="1"/>
  <c r="H52" i="6" s="1"/>
  <c r="M52" i="6"/>
  <c r="G52" i="6" s="1"/>
  <c r="N52" i="6"/>
  <c r="I53" i="6"/>
  <c r="M53" i="6"/>
  <c r="N53" i="6"/>
  <c r="I54" i="6"/>
  <c r="G54" i="6" s="1"/>
  <c r="M54" i="6"/>
  <c r="N54" i="6"/>
  <c r="I55" i="6"/>
  <c r="J55" i="6" s="1"/>
  <c r="M55" i="6"/>
  <c r="N55" i="6"/>
  <c r="I56" i="6"/>
  <c r="J56" i="6"/>
  <c r="H56" i="6" s="1"/>
  <c r="K56" i="6"/>
  <c r="L56" i="6"/>
  <c r="M56" i="6"/>
  <c r="N56" i="6"/>
  <c r="I57" i="6"/>
  <c r="J57" i="6" s="1"/>
  <c r="M57" i="6"/>
  <c r="N57" i="6" s="1"/>
  <c r="J60" i="6"/>
  <c r="L60" i="6"/>
  <c r="N60" i="6"/>
  <c r="I62" i="6"/>
  <c r="J62" i="6"/>
  <c r="K62" i="6"/>
  <c r="G62" i="6" s="1"/>
  <c r="L62" i="6"/>
  <c r="H62" i="6" s="1"/>
  <c r="M62" i="6"/>
  <c r="N62" i="6" s="1"/>
  <c r="N61" i="6" s="1"/>
  <c r="I12" i="5" s="1"/>
  <c r="M58" i="6" s="1"/>
  <c r="N58" i="6" s="1"/>
  <c r="I63" i="6"/>
  <c r="G63" i="6" s="1"/>
  <c r="J63" i="6"/>
  <c r="H63" i="6" s="1"/>
  <c r="K63" i="6"/>
  <c r="M63" i="6"/>
  <c r="N63" i="6"/>
  <c r="J64" i="6"/>
  <c r="N64" i="6"/>
  <c r="J65" i="6"/>
  <c r="L65" i="6"/>
  <c r="N65" i="6"/>
  <c r="I67" i="6"/>
  <c r="K67" i="6"/>
  <c r="G67" i="6" s="1"/>
  <c r="L67" i="6"/>
  <c r="M67" i="6"/>
  <c r="N67" i="6"/>
  <c r="J68" i="6"/>
  <c r="N68" i="6"/>
  <c r="J69" i="6"/>
  <c r="L69" i="6"/>
  <c r="N69" i="6"/>
  <c r="I71" i="6"/>
  <c r="J71" i="6" s="1"/>
  <c r="M71" i="6"/>
  <c r="N71" i="6"/>
  <c r="I73" i="6"/>
  <c r="G73" i="6" s="1"/>
  <c r="M73" i="6"/>
  <c r="N73" i="6"/>
  <c r="I75" i="6"/>
  <c r="G75" i="6" s="1"/>
  <c r="J75" i="6"/>
  <c r="M75" i="6"/>
  <c r="N75" i="6"/>
  <c r="I77" i="6"/>
  <c r="G77" i="6" s="1"/>
  <c r="J77" i="6"/>
  <c r="M77" i="6"/>
  <c r="N77" i="6"/>
  <c r="I79" i="6"/>
  <c r="J79" i="6" s="1"/>
  <c r="H79" i="6" s="1"/>
  <c r="M79" i="6"/>
  <c r="N79" i="6" s="1"/>
  <c r="I81" i="6"/>
  <c r="J81" i="6" s="1"/>
  <c r="H81" i="6" s="1"/>
  <c r="M81" i="6"/>
  <c r="N81" i="6"/>
  <c r="I83" i="6"/>
  <c r="J83" i="6"/>
  <c r="M83" i="6"/>
  <c r="N83" i="6"/>
  <c r="I85" i="6"/>
  <c r="G85" i="6" s="1"/>
  <c r="J85" i="6"/>
  <c r="H85" i="6" s="1"/>
  <c r="M85" i="6"/>
  <c r="N85" i="6"/>
  <c r="I87" i="6"/>
  <c r="J87" i="6" s="1"/>
  <c r="H87" i="6" s="1"/>
  <c r="M87" i="6"/>
  <c r="N87" i="6"/>
  <c r="I89" i="6"/>
  <c r="J89" i="6" s="1"/>
  <c r="H89" i="6" s="1"/>
  <c r="M89" i="6"/>
  <c r="N89" i="6"/>
  <c r="I91" i="6"/>
  <c r="M91" i="6"/>
  <c r="N91" i="6"/>
  <c r="I93" i="6"/>
  <c r="G93" i="6" s="1"/>
  <c r="J93" i="6"/>
  <c r="M93" i="6"/>
  <c r="N93" i="6"/>
  <c r="H93" i="6"/>
  <c r="J95" i="6"/>
  <c r="L95" i="6"/>
  <c r="N95" i="6"/>
  <c r="I97" i="6"/>
  <c r="K97" i="6"/>
  <c r="L97" i="6" s="1"/>
  <c r="M97" i="6"/>
  <c r="N97" i="6"/>
  <c r="N96" i="6"/>
  <c r="I15" i="5"/>
  <c r="M72" i="6"/>
  <c r="N72" i="6"/>
  <c r="J98" i="6"/>
  <c r="L98" i="6"/>
  <c r="N98" i="6"/>
  <c r="I100" i="6"/>
  <c r="J100" i="6"/>
  <c r="K100" i="6"/>
  <c r="L100" i="6"/>
  <c r="L99" i="6"/>
  <c r="H16" i="5"/>
  <c r="K76" i="6" s="1"/>
  <c r="L76" i="6" s="1"/>
  <c r="M100" i="6"/>
  <c r="N100" i="6"/>
  <c r="N99" i="6"/>
  <c r="I16" i="5"/>
  <c r="M76" i="6" s="1"/>
  <c r="N76" i="6" s="1"/>
  <c r="J101" i="6"/>
  <c r="L101" i="6"/>
  <c r="N101" i="6"/>
  <c r="I103" i="6"/>
  <c r="J103" i="6" s="1"/>
  <c r="K103" i="6"/>
  <c r="L103" i="6"/>
  <c r="L102" i="6"/>
  <c r="H17" i="5"/>
  <c r="K78" i="6"/>
  <c r="L78" i="6"/>
  <c r="M103" i="6"/>
  <c r="J104" i="6"/>
  <c r="L104" i="6"/>
  <c r="N104" i="6"/>
  <c r="I106" i="6"/>
  <c r="J106" i="6" s="1"/>
  <c r="K106" i="6"/>
  <c r="L106" i="6"/>
  <c r="L105" i="6" s="1"/>
  <c r="H18" i="5" s="1"/>
  <c r="M106" i="6"/>
  <c r="J107" i="6"/>
  <c r="L107" i="6"/>
  <c r="N107" i="6"/>
  <c r="I109" i="6"/>
  <c r="G109" i="6" s="1"/>
  <c r="J109" i="6"/>
  <c r="J108" i="6" s="1"/>
  <c r="K109" i="6"/>
  <c r="L109" i="6"/>
  <c r="L108" i="6"/>
  <c r="H19" i="5"/>
  <c r="K88" i="6"/>
  <c r="L88" i="6"/>
  <c r="M109" i="6"/>
  <c r="N109" i="6" s="1"/>
  <c r="N108" i="6" s="1"/>
  <c r="I19" i="5" s="1"/>
  <c r="M88" i="6" s="1"/>
  <c r="N88" i="6" s="1"/>
  <c r="J110" i="6"/>
  <c r="L110" i="6"/>
  <c r="N110" i="6"/>
  <c r="I112" i="6"/>
  <c r="J112" i="6"/>
  <c r="K112" i="6"/>
  <c r="L112" i="6"/>
  <c r="L111" i="6"/>
  <c r="H111" i="6" s="1"/>
  <c r="H20" i="5"/>
  <c r="K90" i="6"/>
  <c r="L90" i="6" s="1"/>
  <c r="M112" i="6"/>
  <c r="N112" i="6"/>
  <c r="N111" i="6"/>
  <c r="I20" i="5" s="1"/>
  <c r="M90" i="6" s="1"/>
  <c r="N90" i="6" s="1"/>
  <c r="J113" i="6"/>
  <c r="L113" i="6"/>
  <c r="N113" i="6"/>
  <c r="I115" i="6"/>
  <c r="J115" i="6"/>
  <c r="J114" i="6"/>
  <c r="G21" i="5"/>
  <c r="I92" i="6"/>
  <c r="J92" i="6"/>
  <c r="K115" i="6"/>
  <c r="L115" i="6" s="1"/>
  <c r="L114" i="6" s="1"/>
  <c r="M115" i="6"/>
  <c r="N115" i="6"/>
  <c r="J116" i="6"/>
  <c r="L116" i="6"/>
  <c r="N116" i="6"/>
  <c r="I118" i="6"/>
  <c r="K118" i="6"/>
  <c r="L118" i="6"/>
  <c r="L117" i="6"/>
  <c r="H22" i="5"/>
  <c r="K94" i="6" s="1"/>
  <c r="L94" i="6" s="1"/>
  <c r="M118" i="6"/>
  <c r="N118" i="6"/>
  <c r="N117" i="6" s="1"/>
  <c r="I22" i="5" s="1"/>
  <c r="M94" i="6" s="1"/>
  <c r="N94" i="6" s="1"/>
  <c r="J119" i="6"/>
  <c r="L119" i="6"/>
  <c r="N119" i="6"/>
  <c r="I121" i="6"/>
  <c r="G121" i="6" s="1"/>
  <c r="J121" i="6"/>
  <c r="H121" i="6" s="1"/>
  <c r="M121" i="6"/>
  <c r="N121" i="6"/>
  <c r="N120" i="6" s="1"/>
  <c r="I23" i="5" s="1"/>
  <c r="M10" i="6" s="1"/>
  <c r="N10" i="6" s="1"/>
  <c r="I122" i="6"/>
  <c r="J122" i="6" s="1"/>
  <c r="H122" i="6" s="1"/>
  <c r="M122" i="6"/>
  <c r="N122" i="6"/>
  <c r="I123" i="6"/>
  <c r="J123" i="6" s="1"/>
  <c r="H123" i="6" s="1"/>
  <c r="M123" i="6"/>
  <c r="N123" i="6"/>
  <c r="I124" i="6"/>
  <c r="G124" i="6" s="1"/>
  <c r="J124" i="6"/>
  <c r="M124" i="6"/>
  <c r="N124" i="6"/>
  <c r="I125" i="6"/>
  <c r="G125" i="6" s="1"/>
  <c r="J125" i="6"/>
  <c r="M125" i="6"/>
  <c r="N125" i="6"/>
  <c r="H125" i="6" s="1"/>
  <c r="I126" i="6"/>
  <c r="J126" i="6" s="1"/>
  <c r="H126" i="6" s="1"/>
  <c r="M126" i="6"/>
  <c r="N126" i="6"/>
  <c r="I127" i="6"/>
  <c r="J127" i="6" s="1"/>
  <c r="M127" i="6"/>
  <c r="N127" i="6"/>
  <c r="J128" i="6"/>
  <c r="L128" i="6"/>
  <c r="N128" i="6"/>
  <c r="K15" i="6"/>
  <c r="K16" i="6"/>
  <c r="L16" i="6" s="1"/>
  <c r="K17" i="6"/>
  <c r="L17" i="6" s="1"/>
  <c r="H17" i="6" s="1"/>
  <c r="K18" i="6"/>
  <c r="L18" i="6" s="1"/>
  <c r="H18" i="6" s="1"/>
  <c r="G18" i="6"/>
  <c r="K19" i="6"/>
  <c r="L19" i="6" s="1"/>
  <c r="K20" i="6"/>
  <c r="K21" i="6"/>
  <c r="L21" i="6" s="1"/>
  <c r="H21" i="6" s="1"/>
  <c r="K48" i="6"/>
  <c r="K49" i="6"/>
  <c r="L49" i="6"/>
  <c r="K50" i="6"/>
  <c r="G50" i="6" s="1"/>
  <c r="K51" i="6"/>
  <c r="L51" i="6" s="1"/>
  <c r="K52" i="6"/>
  <c r="K53" i="6"/>
  <c r="L53" i="6" s="1"/>
  <c r="H53" i="6" s="1"/>
  <c r="K54" i="6"/>
  <c r="L54" i="6" s="1"/>
  <c r="K55" i="6"/>
  <c r="G55" i="6" s="1"/>
  <c r="K57" i="6"/>
  <c r="G57" i="6" s="1"/>
  <c r="K71" i="6"/>
  <c r="K73" i="6"/>
  <c r="K75" i="6"/>
  <c r="K77" i="6"/>
  <c r="L77" i="6" s="1"/>
  <c r="K79" i="6"/>
  <c r="K81" i="6"/>
  <c r="G81" i="6"/>
  <c r="K83" i="6"/>
  <c r="L83" i="6" s="1"/>
  <c r="K85" i="6"/>
  <c r="L85" i="6"/>
  <c r="K87" i="6"/>
  <c r="K89" i="6"/>
  <c r="L89" i="6" s="1"/>
  <c r="K91" i="6"/>
  <c r="G91" i="6" s="1"/>
  <c r="L91" i="6"/>
  <c r="H91" i="6" s="1"/>
  <c r="K93" i="6"/>
  <c r="K121" i="6"/>
  <c r="K122" i="6"/>
  <c r="K123" i="6"/>
  <c r="K124" i="6"/>
  <c r="K125" i="6"/>
  <c r="K126" i="6"/>
  <c r="L126" i="6" s="1"/>
  <c r="K127" i="6"/>
  <c r="L127" i="6" s="1"/>
  <c r="N32" i="6"/>
  <c r="N31" i="6" s="1"/>
  <c r="I8" i="5" s="1"/>
  <c r="M29" i="6" s="1"/>
  <c r="N29" i="6" s="1"/>
  <c r="N28" i="6" s="1"/>
  <c r="I7" i="5" s="1"/>
  <c r="M24" i="6" s="1"/>
  <c r="N24" i="6" s="1"/>
  <c r="N23" i="6" s="1"/>
  <c r="I6" i="5" s="1"/>
  <c r="M7" i="6" s="1"/>
  <c r="N7" i="6" s="1"/>
  <c r="J91" i="6"/>
  <c r="L63" i="6"/>
  <c r="N106" i="6"/>
  <c r="N105" i="6"/>
  <c r="I18" i="5" s="1"/>
  <c r="J53" i="6"/>
  <c r="L15" i="6"/>
  <c r="L52" i="6"/>
  <c r="L73" i="6"/>
  <c r="G83" i="6"/>
  <c r="L79" i="6"/>
  <c r="G17" i="6"/>
  <c r="G21" i="6"/>
  <c r="L122" i="6"/>
  <c r="L124" i="6"/>
  <c r="L121" i="6"/>
  <c r="L93" i="6"/>
  <c r="G53" i="6"/>
  <c r="L87" i="6"/>
  <c r="L50" i="6"/>
  <c r="H50" i="6" s="1"/>
  <c r="L48" i="6"/>
  <c r="L71" i="6"/>
  <c r="L125" i="6"/>
  <c r="L81" i="6"/>
  <c r="L75" i="6"/>
  <c r="H75" i="6"/>
  <c r="L123" i="6"/>
  <c r="L20" i="6"/>
  <c r="G115" i="6"/>
  <c r="G33" i="6"/>
  <c r="J40" i="6"/>
  <c r="H40" i="6" s="1"/>
  <c r="G9" i="5"/>
  <c r="I25" i="6"/>
  <c r="J25" i="6"/>
  <c r="G56" i="6"/>
  <c r="N114" i="6"/>
  <c r="I21" i="5" s="1"/>
  <c r="M92" i="6" s="1"/>
  <c r="N92" i="6" s="1"/>
  <c r="G97" i="6"/>
  <c r="N66" i="6"/>
  <c r="I13" i="5"/>
  <c r="M59" i="6" s="1"/>
  <c r="N59" i="6" s="1"/>
  <c r="H124" i="6"/>
  <c r="H112" i="6"/>
  <c r="G118" i="6"/>
  <c r="G112" i="6"/>
  <c r="J67" i="6"/>
  <c r="K68" i="6" s="1"/>
  <c r="L45" i="6"/>
  <c r="L44" i="6" s="1"/>
  <c r="H10" i="5" s="1"/>
  <c r="K26" i="6" s="1"/>
  <c r="L26" i="6" s="1"/>
  <c r="M74" i="6"/>
  <c r="N74" i="6"/>
  <c r="J99" i="6"/>
  <c r="H99" i="6" s="1"/>
  <c r="H100" i="6"/>
  <c r="J118" i="6"/>
  <c r="J117" i="6" s="1"/>
  <c r="J111" i="6"/>
  <c r="N103" i="6"/>
  <c r="N102" i="6" s="1"/>
  <c r="I17" i="5" s="1"/>
  <c r="M78" i="6" s="1"/>
  <c r="N78" i="6" s="1"/>
  <c r="G100" i="6"/>
  <c r="J97" i="6"/>
  <c r="J96" i="6" s="1"/>
  <c r="N41" i="6"/>
  <c r="G35" i="6"/>
  <c r="G32" i="6"/>
  <c r="H41" i="6"/>
  <c r="G20" i="5"/>
  <c r="F20" i="5" s="1"/>
  <c r="G4" i="3"/>
  <c r="H108" i="6" l="1"/>
  <c r="G19" i="5"/>
  <c r="H21" i="5"/>
  <c r="K92" i="6" s="1"/>
  <c r="H114" i="6"/>
  <c r="J102" i="6"/>
  <c r="H103" i="6"/>
  <c r="H83" i="6"/>
  <c r="L68" i="6"/>
  <c r="H68" i="6" s="1"/>
  <c r="G68" i="6"/>
  <c r="H48" i="6"/>
  <c r="H34" i="6"/>
  <c r="H55" i="6"/>
  <c r="L120" i="6"/>
  <c r="H23" i="5" s="1"/>
  <c r="K10" i="6" s="1"/>
  <c r="L10" i="6" s="1"/>
  <c r="H45" i="6"/>
  <c r="J44" i="6"/>
  <c r="K80" i="6"/>
  <c r="L80" i="6" s="1"/>
  <c r="K84" i="6"/>
  <c r="L84" i="6" s="1"/>
  <c r="K82" i="6"/>
  <c r="L82" i="6" s="1"/>
  <c r="K86" i="6"/>
  <c r="L86" i="6" s="1"/>
  <c r="H115" i="6"/>
  <c r="H71" i="6"/>
  <c r="H106" i="6"/>
  <c r="J105" i="6"/>
  <c r="I37" i="6"/>
  <c r="L66" i="6"/>
  <c r="H13" i="5" s="1"/>
  <c r="K59" i="6" s="1"/>
  <c r="L59" i="6" s="1"/>
  <c r="G15" i="5"/>
  <c r="H97" i="6"/>
  <c r="L96" i="6"/>
  <c r="H15" i="5" s="1"/>
  <c r="K72" i="6" s="1"/>
  <c r="L72" i="6" s="1"/>
  <c r="H51" i="6"/>
  <c r="K25" i="6"/>
  <c r="F9" i="5"/>
  <c r="M84" i="6"/>
  <c r="N84" i="6" s="1"/>
  <c r="M86" i="6"/>
  <c r="N86" i="6" s="1"/>
  <c r="M80" i="6"/>
  <c r="N80" i="6" s="1"/>
  <c r="N70" i="6" s="1"/>
  <c r="I14" i="5" s="1"/>
  <c r="M9" i="6" s="1"/>
  <c r="N9" i="6" s="1"/>
  <c r="M82" i="6"/>
  <c r="N82" i="6" s="1"/>
  <c r="N47" i="6"/>
  <c r="I11" i="5" s="1"/>
  <c r="M8" i="6" s="1"/>
  <c r="N8" i="6" s="1"/>
  <c r="H32" i="6"/>
  <c r="H77" i="6"/>
  <c r="G22" i="5"/>
  <c r="H117" i="6"/>
  <c r="L14" i="6"/>
  <c r="H5" i="5" s="1"/>
  <c r="K6" i="6" s="1"/>
  <c r="L6" i="6" s="1"/>
  <c r="H127" i="6"/>
  <c r="H16" i="6"/>
  <c r="H67" i="6"/>
  <c r="L55" i="6"/>
  <c r="H36" i="6"/>
  <c r="G48" i="6"/>
  <c r="L57" i="6"/>
  <c r="H57" i="6" s="1"/>
  <c r="I90" i="6"/>
  <c r="G106" i="6"/>
  <c r="G71" i="6"/>
  <c r="K74" i="6"/>
  <c r="L74" i="6" s="1"/>
  <c r="G89" i="6"/>
  <c r="J66" i="6"/>
  <c r="G45" i="6"/>
  <c r="J120" i="6"/>
  <c r="K64" i="6"/>
  <c r="G16" i="6"/>
  <c r="G127" i="6"/>
  <c r="J49" i="6"/>
  <c r="H49" i="6" s="1"/>
  <c r="G123" i="6"/>
  <c r="J73" i="6"/>
  <c r="H73" i="6" s="1"/>
  <c r="J54" i="6"/>
  <c r="H54" i="6" s="1"/>
  <c r="J15" i="6"/>
  <c r="G126" i="6"/>
  <c r="G103" i="6"/>
  <c r="G20" i="6"/>
  <c r="G79" i="6"/>
  <c r="G16" i="5"/>
  <c r="H118" i="6"/>
  <c r="H109" i="6"/>
  <c r="J61" i="6"/>
  <c r="G87" i="6"/>
  <c r="G122" i="6"/>
  <c r="G18" i="5" l="1"/>
  <c r="H105" i="6"/>
  <c r="G37" i="6"/>
  <c r="J37" i="6"/>
  <c r="L64" i="6"/>
  <c r="G64" i="6"/>
  <c r="G90" i="6"/>
  <c r="J90" i="6"/>
  <c r="H90" i="6" s="1"/>
  <c r="G12" i="5"/>
  <c r="G17" i="5"/>
  <c r="H102" i="6"/>
  <c r="G13" i="5"/>
  <c r="H66" i="6"/>
  <c r="I94" i="6"/>
  <c r="F22" i="5"/>
  <c r="G10" i="5"/>
  <c r="H44" i="6"/>
  <c r="G25" i="6"/>
  <c r="L25" i="6"/>
  <c r="G23" i="5"/>
  <c r="H120" i="6"/>
  <c r="F16" i="5"/>
  <c r="I74" i="6"/>
  <c r="I76" i="6"/>
  <c r="L92" i="6"/>
  <c r="H92" i="6" s="1"/>
  <c r="G92" i="6"/>
  <c r="F15" i="5"/>
  <c r="I72" i="6"/>
  <c r="I88" i="6"/>
  <c r="F19" i="5"/>
  <c r="J14" i="6"/>
  <c r="H15" i="6"/>
  <c r="H96" i="6"/>
  <c r="F21" i="5"/>
  <c r="H37" i="6" l="1"/>
  <c r="I38" i="6"/>
  <c r="G5" i="5"/>
  <c r="H14" i="6"/>
  <c r="F10" i="5"/>
  <c r="I26" i="6"/>
  <c r="I58" i="6"/>
  <c r="G76" i="6"/>
  <c r="J76" i="6"/>
  <c r="H76" i="6" s="1"/>
  <c r="F23" i="5"/>
  <c r="I10" i="6"/>
  <c r="F18" i="5"/>
  <c r="I86" i="6"/>
  <c r="I84" i="6"/>
  <c r="I82" i="6"/>
  <c r="I80" i="6"/>
  <c r="J74" i="6"/>
  <c r="H74" i="6" s="1"/>
  <c r="G74" i="6"/>
  <c r="L23" i="6"/>
  <c r="H6" i="5" s="1"/>
  <c r="K7" i="6" s="1"/>
  <c r="L7" i="6" s="1"/>
  <c r="H25" i="6"/>
  <c r="G88" i="6"/>
  <c r="J88" i="6"/>
  <c r="H88" i="6" s="1"/>
  <c r="J94" i="6"/>
  <c r="H94" i="6" s="1"/>
  <c r="G94" i="6"/>
  <c r="F17" i="5"/>
  <c r="I78" i="6"/>
  <c r="H64" i="6"/>
  <c r="L61" i="6"/>
  <c r="J72" i="6"/>
  <c r="G72" i="6"/>
  <c r="I59" i="6"/>
  <c r="F13" i="5"/>
  <c r="L70" i="6"/>
  <c r="H14" i="5" s="1"/>
  <c r="K9" i="6" s="1"/>
  <c r="L9" i="6" s="1"/>
  <c r="H72" i="6" l="1"/>
  <c r="J58" i="6"/>
  <c r="I6" i="6"/>
  <c r="F5" i="5"/>
  <c r="J86" i="6"/>
  <c r="H86" i="6" s="1"/>
  <c r="G86" i="6"/>
  <c r="J26" i="6"/>
  <c r="H26" i="6" s="1"/>
  <c r="G26" i="6"/>
  <c r="H12" i="5"/>
  <c r="H61" i="6"/>
  <c r="G10" i="6"/>
  <c r="J10" i="6"/>
  <c r="H10" i="6" s="1"/>
  <c r="J80" i="6"/>
  <c r="H80" i="6" s="1"/>
  <c r="G80" i="6"/>
  <c r="J38" i="6"/>
  <c r="G38" i="6"/>
  <c r="G84" i="6"/>
  <c r="J84" i="6"/>
  <c r="H84" i="6" s="1"/>
  <c r="G78" i="6"/>
  <c r="J78" i="6"/>
  <c r="H78" i="6" s="1"/>
  <c r="J59" i="6"/>
  <c r="H59" i="6" s="1"/>
  <c r="G59" i="6"/>
  <c r="G82" i="6"/>
  <c r="J82" i="6"/>
  <c r="H82" i="6" s="1"/>
  <c r="K58" i="6" l="1"/>
  <c r="F12" i="5"/>
  <c r="J47" i="6"/>
  <c r="J6" i="6"/>
  <c r="G6" i="6"/>
  <c r="H38" i="6"/>
  <c r="J31" i="6"/>
  <c r="J70" i="6"/>
  <c r="G8" i="5" l="1"/>
  <c r="H31" i="6"/>
  <c r="G11" i="5"/>
  <c r="G14" i="5"/>
  <c r="H70" i="6"/>
  <c r="H6" i="6"/>
  <c r="L58" i="6"/>
  <c r="G58" i="6"/>
  <c r="I8" i="6" l="1"/>
  <c r="L47" i="6"/>
  <c r="H58" i="6"/>
  <c r="I9" i="6"/>
  <c r="F14" i="5"/>
  <c r="F8" i="5"/>
  <c r="I29" i="6"/>
  <c r="H11" i="5" l="1"/>
  <c r="H47" i="6"/>
  <c r="G29" i="6"/>
  <c r="J29" i="6"/>
  <c r="G9" i="6"/>
  <c r="J9" i="6"/>
  <c r="H9" i="6" s="1"/>
  <c r="J8" i="6"/>
  <c r="J28" i="6" l="1"/>
  <c r="H29" i="6"/>
  <c r="K8" i="6"/>
  <c r="F11" i="5"/>
  <c r="L8" i="6" l="1"/>
  <c r="G8" i="6"/>
  <c r="G7" i="5"/>
  <c r="H28" i="6"/>
  <c r="I24" i="6" l="1"/>
  <c r="F7" i="5"/>
  <c r="L5" i="6"/>
  <c r="H4" i="5" s="1"/>
  <c r="K6" i="4" s="1"/>
  <c r="L6" i="4" s="1"/>
  <c r="L5" i="4" s="1"/>
  <c r="H8" i="6"/>
  <c r="J24" i="6" l="1"/>
  <c r="G24" i="6"/>
  <c r="H24" i="6" l="1"/>
  <c r="J23" i="6"/>
  <c r="G6" i="5" l="1"/>
  <c r="H23" i="6"/>
  <c r="I7" i="6" l="1"/>
  <c r="F6" i="5"/>
  <c r="J7" i="6" l="1"/>
  <c r="G7" i="6"/>
  <c r="H7" i="6" l="1"/>
  <c r="M11" i="6" s="1"/>
  <c r="J5" i="6"/>
  <c r="G4" i="5" l="1"/>
  <c r="N11" i="6"/>
  <c r="G11" i="6"/>
  <c r="H11" i="6" l="1"/>
  <c r="N5" i="6"/>
  <c r="I6" i="4"/>
  <c r="J6" i="4" l="1"/>
  <c r="I4" i="5"/>
  <c r="H5" i="6"/>
  <c r="J5" i="4" l="1"/>
  <c r="M6" i="4"/>
  <c r="F4" i="5"/>
  <c r="N6" i="4" l="1"/>
  <c r="G6" i="4"/>
  <c r="N5" i="4" l="1"/>
  <c r="H5" i="4" s="1"/>
  <c r="H6" i="4"/>
</calcChain>
</file>

<file path=xl/sharedStrings.xml><?xml version="1.0" encoding="utf-8"?>
<sst xmlns="http://schemas.openxmlformats.org/spreadsheetml/2006/main" count="921" uniqueCount="209">
  <si>
    <t>경질관 접착제 접합(T.S식) 및 배관</t>
  </si>
  <si>
    <t>단  가</t>
  </si>
  <si>
    <t>DI/DO</t>
  </si>
  <si>
    <t>방 수 공</t>
  </si>
  <si>
    <t>제13호표</t>
  </si>
  <si>
    <t>수 량</t>
  </si>
  <si>
    <t>금속덕트 설치</t>
  </si>
  <si>
    <t>2차측 전기설치</t>
  </si>
  <si>
    <t>25A(DOUBLE UNION)</t>
  </si>
  <si>
    <t>제11호표</t>
  </si>
  <si>
    <t>특별인부</t>
  </si>
  <si>
    <t>제17호표</t>
  </si>
  <si>
    <t>보통인부</t>
  </si>
  <si>
    <t>전자식, Ti 전극</t>
  </si>
  <si>
    <t>경    비</t>
  </si>
  <si>
    <t>펌프스키드장치</t>
  </si>
  <si>
    <t>기계설비공</t>
  </si>
  <si>
    <t>F-GV-2.5mm*2C</t>
  </si>
  <si>
    <t>F-GV-2.5mm*2C</t>
  </si>
  <si>
    <t>20A(DOUBLE UNION)</t>
  </si>
  <si>
    <t>20A(DOUBLE UNION)</t>
  </si>
  <si>
    <t>제15호표</t>
  </si>
  <si>
    <t>일위대가</t>
  </si>
  <si>
    <t>내역서</t>
  </si>
  <si>
    <t>28mm이하</t>
  </si>
  <si>
    <t>약품주입설비 구매설치비</t>
  </si>
  <si>
    <t>물가정보</t>
  </si>
  <si>
    <t>제9호표</t>
  </si>
  <si>
    <t>노무비의</t>
  </si>
  <si>
    <t>용 접 공</t>
  </si>
  <si>
    <t>제어용 케이블 설치(6C)</t>
  </si>
  <si>
    <t>응집제 주입유량계</t>
  </si>
  <si>
    <t>응집제 주입유량계</t>
  </si>
  <si>
    <t>비   고</t>
  </si>
  <si>
    <t>철 골 공</t>
  </si>
  <si>
    <t>7ℓ/hr * 70mH</t>
  </si>
  <si>
    <t>7ℓ/hr * 70mH</t>
  </si>
  <si>
    <t>내 선 전 공</t>
  </si>
  <si>
    <t>30mm</t>
  </si>
  <si>
    <t>AI/AO</t>
  </si>
  <si>
    <t>%</t>
  </si>
  <si>
    <t>대</t>
  </si>
  <si>
    <t>레포트화면</t>
  </si>
  <si>
    <t>22mm</t>
  </si>
  <si>
    <t>일반기기 설치</t>
  </si>
  <si>
    <t>비 계 공</t>
  </si>
  <si>
    <t>PVC ELBOW</t>
  </si>
  <si>
    <t>비    고</t>
  </si>
  <si>
    <t>PVC ELBOW</t>
  </si>
  <si>
    <t>제어용 케이블 설치(2C)</t>
  </si>
  <si>
    <t>25A(SCH80)</t>
  </si>
  <si>
    <t>기술관리제외</t>
  </si>
  <si>
    <t>15A(SCH80)</t>
  </si>
  <si>
    <t>No</t>
  </si>
  <si>
    <t>견적가1</t>
  </si>
  <si>
    <t>EA</t>
  </si>
  <si>
    <t>EA</t>
  </si>
  <si>
    <t>PVC TEE</t>
  </si>
  <si>
    <t>2026년(기계/설비)</t>
  </si>
  <si>
    <t>1</t>
  </si>
  <si>
    <t>후렉시블 전선관</t>
  </si>
  <si>
    <t>제20호표</t>
  </si>
  <si>
    <t>배 관 공</t>
  </si>
  <si>
    <t>시스템 프로그래밍</t>
  </si>
  <si>
    <t>거래가격</t>
  </si>
  <si>
    <t>제7호표</t>
  </si>
  <si>
    <t>배관 설치</t>
  </si>
  <si>
    <t>자재단가</t>
  </si>
  <si>
    <t>제5호표</t>
  </si>
  <si>
    <t>HOR-TEE</t>
  </si>
  <si>
    <t>저압케이블전공</t>
  </si>
  <si>
    <t>단위</t>
  </si>
  <si>
    <t>STEEL 전선관</t>
  </si>
  <si>
    <t>M</t>
  </si>
  <si>
    <t>규    격</t>
  </si>
  <si>
    <t>면</t>
  </si>
  <si>
    <t>제19호표</t>
  </si>
  <si>
    <t>일반기기설치</t>
  </si>
  <si>
    <t>계 장 공</t>
  </si>
  <si>
    <t>20A(SCH80)</t>
  </si>
  <si>
    <t>가격정보</t>
  </si>
  <si>
    <t>CABLE DUCT STRAIGHT</t>
  </si>
  <si>
    <t>3.3ℓ/min * 20mH</t>
  </si>
  <si>
    <t>관급자 관급자재비</t>
  </si>
  <si>
    <t>일체형, 10m이하</t>
  </si>
  <si>
    <t>W100*H100</t>
  </si>
  <si>
    <t>2.5㎟</t>
  </si>
  <si>
    <t>100×100mm이하(100㎠)</t>
  </si>
  <si>
    <t>금   액</t>
  </si>
  <si>
    <t>제8호표</t>
  </si>
  <si>
    <t>옥내자립형</t>
  </si>
  <si>
    <t>15A(DOUBLE UNION)</t>
  </si>
  <si>
    <t>15~25mm</t>
  </si>
  <si>
    <t>플랜트계기</t>
  </si>
  <si>
    <t>철    공</t>
  </si>
  <si>
    <t>공구손료</t>
  </si>
  <si>
    <t>기자재</t>
  </si>
  <si>
    <t>초급기술자 (기계/설비)</t>
  </si>
  <si>
    <t>제어용 케이블 설치(1C)</t>
  </si>
  <si>
    <t>비  계  공</t>
  </si>
  <si>
    <t>m</t>
  </si>
  <si>
    <t>레이더수위계</t>
  </si>
  <si>
    <t>엔지니어링(작화 및 DB)</t>
  </si>
  <si>
    <t>개</t>
  </si>
  <si>
    <t>재료비</t>
  </si>
  <si>
    <t>내선전공</t>
  </si>
  <si>
    <t>당초합계</t>
  </si>
  <si>
    <t>내선전공</t>
  </si>
  <si>
    <t>제12호표</t>
  </si>
  <si>
    <t>일위대가총괄표</t>
  </si>
  <si>
    <t>품    명</t>
  </si>
  <si>
    <t>관급자관급자재비</t>
  </si>
  <si>
    <t>제10호표</t>
  </si>
  <si>
    <t>알람화면</t>
  </si>
  <si>
    <t>SET</t>
  </si>
  <si>
    <t>SET</t>
  </si>
  <si>
    <t>기술관리</t>
  </si>
  <si>
    <t>중량 0.5톤 미만</t>
  </si>
  <si>
    <t>당초경비</t>
  </si>
  <si>
    <t>전선관 배관(후강전선관)</t>
  </si>
  <si>
    <t>제16호표</t>
  </si>
  <si>
    <t>Ton</t>
  </si>
  <si>
    <t>기자재 설치</t>
  </si>
  <si>
    <t>당초노무비</t>
  </si>
  <si>
    <t>응집제 주입펌프</t>
  </si>
  <si>
    <t>응집제 주입펌프</t>
  </si>
  <si>
    <t>호  표</t>
  </si>
  <si>
    <t>PVC PIPE</t>
  </si>
  <si>
    <t>PVC PIPE</t>
  </si>
  <si>
    <t>제14호표</t>
  </si>
  <si>
    <t>계기반 설치</t>
  </si>
  <si>
    <t>원단위절사</t>
  </si>
  <si>
    <t>유통물가</t>
  </si>
  <si>
    <t>PVC BALL VALVE</t>
  </si>
  <si>
    <t>제18호표</t>
  </si>
  <si>
    <t>전선</t>
  </si>
  <si>
    <t>노임단가</t>
  </si>
  <si>
    <t>규   격</t>
  </si>
  <si>
    <t>인건비의</t>
  </si>
  <si>
    <t>내역서총괄표</t>
  </si>
  <si>
    <t>보 통 인 부</t>
  </si>
  <si>
    <t>1000×1800×600이하(현장)</t>
  </si>
  <si>
    <t>식</t>
  </si>
  <si>
    <t>F-CVVS-2.5mm*6C</t>
  </si>
  <si>
    <t>밸브 및 콕류 설치</t>
  </si>
  <si>
    <t>적용단가</t>
  </si>
  <si>
    <t>전선관 배관(합성수지전선관)</t>
  </si>
  <si>
    <t>256태그</t>
  </si>
  <si>
    <t>F-CVVS-2.5mm*2C</t>
  </si>
  <si>
    <t>F-CVVS-2.5mm*2C</t>
  </si>
  <si>
    <t>부대작업</t>
  </si>
  <si>
    <t>F-GV-2.5mm*1C</t>
  </si>
  <si>
    <t>노무비</t>
  </si>
  <si>
    <t>2.4ℓ/hr * 40mH</t>
  </si>
  <si>
    <t>특 별 인 부</t>
  </si>
  <si>
    <t>VER-ELBOW</t>
  </si>
  <si>
    <t>계  장  공</t>
  </si>
  <si>
    <t>약품주입설비 제어반</t>
  </si>
  <si>
    <t>page</t>
  </si>
  <si>
    <t>22mm이하</t>
  </si>
  <si>
    <t>2026년(상)</t>
  </si>
  <si>
    <t>작업반장</t>
  </si>
  <si>
    <t>인</t>
  </si>
  <si>
    <t>28mm</t>
  </si>
  <si>
    <t>2</t>
  </si>
  <si>
    <t>물가자료</t>
  </si>
  <si>
    <t>표준화면</t>
  </si>
  <si>
    <t>화면</t>
  </si>
  <si>
    <t>화면</t>
  </si>
  <si>
    <t>표준화면</t>
  </si>
  <si>
    <t>HOR-ELBOW</t>
  </si>
  <si>
    <t>품     명</t>
  </si>
  <si>
    <t>계기(일반각종)</t>
  </si>
  <si>
    <t>제6호표</t>
  </si>
  <si>
    <t>합    계</t>
  </si>
  <si>
    <t>부가세</t>
  </si>
  <si>
    <t>HMI S/W</t>
  </si>
  <si>
    <t>시험및조정</t>
  </si>
  <si>
    <t>자립형</t>
  </si>
  <si>
    <t>응집보조제 주입펌프</t>
  </si>
  <si>
    <t>트랜드화면</t>
  </si>
  <si>
    <t>제4호표</t>
  </si>
  <si>
    <t>pH조절제 주입펌프</t>
  </si>
  <si>
    <t>당초재료비</t>
  </si>
  <si>
    <t>pH조절제 주입펌프</t>
  </si>
  <si>
    <t>합계의</t>
  </si>
  <si>
    <t>공종</t>
  </si>
  <si>
    <t/>
  </si>
  <si>
    <t>제1호표</t>
    <phoneticPr fontId="4" type="noConversion"/>
  </si>
  <si>
    <t>제2호표</t>
    <phoneticPr fontId="4" type="noConversion"/>
  </si>
  <si>
    <t>제3호표</t>
    <phoneticPr fontId="4" type="noConversion"/>
  </si>
  <si>
    <t>제4호표</t>
    <phoneticPr fontId="4" type="noConversion"/>
  </si>
  <si>
    <t>제5호표</t>
    <phoneticPr fontId="4" type="noConversion"/>
  </si>
  <si>
    <t>제6호표</t>
    <phoneticPr fontId="4" type="noConversion"/>
  </si>
  <si>
    <t>제7호표</t>
    <phoneticPr fontId="4" type="noConversion"/>
  </si>
  <si>
    <t>제8호표</t>
    <phoneticPr fontId="4" type="noConversion"/>
  </si>
  <si>
    <t>제9호표</t>
    <phoneticPr fontId="4" type="noConversion"/>
  </si>
  <si>
    <t>제10호표</t>
    <phoneticPr fontId="4" type="noConversion"/>
  </si>
  <si>
    <t>제11호표</t>
    <phoneticPr fontId="4" type="noConversion"/>
  </si>
  <si>
    <t>제12호표</t>
    <phoneticPr fontId="4" type="noConversion"/>
  </si>
  <si>
    <t>제13호표</t>
    <phoneticPr fontId="4" type="noConversion"/>
  </si>
  <si>
    <t>제14호표</t>
    <phoneticPr fontId="4" type="noConversion"/>
  </si>
  <si>
    <t>제15호표</t>
    <phoneticPr fontId="4" type="noConversion"/>
  </si>
  <si>
    <t>제16호표</t>
    <phoneticPr fontId="4" type="noConversion"/>
  </si>
  <si>
    <t>제17호표</t>
    <phoneticPr fontId="4" type="noConversion"/>
  </si>
  <si>
    <t>제18호표</t>
    <phoneticPr fontId="4" type="noConversion"/>
  </si>
  <si>
    <t>제19호표</t>
    <phoneticPr fontId="4" type="noConversion"/>
  </si>
  <si>
    <t>제20호표</t>
    <phoneticPr fontId="4" type="noConversion"/>
  </si>
  <si>
    <t>일위1참조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</si>
</sst>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9" formatCode="#,##0.0########"/>
    <numFmt numFmtId="182" formatCode="#,##0.#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0" fillId="0" borderId="0" xfId="0" applyNumberFormat="1"/>
    <xf numFmtId="3" fontId="3" fillId="0" borderId="10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right" vertical="center"/>
    </xf>
    <xf numFmtId="3" fontId="2" fillId="0" borderId="7" xfId="0" applyNumberFormat="1" applyFont="1" applyBorder="1" applyAlignment="1">
      <alignment horizontal="left" vertical="center"/>
    </xf>
    <xf numFmtId="3" fontId="2" fillId="0" borderId="4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left" vertical="center"/>
    </xf>
    <xf numFmtId="182" fontId="3" fillId="0" borderId="11" xfId="0" applyNumberFormat="1" applyFont="1" applyBorder="1" applyAlignment="1">
      <alignment horizontal="right" vertical="center"/>
    </xf>
    <xf numFmtId="179" fontId="3" fillId="0" borderId="11" xfId="0" applyNumberFormat="1" applyFont="1" applyBorder="1" applyAlignment="1">
      <alignment vertical="center"/>
    </xf>
    <xf numFmtId="182" fontId="3" fillId="0" borderId="4" xfId="0" applyNumberFormat="1" applyFont="1" applyBorder="1" applyAlignment="1">
      <alignment horizontal="right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right" vertical="center"/>
    </xf>
    <xf numFmtId="3" fontId="2" fillId="0" borderId="5" xfId="0" applyNumberFormat="1" applyFont="1" applyBorder="1" applyAlignment="1">
      <alignment horizontal="left" vertical="center"/>
    </xf>
    <xf numFmtId="179" fontId="3" fillId="0" borderId="4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0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"/>
  <sheetViews>
    <sheetView workbookViewId="0">
      <pane ySplit="3" topLeftCell="A4" activePane="bottomLeft" state="frozen"/>
      <selection pane="bottomLeft" activeCell="G4" sqref="G4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43" t="s">
        <v>139</v>
      </c>
      <c r="C1" s="43"/>
      <c r="D1" s="43"/>
      <c r="E1" s="43"/>
      <c r="F1" s="43"/>
      <c r="G1" s="43"/>
      <c r="H1" s="43"/>
      <c r="I1" s="43"/>
      <c r="J1" s="43"/>
      <c r="K1" s="43"/>
    </row>
    <row r="2" spans="2:11" ht="9.9499999999999993" customHeight="1" x14ac:dyDescent="0.2">
      <c r="B2" s="44"/>
      <c r="C2" s="44"/>
      <c r="D2" s="44"/>
      <c r="E2" s="44"/>
      <c r="F2" s="44"/>
      <c r="G2" s="44"/>
      <c r="H2" s="44"/>
      <c r="I2" s="44"/>
      <c r="J2" s="44"/>
      <c r="K2" s="44"/>
    </row>
    <row r="3" spans="2:11" ht="30.75" customHeight="1" x14ac:dyDescent="0.2">
      <c r="B3" s="7" t="s">
        <v>186</v>
      </c>
      <c r="C3" s="1" t="s">
        <v>110</v>
      </c>
      <c r="D3" s="1" t="s">
        <v>137</v>
      </c>
      <c r="E3" s="1" t="s">
        <v>5</v>
      </c>
      <c r="F3" s="1" t="s">
        <v>71</v>
      </c>
      <c r="G3" s="1" t="s">
        <v>174</v>
      </c>
      <c r="H3" s="1" t="s">
        <v>152</v>
      </c>
      <c r="I3" s="1" t="s">
        <v>104</v>
      </c>
      <c r="J3" s="1" t="s">
        <v>14</v>
      </c>
      <c r="K3" s="2" t="s">
        <v>47</v>
      </c>
    </row>
    <row r="4" spans="2:11" ht="19.7" customHeight="1" x14ac:dyDescent="0.2">
      <c r="B4" s="25" t="s">
        <v>187</v>
      </c>
      <c r="C4" s="13" t="s">
        <v>111</v>
      </c>
      <c r="D4" s="13" t="s">
        <v>187</v>
      </c>
      <c r="E4" s="15"/>
      <c r="F4" s="14" t="s">
        <v>187</v>
      </c>
      <c r="G4" s="24" t="e">
        <f>#REF!</f>
        <v>#REF!</v>
      </c>
      <c r="H4" s="15"/>
      <c r="I4" s="15"/>
      <c r="J4" s="15"/>
      <c r="K4" s="16" t="s">
        <v>187</v>
      </c>
    </row>
    <row r="5" spans="2:11" ht="19.7" customHeight="1" x14ac:dyDescent="0.2">
      <c r="B5" s="8"/>
      <c r="C5" s="4"/>
      <c r="D5" s="4"/>
      <c r="E5" s="4"/>
      <c r="F5" s="4"/>
      <c r="G5" s="4"/>
      <c r="H5" s="4"/>
      <c r="I5" s="4"/>
      <c r="J5" s="4"/>
      <c r="K5" s="5"/>
    </row>
    <row r="6" spans="2:11" x14ac:dyDescent="0.2">
      <c r="B6" s="6"/>
      <c r="C6" s="6"/>
      <c r="D6" s="6"/>
      <c r="E6" s="6"/>
      <c r="F6" s="6"/>
      <c r="G6" s="6"/>
      <c r="H6" s="6"/>
      <c r="I6" s="6"/>
      <c r="J6" s="6"/>
      <c r="K6" s="6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8"/>
  <sheetViews>
    <sheetView tabSelected="1" workbookViewId="0">
      <pane ySplit="4" topLeftCell="A5" activePane="bottomLeft" state="frozen"/>
      <selection pane="bottomLeft" activeCell="O7" sqref="O7"/>
    </sheetView>
  </sheetViews>
  <sheetFormatPr defaultRowHeight="12.75" x14ac:dyDescent="0.2"/>
  <cols>
    <col min="1" max="1" width="0.7109375" customWidth="1"/>
    <col min="2" max="2" width="4.28515625" customWidth="1"/>
    <col min="3" max="3" width="23.28515625" customWidth="1"/>
    <col min="4" max="4" width="20" customWidth="1"/>
    <col min="5" max="5" width="6.85546875" customWidth="1"/>
    <col min="6" max="6" width="3.7109375" customWidth="1"/>
    <col min="7" max="7" width="10.85546875" customWidth="1"/>
    <col min="8" max="8" width="11.7109375" customWidth="1"/>
    <col min="9" max="9" width="10.42578125" customWidth="1"/>
    <col min="10" max="10" width="11.5703125" customWidth="1"/>
    <col min="11" max="11" width="10.28515625" customWidth="1"/>
    <col min="12" max="12" width="11.42578125" customWidth="1"/>
    <col min="13" max="13" width="10.5703125" customWidth="1"/>
    <col min="14" max="14" width="11.42578125" customWidth="1"/>
    <col min="15" max="15" width="7.5703125" customWidth="1"/>
  </cols>
  <sheetData>
    <row r="1" spans="2:15" ht="24.95" customHeight="1" x14ac:dyDescent="0.2">
      <c r="B1" s="43" t="s">
        <v>23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2:15" ht="9.9499999999999993" customHeight="1" x14ac:dyDescent="0.2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2:15" ht="15.4" customHeight="1" x14ac:dyDescent="0.2">
      <c r="B3" s="51" t="s">
        <v>186</v>
      </c>
      <c r="C3" s="45" t="s">
        <v>110</v>
      </c>
      <c r="D3" s="45" t="s">
        <v>137</v>
      </c>
      <c r="E3" s="45" t="s">
        <v>5</v>
      </c>
      <c r="F3" s="45" t="s">
        <v>71</v>
      </c>
      <c r="G3" s="47" t="s">
        <v>174</v>
      </c>
      <c r="H3" s="48"/>
      <c r="I3" s="47" t="s">
        <v>152</v>
      </c>
      <c r="J3" s="48"/>
      <c r="K3" s="47" t="s">
        <v>104</v>
      </c>
      <c r="L3" s="48"/>
      <c r="M3" s="47" t="s">
        <v>14</v>
      </c>
      <c r="N3" s="48"/>
      <c r="O3" s="49" t="s">
        <v>47</v>
      </c>
    </row>
    <row r="4" spans="2:15" ht="19.7" customHeight="1" x14ac:dyDescent="0.2">
      <c r="B4" s="52"/>
      <c r="C4" s="46"/>
      <c r="D4" s="46"/>
      <c r="E4" s="46"/>
      <c r="F4" s="46"/>
      <c r="G4" s="10" t="s">
        <v>1</v>
      </c>
      <c r="H4" s="9" t="s">
        <v>88</v>
      </c>
      <c r="I4" s="10" t="s">
        <v>1</v>
      </c>
      <c r="J4" s="9" t="s">
        <v>88</v>
      </c>
      <c r="K4" s="10" t="s">
        <v>1</v>
      </c>
      <c r="L4" s="9" t="s">
        <v>88</v>
      </c>
      <c r="M4" s="10" t="s">
        <v>1</v>
      </c>
      <c r="N4" s="9" t="s">
        <v>88</v>
      </c>
      <c r="O4" s="50"/>
    </row>
    <row r="5" spans="2:15" ht="19.7" customHeight="1" x14ac:dyDescent="0.2">
      <c r="B5" s="28" t="s">
        <v>187</v>
      </c>
      <c r="C5" s="29" t="s">
        <v>83</v>
      </c>
      <c r="D5" s="29" t="s">
        <v>187</v>
      </c>
      <c r="E5" s="4"/>
      <c r="F5" s="39" t="s">
        <v>187</v>
      </c>
      <c r="G5" s="3">
        <f t="shared" ref="G5:H7" si="0">I5+K5+M5</f>
        <v>0</v>
      </c>
      <c r="H5" s="40">
        <f t="shared" si="0"/>
        <v>0</v>
      </c>
      <c r="I5" s="3"/>
      <c r="J5" s="40" t="str">
        <f>TEXT(SUM(J6:J7),"#,##0")</f>
        <v>0</v>
      </c>
      <c r="K5" s="3"/>
      <c r="L5" s="40" t="str">
        <f>TEXT(SUM(L6:L7),"#,##0")</f>
        <v>0</v>
      </c>
      <c r="M5" s="3"/>
      <c r="N5" s="40" t="str">
        <f>TEXT(SUM(N6:N7),"#,##0")</f>
        <v>0</v>
      </c>
      <c r="O5" s="41" t="s">
        <v>187</v>
      </c>
    </row>
    <row r="6" spans="2:15" ht="19.7" customHeight="1" x14ac:dyDescent="0.2">
      <c r="B6" s="25" t="s">
        <v>187</v>
      </c>
      <c r="C6" s="13" t="s">
        <v>25</v>
      </c>
      <c r="D6" s="13" t="s">
        <v>187</v>
      </c>
      <c r="E6" s="15">
        <v>1</v>
      </c>
      <c r="F6" s="14" t="s">
        <v>142</v>
      </c>
      <c r="G6" s="21">
        <f t="shared" si="0"/>
        <v>0</v>
      </c>
      <c r="H6" s="24">
        <f t="shared" si="0"/>
        <v>0</v>
      </c>
      <c r="I6" s="23">
        <f>일위대가총괄표!G4</f>
        <v>0</v>
      </c>
      <c r="J6" s="24">
        <f>TRUNC(E6*I6,0)</f>
        <v>0</v>
      </c>
      <c r="K6" s="23">
        <f>일위대가총괄표!H4</f>
        <v>0</v>
      </c>
      <c r="L6" s="24">
        <f>TRUNC(E6*K6,0)</f>
        <v>0</v>
      </c>
      <c r="M6" s="23">
        <f>일위대가총괄표!I4</f>
        <v>0</v>
      </c>
      <c r="N6" s="24">
        <f>TRUNC(E6*M6,0)</f>
        <v>0</v>
      </c>
      <c r="O6" s="16" t="s">
        <v>208</v>
      </c>
    </row>
    <row r="7" spans="2:15" x14ac:dyDescent="0.2">
      <c r="B7" s="26" t="s">
        <v>187</v>
      </c>
      <c r="C7" s="18" t="s">
        <v>187</v>
      </c>
      <c r="D7" s="18" t="s">
        <v>187</v>
      </c>
      <c r="E7" s="4"/>
      <c r="F7" s="19" t="s">
        <v>187</v>
      </c>
      <c r="G7" s="3">
        <f t="shared" si="0"/>
        <v>0</v>
      </c>
      <c r="H7" s="30">
        <f t="shared" si="0"/>
        <v>0</v>
      </c>
      <c r="I7" s="3"/>
      <c r="J7" s="4"/>
      <c r="K7" s="3"/>
      <c r="L7" s="4"/>
      <c r="M7" s="3"/>
      <c r="N7" s="4"/>
      <c r="O7" s="20" t="s">
        <v>187</v>
      </c>
    </row>
    <row r="8" spans="2:15" x14ac:dyDescent="0.2"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5" min="2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24"/>
  <sheetViews>
    <sheetView workbookViewId="0">
      <pane ySplit="3" topLeftCell="A4" activePane="bottomLeft" state="frozen"/>
      <selection pane="bottomLeft" activeCell="G28" sqref="G28"/>
    </sheetView>
  </sheetViews>
  <sheetFormatPr defaultRowHeight="12.75" x14ac:dyDescent="0.2"/>
  <cols>
    <col min="1" max="1" width="0.7109375" customWidth="1"/>
    <col min="2" max="2" width="13.140625" customWidth="1"/>
    <col min="3" max="3" width="26.42578125" customWidth="1"/>
    <col min="4" max="4" width="24.140625" customWidth="1"/>
    <col min="5" max="5" width="8.85546875" customWidth="1"/>
    <col min="6" max="9" width="16.42578125" customWidth="1"/>
    <col min="10" max="10" width="15.42578125" customWidth="1"/>
  </cols>
  <sheetData>
    <row r="1" spans="2:29" ht="24.95" customHeight="1" x14ac:dyDescent="0.2">
      <c r="B1" s="43" t="s">
        <v>109</v>
      </c>
      <c r="C1" s="43"/>
      <c r="D1" s="43"/>
      <c r="E1" s="43"/>
      <c r="F1" s="43"/>
      <c r="G1" s="43"/>
      <c r="H1" s="43"/>
      <c r="I1" s="43"/>
      <c r="J1" s="43"/>
    </row>
    <row r="2" spans="2:29" ht="9.9499999999999993" customHeight="1" x14ac:dyDescent="0.2">
      <c r="B2" s="44"/>
      <c r="C2" s="44"/>
      <c r="D2" s="44"/>
      <c r="E2" s="44"/>
      <c r="F2" s="44"/>
      <c r="G2" s="44"/>
      <c r="H2" s="44"/>
      <c r="I2" s="44"/>
      <c r="J2" s="44"/>
    </row>
    <row r="3" spans="2:29" ht="30.75" customHeight="1" x14ac:dyDescent="0.2">
      <c r="B3" s="7" t="s">
        <v>126</v>
      </c>
      <c r="C3" s="1" t="s">
        <v>110</v>
      </c>
      <c r="D3" s="1" t="s">
        <v>137</v>
      </c>
      <c r="E3" s="1" t="s">
        <v>71</v>
      </c>
      <c r="F3" s="1" t="s">
        <v>174</v>
      </c>
      <c r="G3" s="1" t="s">
        <v>152</v>
      </c>
      <c r="H3" s="1" t="s">
        <v>104</v>
      </c>
      <c r="I3" s="1" t="s">
        <v>14</v>
      </c>
      <c r="J3" s="2" t="s">
        <v>47</v>
      </c>
      <c r="Z3" t="s">
        <v>106</v>
      </c>
      <c r="AA3" t="s">
        <v>123</v>
      </c>
      <c r="AB3" t="s">
        <v>183</v>
      </c>
      <c r="AC3" t="s">
        <v>118</v>
      </c>
    </row>
    <row r="4" spans="2:29" ht="19.7" customHeight="1" x14ac:dyDescent="0.2">
      <c r="B4" s="12" t="s">
        <v>188</v>
      </c>
      <c r="C4" s="13" t="s">
        <v>25</v>
      </c>
      <c r="D4" s="13" t="s">
        <v>187</v>
      </c>
      <c r="E4" s="14" t="s">
        <v>142</v>
      </c>
      <c r="F4" s="24">
        <f t="shared" ref="F4:F23" si="0">G4+H4+I4</f>
        <v>0</v>
      </c>
      <c r="G4" s="24">
        <f>일위대가!J5</f>
        <v>0</v>
      </c>
      <c r="H4" s="24">
        <f>일위대가!L5</f>
        <v>0</v>
      </c>
      <c r="I4" s="24">
        <f>일위대가!N5</f>
        <v>0</v>
      </c>
      <c r="J4" s="16" t="s">
        <v>187</v>
      </c>
      <c r="Z4" s="11">
        <v>157066000</v>
      </c>
      <c r="AA4" s="11">
        <v>17065048</v>
      </c>
      <c r="AB4" s="11">
        <v>125722270</v>
      </c>
      <c r="AC4" s="11">
        <v>14278682</v>
      </c>
    </row>
    <row r="5" spans="2:29" ht="19.7" customHeight="1" x14ac:dyDescent="0.2">
      <c r="B5" s="12" t="s">
        <v>189</v>
      </c>
      <c r="C5" s="13" t="s">
        <v>25</v>
      </c>
      <c r="D5" s="13" t="s">
        <v>96</v>
      </c>
      <c r="E5" s="14" t="s">
        <v>142</v>
      </c>
      <c r="F5" s="24">
        <f t="shared" si="0"/>
        <v>0</v>
      </c>
      <c r="G5" s="24">
        <f>일위대가!J14</f>
        <v>0</v>
      </c>
      <c r="H5" s="24">
        <f>일위대가!L14</f>
        <v>0</v>
      </c>
      <c r="I5" s="24">
        <f>일위대가!N14</f>
        <v>0</v>
      </c>
      <c r="J5" s="16" t="s">
        <v>187</v>
      </c>
      <c r="Z5" s="11">
        <v>111100000</v>
      </c>
      <c r="AB5" s="11">
        <v>111100000</v>
      </c>
    </row>
    <row r="6" spans="2:29" ht="19.7" customHeight="1" x14ac:dyDescent="0.2">
      <c r="B6" s="12" t="s">
        <v>190</v>
      </c>
      <c r="C6" s="13" t="s">
        <v>25</v>
      </c>
      <c r="D6" s="13" t="s">
        <v>122</v>
      </c>
      <c r="E6" s="14" t="s">
        <v>142</v>
      </c>
      <c r="F6" s="24">
        <f t="shared" si="0"/>
        <v>0</v>
      </c>
      <c r="G6" s="24">
        <f>일위대가!J23</f>
        <v>0</v>
      </c>
      <c r="H6" s="24">
        <f>일위대가!L23</f>
        <v>0</v>
      </c>
      <c r="I6" s="24">
        <f>일위대가!N23</f>
        <v>0</v>
      </c>
      <c r="J6" s="16" t="s">
        <v>187</v>
      </c>
      <c r="Z6" s="11">
        <v>7348421</v>
      </c>
      <c r="AA6" s="11">
        <v>7348421</v>
      </c>
    </row>
    <row r="7" spans="2:29" ht="19.7" customHeight="1" x14ac:dyDescent="0.2">
      <c r="B7" s="12" t="s">
        <v>181</v>
      </c>
      <c r="C7" s="13" t="s">
        <v>44</v>
      </c>
      <c r="D7" s="13" t="s">
        <v>117</v>
      </c>
      <c r="E7" s="14" t="s">
        <v>41</v>
      </c>
      <c r="F7" s="24">
        <f t="shared" si="0"/>
        <v>0</v>
      </c>
      <c r="G7" s="24">
        <f>일위대가!J28</f>
        <v>0</v>
      </c>
      <c r="H7" s="24">
        <f>일위대가!L28</f>
        <v>0</v>
      </c>
      <c r="I7" s="24">
        <f>일위대가!N28</f>
        <v>0</v>
      </c>
      <c r="J7" s="16" t="s">
        <v>187</v>
      </c>
      <c r="Z7" s="11">
        <v>1519976</v>
      </c>
      <c r="AA7" s="11">
        <v>1519976</v>
      </c>
    </row>
    <row r="8" spans="2:29" ht="19.7" customHeight="1" x14ac:dyDescent="0.2">
      <c r="B8" s="12" t="s">
        <v>68</v>
      </c>
      <c r="C8" s="13" t="s">
        <v>77</v>
      </c>
      <c r="D8" s="13" t="s">
        <v>187</v>
      </c>
      <c r="E8" s="14" t="s">
        <v>121</v>
      </c>
      <c r="F8" s="24">
        <f t="shared" si="0"/>
        <v>0</v>
      </c>
      <c r="G8" s="24">
        <f>일위대가!J31</f>
        <v>0</v>
      </c>
      <c r="H8" s="24">
        <f>일위대가!L31</f>
        <v>0</v>
      </c>
      <c r="I8" s="24">
        <f>일위대가!N31</f>
        <v>0</v>
      </c>
      <c r="J8" s="16" t="s">
        <v>187</v>
      </c>
      <c r="Z8" s="11">
        <v>5066589</v>
      </c>
      <c r="AA8" s="11">
        <v>5066589</v>
      </c>
    </row>
    <row r="9" spans="2:29" ht="19.7" customHeight="1" x14ac:dyDescent="0.2">
      <c r="B9" s="12" t="s">
        <v>173</v>
      </c>
      <c r="C9" s="13" t="s">
        <v>130</v>
      </c>
      <c r="D9" s="13" t="s">
        <v>141</v>
      </c>
      <c r="E9" s="14" t="s">
        <v>75</v>
      </c>
      <c r="F9" s="24">
        <f t="shared" si="0"/>
        <v>0</v>
      </c>
      <c r="G9" s="24">
        <f>일위대가!J40</f>
        <v>0</v>
      </c>
      <c r="H9" s="24">
        <f>일위대가!L40</f>
        <v>0</v>
      </c>
      <c r="I9" s="24">
        <f>일위대가!N40</f>
        <v>0</v>
      </c>
      <c r="J9" s="16" t="s">
        <v>187</v>
      </c>
      <c r="Z9" s="11">
        <v>3829299</v>
      </c>
      <c r="AA9" s="11">
        <v>3829299</v>
      </c>
    </row>
    <row r="10" spans="2:29" ht="19.7" customHeight="1" x14ac:dyDescent="0.2">
      <c r="B10" s="12" t="s">
        <v>65</v>
      </c>
      <c r="C10" s="13" t="s">
        <v>93</v>
      </c>
      <c r="D10" s="13" t="s">
        <v>172</v>
      </c>
      <c r="E10" s="14" t="s">
        <v>41</v>
      </c>
      <c r="F10" s="24">
        <f t="shared" si="0"/>
        <v>0</v>
      </c>
      <c r="G10" s="24">
        <f>일위대가!J44</f>
        <v>0</v>
      </c>
      <c r="H10" s="24">
        <f>일위대가!L44</f>
        <v>0</v>
      </c>
      <c r="I10" s="24">
        <f>일위대가!N44</f>
        <v>0</v>
      </c>
      <c r="J10" s="16" t="s">
        <v>187</v>
      </c>
      <c r="Z10" s="11">
        <v>95834</v>
      </c>
      <c r="AA10" s="11">
        <v>95834</v>
      </c>
    </row>
    <row r="11" spans="2:29" ht="19.7" customHeight="1" x14ac:dyDescent="0.2">
      <c r="B11" s="12" t="s">
        <v>89</v>
      </c>
      <c r="C11" s="13" t="s">
        <v>25</v>
      </c>
      <c r="D11" s="13" t="s">
        <v>66</v>
      </c>
      <c r="E11" s="14" t="s">
        <v>142</v>
      </c>
      <c r="F11" s="24">
        <f t="shared" si="0"/>
        <v>0</v>
      </c>
      <c r="G11" s="24">
        <f>일위대가!J47</f>
        <v>0</v>
      </c>
      <c r="H11" s="24">
        <f>일위대가!L47</f>
        <v>0</v>
      </c>
      <c r="I11" s="24">
        <f>일위대가!N47</f>
        <v>0</v>
      </c>
      <c r="J11" s="16" t="s">
        <v>187</v>
      </c>
      <c r="Z11" s="11">
        <v>3940288</v>
      </c>
      <c r="AA11" s="11">
        <v>3168809</v>
      </c>
      <c r="AB11" s="11">
        <v>771479</v>
      </c>
    </row>
    <row r="12" spans="2:29" ht="19.7" customHeight="1" x14ac:dyDescent="0.2">
      <c r="B12" s="12" t="s">
        <v>27</v>
      </c>
      <c r="C12" s="13" t="s">
        <v>0</v>
      </c>
      <c r="D12" s="13" t="s">
        <v>38</v>
      </c>
      <c r="E12" s="14" t="s">
        <v>73</v>
      </c>
      <c r="F12" s="24">
        <f t="shared" si="0"/>
        <v>0</v>
      </c>
      <c r="G12" s="24">
        <f>일위대가!J61</f>
        <v>0</v>
      </c>
      <c r="H12" s="24">
        <f>일위대가!L61</f>
        <v>0</v>
      </c>
      <c r="I12" s="24">
        <f>일위대가!N61</f>
        <v>0</v>
      </c>
      <c r="J12" s="16" t="s">
        <v>187</v>
      </c>
      <c r="Z12" s="11">
        <v>20674</v>
      </c>
      <c r="AA12" s="11">
        <v>20269</v>
      </c>
      <c r="AB12" s="11">
        <v>405</v>
      </c>
    </row>
    <row r="13" spans="2:29" ht="19.7" customHeight="1" x14ac:dyDescent="0.2">
      <c r="B13" s="12" t="s">
        <v>112</v>
      </c>
      <c r="C13" s="13" t="s">
        <v>144</v>
      </c>
      <c r="D13" s="13" t="s">
        <v>92</v>
      </c>
      <c r="E13" s="14" t="s">
        <v>103</v>
      </c>
      <c r="F13" s="24">
        <f t="shared" si="0"/>
        <v>0</v>
      </c>
      <c r="G13" s="24">
        <f>일위대가!J66</f>
        <v>0</v>
      </c>
      <c r="H13" s="24">
        <f>일위대가!L66</f>
        <v>0</v>
      </c>
      <c r="I13" s="24">
        <f>일위대가!N66</f>
        <v>0</v>
      </c>
      <c r="J13" s="16" t="s">
        <v>187</v>
      </c>
      <c r="Z13" s="11">
        <v>12641</v>
      </c>
      <c r="AA13" s="11">
        <v>12394</v>
      </c>
      <c r="AB13" s="11">
        <v>247</v>
      </c>
    </row>
    <row r="14" spans="2:29" ht="19.7" customHeight="1" x14ac:dyDescent="0.2">
      <c r="B14" s="12" t="s">
        <v>9</v>
      </c>
      <c r="C14" s="13" t="s">
        <v>25</v>
      </c>
      <c r="D14" s="13" t="s">
        <v>7</v>
      </c>
      <c r="E14" s="14" t="s">
        <v>142</v>
      </c>
      <c r="F14" s="24">
        <f t="shared" si="0"/>
        <v>0</v>
      </c>
      <c r="G14" s="24">
        <f>일위대가!J70</f>
        <v>0</v>
      </c>
      <c r="H14" s="24">
        <f>일위대가!L70</f>
        <v>0</v>
      </c>
      <c r="I14" s="24">
        <f>일위대가!N70</f>
        <v>0</v>
      </c>
      <c r="J14" s="16" t="s">
        <v>187</v>
      </c>
      <c r="Z14" s="11">
        <v>8685609</v>
      </c>
      <c r="AA14" s="11">
        <v>6547818</v>
      </c>
      <c r="AB14" s="11">
        <v>2137791</v>
      </c>
    </row>
    <row r="15" spans="2:29" ht="19.7" customHeight="1" x14ac:dyDescent="0.2">
      <c r="B15" s="12" t="s">
        <v>108</v>
      </c>
      <c r="C15" s="13" t="s">
        <v>98</v>
      </c>
      <c r="D15" s="13" t="s">
        <v>86</v>
      </c>
      <c r="E15" s="14" t="s">
        <v>73</v>
      </c>
      <c r="F15" s="24">
        <f t="shared" si="0"/>
        <v>0</v>
      </c>
      <c r="G15" s="24">
        <f>일위대가!J96</f>
        <v>0</v>
      </c>
      <c r="H15" s="24">
        <f>일위대가!L96</f>
        <v>0</v>
      </c>
      <c r="I15" s="24">
        <f>일위대가!N96</f>
        <v>0</v>
      </c>
      <c r="J15" s="16" t="s">
        <v>187</v>
      </c>
      <c r="Z15" s="11">
        <v>3041</v>
      </c>
      <c r="AA15" s="11">
        <v>3041</v>
      </c>
    </row>
    <row r="16" spans="2:29" ht="19.7" customHeight="1" x14ac:dyDescent="0.2">
      <c r="B16" s="12" t="s">
        <v>4</v>
      </c>
      <c r="C16" s="13" t="s">
        <v>49</v>
      </c>
      <c r="D16" s="13" t="s">
        <v>86</v>
      </c>
      <c r="E16" s="14" t="s">
        <v>73</v>
      </c>
      <c r="F16" s="24">
        <f t="shared" si="0"/>
        <v>0</v>
      </c>
      <c r="G16" s="24">
        <f>일위대가!J99</f>
        <v>0</v>
      </c>
      <c r="H16" s="24">
        <f>일위대가!L99</f>
        <v>0</v>
      </c>
      <c r="I16" s="24">
        <f>일위대가!N99</f>
        <v>0</v>
      </c>
      <c r="J16" s="16" t="s">
        <v>187</v>
      </c>
      <c r="Z16" s="11">
        <v>4258</v>
      </c>
      <c r="AA16" s="11">
        <v>4258</v>
      </c>
    </row>
    <row r="17" spans="2:28" ht="19.7" customHeight="1" x14ac:dyDescent="0.2">
      <c r="B17" s="12" t="s">
        <v>129</v>
      </c>
      <c r="C17" s="13" t="s">
        <v>30</v>
      </c>
      <c r="D17" s="13" t="s">
        <v>86</v>
      </c>
      <c r="E17" s="14" t="s">
        <v>73</v>
      </c>
      <c r="F17" s="24">
        <f t="shared" si="0"/>
        <v>0</v>
      </c>
      <c r="G17" s="24">
        <f>일위대가!J102</f>
        <v>0</v>
      </c>
      <c r="H17" s="24">
        <f>일위대가!L102</f>
        <v>0</v>
      </c>
      <c r="I17" s="24">
        <f>일위대가!N102</f>
        <v>0</v>
      </c>
      <c r="J17" s="16" t="s">
        <v>187</v>
      </c>
      <c r="Z17" s="11">
        <v>10645</v>
      </c>
      <c r="AA17" s="11">
        <v>10645</v>
      </c>
    </row>
    <row r="18" spans="2:28" ht="19.7" customHeight="1" x14ac:dyDescent="0.2">
      <c r="B18" s="12" t="s">
        <v>21</v>
      </c>
      <c r="C18" s="13" t="s">
        <v>6</v>
      </c>
      <c r="D18" s="13" t="s">
        <v>87</v>
      </c>
      <c r="E18" s="14" t="s">
        <v>103</v>
      </c>
      <c r="F18" s="24">
        <f t="shared" si="0"/>
        <v>0</v>
      </c>
      <c r="G18" s="24">
        <f>일위대가!J105</f>
        <v>0</v>
      </c>
      <c r="H18" s="24">
        <f>일위대가!L105</f>
        <v>0</v>
      </c>
      <c r="I18" s="24">
        <f>일위대가!N105</f>
        <v>0</v>
      </c>
      <c r="J18" s="16" t="s">
        <v>187</v>
      </c>
      <c r="Z18" s="11">
        <v>82102</v>
      </c>
      <c r="AA18" s="11">
        <v>82102</v>
      </c>
    </row>
    <row r="19" spans="2:28" ht="19.7" customHeight="1" x14ac:dyDescent="0.2">
      <c r="B19" s="12" t="s">
        <v>120</v>
      </c>
      <c r="C19" s="18" t="s">
        <v>119</v>
      </c>
      <c r="D19" s="18" t="s">
        <v>159</v>
      </c>
      <c r="E19" s="19" t="s">
        <v>73</v>
      </c>
      <c r="F19" s="30">
        <f t="shared" si="0"/>
        <v>0</v>
      </c>
      <c r="G19" s="30">
        <f>일위대가!J108</f>
        <v>0</v>
      </c>
      <c r="H19" s="30">
        <f>일위대가!L108</f>
        <v>0</v>
      </c>
      <c r="I19" s="30">
        <f>일위대가!N108</f>
        <v>0</v>
      </c>
      <c r="J19" s="20" t="s">
        <v>187</v>
      </c>
      <c r="Z19" s="11">
        <v>30104</v>
      </c>
      <c r="AA19" s="11">
        <v>30104</v>
      </c>
    </row>
    <row r="20" spans="2:28" ht="19.7" customHeight="1" x14ac:dyDescent="0.2">
      <c r="B20" s="12" t="s">
        <v>11</v>
      </c>
      <c r="C20" s="13" t="s">
        <v>119</v>
      </c>
      <c r="D20" s="13" t="s">
        <v>24</v>
      </c>
      <c r="E20" s="14" t="s">
        <v>73</v>
      </c>
      <c r="F20" s="24">
        <f t="shared" si="0"/>
        <v>0</v>
      </c>
      <c r="G20" s="24">
        <f>일위대가!J111</f>
        <v>0</v>
      </c>
      <c r="H20" s="24">
        <f>일위대가!L111</f>
        <v>0</v>
      </c>
      <c r="I20" s="24">
        <f>일위대가!N111</f>
        <v>0</v>
      </c>
      <c r="J20" s="16" t="s">
        <v>187</v>
      </c>
      <c r="Z20" s="11">
        <v>38314</v>
      </c>
      <c r="AA20" s="11">
        <v>38314</v>
      </c>
    </row>
    <row r="21" spans="2:28" ht="19.7" customHeight="1" x14ac:dyDescent="0.2">
      <c r="B21" s="12" t="s">
        <v>134</v>
      </c>
      <c r="C21" s="13" t="s">
        <v>146</v>
      </c>
      <c r="D21" s="13" t="s">
        <v>159</v>
      </c>
      <c r="E21" s="14" t="s">
        <v>73</v>
      </c>
      <c r="F21" s="24">
        <f t="shared" si="0"/>
        <v>0</v>
      </c>
      <c r="G21" s="24">
        <f>일위대가!J114</f>
        <v>0</v>
      </c>
      <c r="H21" s="24">
        <f>일위대가!L114</f>
        <v>0</v>
      </c>
      <c r="I21" s="24">
        <f>일위대가!N114</f>
        <v>0</v>
      </c>
      <c r="J21" s="16" t="s">
        <v>187</v>
      </c>
      <c r="Z21" s="11">
        <v>16420</v>
      </c>
      <c r="AA21" s="11">
        <v>16420</v>
      </c>
    </row>
    <row r="22" spans="2:28" ht="19.7" customHeight="1" x14ac:dyDescent="0.2">
      <c r="B22" s="12" t="s">
        <v>76</v>
      </c>
      <c r="C22" s="13" t="s">
        <v>146</v>
      </c>
      <c r="D22" s="13" t="s">
        <v>24</v>
      </c>
      <c r="E22" s="14" t="s">
        <v>73</v>
      </c>
      <c r="F22" s="24">
        <f t="shared" si="0"/>
        <v>0</v>
      </c>
      <c r="G22" s="24">
        <f>일위대가!J117</f>
        <v>0</v>
      </c>
      <c r="H22" s="24">
        <f>일위대가!L117</f>
        <v>0</v>
      </c>
      <c r="I22" s="24">
        <f>일위대가!N117</f>
        <v>0</v>
      </c>
      <c r="J22" s="16" t="s">
        <v>187</v>
      </c>
      <c r="Z22" s="11">
        <v>21894</v>
      </c>
      <c r="AA22" s="11">
        <v>21894</v>
      </c>
    </row>
    <row r="23" spans="2:28" ht="19.7" customHeight="1" x14ac:dyDescent="0.2">
      <c r="B23" s="12" t="s">
        <v>61</v>
      </c>
      <c r="C23" s="18" t="s">
        <v>25</v>
      </c>
      <c r="D23" s="18" t="s">
        <v>150</v>
      </c>
      <c r="E23" s="19" t="s">
        <v>142</v>
      </c>
      <c r="F23" s="30">
        <f t="shared" si="0"/>
        <v>0</v>
      </c>
      <c r="G23" s="30">
        <f>일위대가!J120</f>
        <v>0</v>
      </c>
      <c r="H23" s="30">
        <f>일위대가!L120</f>
        <v>0</v>
      </c>
      <c r="I23" s="30">
        <f>일위대가!N120</f>
        <v>0</v>
      </c>
      <c r="J23" s="20" t="s">
        <v>187</v>
      </c>
      <c r="Z23" s="11">
        <v>11713000</v>
      </c>
      <c r="AB23" s="11">
        <v>11713000</v>
      </c>
    </row>
    <row r="24" spans="2:28" x14ac:dyDescent="0.2">
      <c r="B24" s="6"/>
      <c r="C24" s="6"/>
      <c r="D24" s="6"/>
      <c r="E24" s="6"/>
      <c r="F24" s="6"/>
      <c r="G24" s="6"/>
      <c r="H24" s="6"/>
      <c r="I24" s="6"/>
      <c r="J24" s="6"/>
    </row>
  </sheetData>
  <mergeCells count="1">
    <mergeCell ref="B1:J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" manualBreakCount="1">
    <brk id="19" min="2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29"/>
  <sheetViews>
    <sheetView workbookViewId="0">
      <pane ySplit="4" topLeftCell="A5" activePane="bottomLeft" state="frozen"/>
      <selection pane="bottomLeft" activeCell="B121" sqref="B121"/>
    </sheetView>
  </sheetViews>
  <sheetFormatPr defaultRowHeight="12.75" x14ac:dyDescent="0.2"/>
  <cols>
    <col min="1" max="1" width="0.7109375" customWidth="1"/>
    <col min="2" max="2" width="7.5703125" customWidth="1"/>
    <col min="3" max="3" width="24.7109375" customWidth="1"/>
    <col min="4" max="4" width="21.85546875" customWidth="1"/>
    <col min="5" max="5" width="6.7109375" customWidth="1"/>
    <col min="6" max="6" width="3.85546875" customWidth="1"/>
    <col min="7" max="7" width="9.42578125" customWidth="1"/>
    <col min="8" max="8" width="11" customWidth="1"/>
    <col min="9" max="9" width="9.42578125" customWidth="1"/>
    <col min="10" max="10" width="11" customWidth="1"/>
    <col min="11" max="11" width="9.140625" customWidth="1"/>
    <col min="12" max="12" width="10.5703125" customWidth="1"/>
    <col min="13" max="13" width="9.140625" customWidth="1"/>
    <col min="14" max="14" width="10.5703125" customWidth="1"/>
    <col min="15" max="15" width="9" customWidth="1"/>
  </cols>
  <sheetData>
    <row r="1" spans="2:15" ht="24.95" customHeight="1" x14ac:dyDescent="0.2">
      <c r="B1" s="43" t="s">
        <v>22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2:15" ht="9.9499999999999993" customHeight="1" x14ac:dyDescent="0.2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2:15" ht="15.4" customHeight="1" x14ac:dyDescent="0.2">
      <c r="B3" s="51" t="s">
        <v>126</v>
      </c>
      <c r="C3" s="45" t="s">
        <v>110</v>
      </c>
      <c r="D3" s="45" t="s">
        <v>137</v>
      </c>
      <c r="E3" s="45" t="s">
        <v>5</v>
      </c>
      <c r="F3" s="45" t="s">
        <v>71</v>
      </c>
      <c r="G3" s="47" t="s">
        <v>174</v>
      </c>
      <c r="H3" s="48"/>
      <c r="I3" s="47" t="s">
        <v>152</v>
      </c>
      <c r="J3" s="48"/>
      <c r="K3" s="47" t="s">
        <v>104</v>
      </c>
      <c r="L3" s="48"/>
      <c r="M3" s="47" t="s">
        <v>14</v>
      </c>
      <c r="N3" s="48"/>
      <c r="O3" s="49" t="s">
        <v>47</v>
      </c>
    </row>
    <row r="4" spans="2:15" ht="19.7" customHeight="1" x14ac:dyDescent="0.2">
      <c r="B4" s="52"/>
      <c r="C4" s="46"/>
      <c r="D4" s="46"/>
      <c r="E4" s="46"/>
      <c r="F4" s="46"/>
      <c r="G4" s="10" t="s">
        <v>1</v>
      </c>
      <c r="H4" s="9" t="s">
        <v>88</v>
      </c>
      <c r="I4" s="10" t="s">
        <v>1</v>
      </c>
      <c r="J4" s="9" t="s">
        <v>88</v>
      </c>
      <c r="K4" s="10" t="s">
        <v>1</v>
      </c>
      <c r="L4" s="9" t="s">
        <v>88</v>
      </c>
      <c r="M4" s="10" t="s">
        <v>1</v>
      </c>
      <c r="N4" s="9" t="s">
        <v>88</v>
      </c>
      <c r="O4" s="50"/>
    </row>
    <row r="5" spans="2:15" ht="19.7" customHeight="1" x14ac:dyDescent="0.2">
      <c r="B5" s="31" t="s">
        <v>188</v>
      </c>
      <c r="C5" s="22" t="s">
        <v>25</v>
      </c>
      <c r="D5" s="22" t="s">
        <v>187</v>
      </c>
      <c r="E5" s="15"/>
      <c r="F5" s="32" t="s">
        <v>142</v>
      </c>
      <c r="G5" s="21"/>
      <c r="H5" s="33">
        <f t="shared" ref="H5:H12" si="0">J5+L5+N5</f>
        <v>0</v>
      </c>
      <c r="I5" s="21"/>
      <c r="J5" s="33">
        <f>TRUNC(J6+J7+J8+J9+J10+J11+J12)</f>
        <v>0</v>
      </c>
      <c r="K5" s="21"/>
      <c r="L5" s="33">
        <f>TRUNC(L6+L7+L8+L9+L10+L11+L12)</f>
        <v>0</v>
      </c>
      <c r="M5" s="21"/>
      <c r="N5" s="33">
        <f>TRUNC(N6+N7+N8+N9+N10+N11+N12)</f>
        <v>0</v>
      </c>
      <c r="O5" s="34"/>
    </row>
    <row r="6" spans="2:15" ht="19.7" customHeight="1" x14ac:dyDescent="0.2">
      <c r="B6" s="12" t="s">
        <v>187</v>
      </c>
      <c r="C6" s="13" t="s">
        <v>25</v>
      </c>
      <c r="D6" s="13" t="s">
        <v>96</v>
      </c>
      <c r="E6" s="15">
        <v>1</v>
      </c>
      <c r="F6" s="14" t="s">
        <v>142</v>
      </c>
      <c r="G6" s="21">
        <f t="shared" ref="G6:G12" si="1">I6+K6+M6</f>
        <v>0</v>
      </c>
      <c r="H6" s="35">
        <f t="shared" si="0"/>
        <v>0</v>
      </c>
      <c r="I6" s="23">
        <f>일위대가총괄표!G5</f>
        <v>0</v>
      </c>
      <c r="J6" s="35">
        <f>TRUNC(E6*I6,1)</f>
        <v>0</v>
      </c>
      <c r="K6" s="23">
        <f>일위대가총괄표!H5</f>
        <v>0</v>
      </c>
      <c r="L6" s="35">
        <f>TRUNC(E6*K6,1)</f>
        <v>0</v>
      </c>
      <c r="M6" s="23">
        <f>일위대가총괄표!I5</f>
        <v>0</v>
      </c>
      <c r="N6" s="35">
        <f>TRUNC(E6*M6,1)</f>
        <v>0</v>
      </c>
      <c r="O6" s="16"/>
    </row>
    <row r="7" spans="2:15" ht="19.7" customHeight="1" x14ac:dyDescent="0.2">
      <c r="B7" s="12" t="s">
        <v>187</v>
      </c>
      <c r="C7" s="13" t="s">
        <v>25</v>
      </c>
      <c r="D7" s="13" t="s">
        <v>122</v>
      </c>
      <c r="E7" s="15">
        <v>1</v>
      </c>
      <c r="F7" s="14" t="s">
        <v>142</v>
      </c>
      <c r="G7" s="21">
        <f t="shared" si="1"/>
        <v>0</v>
      </c>
      <c r="H7" s="35">
        <f t="shared" si="0"/>
        <v>0</v>
      </c>
      <c r="I7" s="23">
        <f>일위대가총괄표!G6</f>
        <v>0</v>
      </c>
      <c r="J7" s="35">
        <f>TRUNC(E7*I7,1)</f>
        <v>0</v>
      </c>
      <c r="K7" s="23">
        <f>일위대가총괄표!H6</f>
        <v>0</v>
      </c>
      <c r="L7" s="35">
        <f>TRUNC(E7*K7,1)</f>
        <v>0</v>
      </c>
      <c r="M7" s="23">
        <f>일위대가총괄표!I6</f>
        <v>0</v>
      </c>
      <c r="N7" s="35">
        <f>TRUNC(E7*M7,1)</f>
        <v>0</v>
      </c>
      <c r="O7" s="16"/>
    </row>
    <row r="8" spans="2:15" ht="19.7" customHeight="1" x14ac:dyDescent="0.2">
      <c r="B8" s="12" t="s">
        <v>187</v>
      </c>
      <c r="C8" s="13" t="s">
        <v>25</v>
      </c>
      <c r="D8" s="13" t="s">
        <v>66</v>
      </c>
      <c r="E8" s="15">
        <v>1</v>
      </c>
      <c r="F8" s="14" t="s">
        <v>142</v>
      </c>
      <c r="G8" s="21">
        <f t="shared" si="1"/>
        <v>0</v>
      </c>
      <c r="H8" s="35">
        <f t="shared" si="0"/>
        <v>0</v>
      </c>
      <c r="I8" s="23">
        <f>일위대가총괄표!G11</f>
        <v>0</v>
      </c>
      <c r="J8" s="35">
        <f>TRUNC(E8*I8,1)</f>
        <v>0</v>
      </c>
      <c r="K8" s="23">
        <f>일위대가총괄표!H11</f>
        <v>0</v>
      </c>
      <c r="L8" s="35">
        <f>TRUNC(E8*K8,1)</f>
        <v>0</v>
      </c>
      <c r="M8" s="23">
        <f>일위대가총괄표!I11</f>
        <v>0</v>
      </c>
      <c r="N8" s="35">
        <f>TRUNC(E8*M8,1)</f>
        <v>0</v>
      </c>
      <c r="O8" s="16"/>
    </row>
    <row r="9" spans="2:15" ht="19.7" customHeight="1" x14ac:dyDescent="0.2">
      <c r="B9" s="12" t="s">
        <v>187</v>
      </c>
      <c r="C9" s="13" t="s">
        <v>25</v>
      </c>
      <c r="D9" s="13" t="s">
        <v>7</v>
      </c>
      <c r="E9" s="15">
        <v>1</v>
      </c>
      <c r="F9" s="14" t="s">
        <v>142</v>
      </c>
      <c r="G9" s="21">
        <f t="shared" si="1"/>
        <v>0</v>
      </c>
      <c r="H9" s="35">
        <f t="shared" si="0"/>
        <v>0</v>
      </c>
      <c r="I9" s="23">
        <f>일위대가총괄표!G14</f>
        <v>0</v>
      </c>
      <c r="J9" s="35">
        <f>TRUNC(E9*I9,1)</f>
        <v>0</v>
      </c>
      <c r="K9" s="23">
        <f>일위대가총괄표!H14</f>
        <v>0</v>
      </c>
      <c r="L9" s="35">
        <f>TRUNC(E9*K9,1)</f>
        <v>0</v>
      </c>
      <c r="M9" s="23">
        <f>일위대가총괄표!I14</f>
        <v>0</v>
      </c>
      <c r="N9" s="35">
        <f>TRUNC(E9*M9,1)</f>
        <v>0</v>
      </c>
      <c r="O9" s="16"/>
    </row>
    <row r="10" spans="2:15" ht="19.7" customHeight="1" x14ac:dyDescent="0.2">
      <c r="B10" s="12" t="s">
        <v>187</v>
      </c>
      <c r="C10" s="13" t="s">
        <v>25</v>
      </c>
      <c r="D10" s="13" t="s">
        <v>150</v>
      </c>
      <c r="E10" s="15">
        <v>1</v>
      </c>
      <c r="F10" s="14" t="s">
        <v>142</v>
      </c>
      <c r="G10" s="21">
        <f t="shared" si="1"/>
        <v>0</v>
      </c>
      <c r="H10" s="35">
        <f t="shared" si="0"/>
        <v>0</v>
      </c>
      <c r="I10" s="23">
        <f>일위대가총괄표!G23</f>
        <v>0</v>
      </c>
      <c r="J10" s="35">
        <f>TRUNC(E10*I10,1)</f>
        <v>0</v>
      </c>
      <c r="K10" s="23">
        <f>일위대가총괄표!H23</f>
        <v>0</v>
      </c>
      <c r="L10" s="35">
        <f>TRUNC(E10*K10,1)</f>
        <v>0</v>
      </c>
      <c r="M10" s="23">
        <f>일위대가총괄표!I23</f>
        <v>0</v>
      </c>
      <c r="N10" s="35">
        <f>TRUNC(E10*M10,1)</f>
        <v>0</v>
      </c>
      <c r="O10" s="16"/>
    </row>
    <row r="11" spans="2:15" ht="19.7" customHeight="1" x14ac:dyDescent="0.2">
      <c r="B11" s="12" t="s">
        <v>187</v>
      </c>
      <c r="C11" s="13" t="s">
        <v>175</v>
      </c>
      <c r="D11" s="13" t="s">
        <v>185</v>
      </c>
      <c r="E11" s="15">
        <v>10</v>
      </c>
      <c r="F11" s="14" t="s">
        <v>40</v>
      </c>
      <c r="G11" s="21">
        <f t="shared" si="1"/>
        <v>0</v>
      </c>
      <c r="H11" s="35">
        <f t="shared" si="0"/>
        <v>0</v>
      </c>
      <c r="I11" s="21"/>
      <c r="J11" s="35">
        <f>TRUNC(E11*1/100*I11,1)</f>
        <v>0</v>
      </c>
      <c r="K11" s="21"/>
      <c r="L11" s="35">
        <f>TRUNC(E11*1/100*K11,1)</f>
        <v>0</v>
      </c>
      <c r="M11" s="21">
        <f>H10+H9+H8+H7+H6</f>
        <v>0</v>
      </c>
      <c r="N11" s="35">
        <f>TRUNC(E11*1/100*M11,1)</f>
        <v>0</v>
      </c>
      <c r="O11" s="16"/>
    </row>
    <row r="12" spans="2:15" ht="19.7" customHeight="1" x14ac:dyDescent="0.2">
      <c r="B12" s="12" t="s">
        <v>187</v>
      </c>
      <c r="C12" s="13" t="s">
        <v>131</v>
      </c>
      <c r="D12" s="13" t="s">
        <v>187</v>
      </c>
      <c r="E12" s="15">
        <v>1</v>
      </c>
      <c r="F12" s="14" t="s">
        <v>142</v>
      </c>
      <c r="G12" s="21">
        <f t="shared" si="1"/>
        <v>0</v>
      </c>
      <c r="H12" s="35">
        <f t="shared" si="0"/>
        <v>0</v>
      </c>
      <c r="I12" s="21"/>
      <c r="J12" s="35">
        <f>TRUNC(E12*I12,1)</f>
        <v>0</v>
      </c>
      <c r="K12" s="21"/>
      <c r="L12" s="35">
        <f>TRUNC(E12*K12,1)</f>
        <v>0</v>
      </c>
      <c r="M12" s="21">
        <v>0</v>
      </c>
      <c r="N12" s="35">
        <f>TRUNC(E12*M12,1)</f>
        <v>0</v>
      </c>
      <c r="O12" s="16"/>
    </row>
    <row r="13" spans="2:15" ht="19.7" customHeight="1" x14ac:dyDescent="0.2">
      <c r="B13" s="12" t="s">
        <v>187</v>
      </c>
      <c r="C13" s="13" t="s">
        <v>187</v>
      </c>
      <c r="D13" s="13" t="s">
        <v>187</v>
      </c>
      <c r="E13" s="15"/>
      <c r="F13" s="14" t="s">
        <v>187</v>
      </c>
      <c r="G13" s="21"/>
      <c r="H13" s="15"/>
      <c r="I13" s="21"/>
      <c r="J13" s="24">
        <f>TRUNC(E13*I13,1)</f>
        <v>0</v>
      </c>
      <c r="K13" s="21"/>
      <c r="L13" s="24">
        <f>TRUNC(E13*K13,1)</f>
        <v>0</v>
      </c>
      <c r="M13" s="21"/>
      <c r="N13" s="24">
        <f>TRUNC(E13*M13,1)</f>
        <v>0</v>
      </c>
      <c r="O13" s="16"/>
    </row>
    <row r="14" spans="2:15" ht="19.7" customHeight="1" x14ac:dyDescent="0.2">
      <c r="B14" s="38" t="s">
        <v>189</v>
      </c>
      <c r="C14" s="29" t="s">
        <v>25</v>
      </c>
      <c r="D14" s="29" t="s">
        <v>96</v>
      </c>
      <c r="E14" s="4"/>
      <c r="F14" s="39" t="s">
        <v>142</v>
      </c>
      <c r="G14" s="3"/>
      <c r="H14" s="40">
        <f t="shared" ref="H14:H21" si="2">J14+L14+N14</f>
        <v>0</v>
      </c>
      <c r="I14" s="3"/>
      <c r="J14" s="30">
        <f>TRUNC(J15+J16+J17+J18+J19+J20+J21)</f>
        <v>0</v>
      </c>
      <c r="K14" s="3"/>
      <c r="L14" s="40">
        <f>TRUNC(L15+L16+L17+L18+L19+L20+L21)</f>
        <v>0</v>
      </c>
      <c r="M14" s="3"/>
      <c r="N14" s="30">
        <f>TRUNC(N15+N16+N17+N18+N19+N20+N21)</f>
        <v>0</v>
      </c>
      <c r="O14" s="41"/>
    </row>
    <row r="15" spans="2:15" ht="19.7" customHeight="1" x14ac:dyDescent="0.2">
      <c r="B15" s="12" t="s">
        <v>187</v>
      </c>
      <c r="C15" s="13" t="s">
        <v>124</v>
      </c>
      <c r="D15" s="13" t="s">
        <v>82</v>
      </c>
      <c r="E15" s="15">
        <v>2</v>
      </c>
      <c r="F15" s="14" t="s">
        <v>41</v>
      </c>
      <c r="G15" s="21">
        <f t="shared" ref="G15:G21" si="3">I15+K15+M15</f>
        <v>0</v>
      </c>
      <c r="H15" s="35">
        <f t="shared" si="2"/>
        <v>0</v>
      </c>
      <c r="I15" s="23">
        <f>자재단가!AA5</f>
        <v>0</v>
      </c>
      <c r="J15" s="35">
        <f t="shared" ref="J15:J22" si="4">TRUNC(E15*I15,1)</f>
        <v>0</v>
      </c>
      <c r="K15" s="23">
        <f>자재단가!R5</f>
        <v>0</v>
      </c>
      <c r="L15" s="35">
        <f t="shared" ref="L15:L22" si="5">TRUNC(E15*K15,1)</f>
        <v>0</v>
      </c>
      <c r="M15" s="23">
        <f>자재단가!AC5</f>
        <v>0</v>
      </c>
      <c r="N15" s="35">
        <f t="shared" ref="N15:N22" si="6">TRUNC(E15*M15,1)</f>
        <v>0</v>
      </c>
      <c r="O15" s="16"/>
    </row>
    <row r="16" spans="2:15" ht="19.7" customHeight="1" x14ac:dyDescent="0.2">
      <c r="B16" s="12" t="s">
        <v>187</v>
      </c>
      <c r="C16" s="13" t="s">
        <v>32</v>
      </c>
      <c r="D16" s="13" t="s">
        <v>13</v>
      </c>
      <c r="E16" s="15">
        <v>1</v>
      </c>
      <c r="F16" s="14" t="s">
        <v>41</v>
      </c>
      <c r="G16" s="21">
        <f t="shared" si="3"/>
        <v>0</v>
      </c>
      <c r="H16" s="35">
        <f t="shared" si="2"/>
        <v>0</v>
      </c>
      <c r="I16" s="23">
        <f>자재단가!AA6</f>
        <v>0</v>
      </c>
      <c r="J16" s="35">
        <f t="shared" si="4"/>
        <v>0</v>
      </c>
      <c r="K16" s="23">
        <f>자재단가!R6</f>
        <v>0</v>
      </c>
      <c r="L16" s="35">
        <f t="shared" si="5"/>
        <v>0</v>
      </c>
      <c r="M16" s="23">
        <f>자재단가!AC6</f>
        <v>0</v>
      </c>
      <c r="N16" s="35">
        <f t="shared" si="6"/>
        <v>0</v>
      </c>
      <c r="O16" s="16"/>
    </row>
    <row r="17" spans="2:15" ht="19.7" customHeight="1" x14ac:dyDescent="0.2">
      <c r="B17" s="12" t="s">
        <v>187</v>
      </c>
      <c r="C17" s="13" t="s">
        <v>182</v>
      </c>
      <c r="D17" s="13" t="s">
        <v>153</v>
      </c>
      <c r="E17" s="15">
        <v>1</v>
      </c>
      <c r="F17" s="14" t="s">
        <v>41</v>
      </c>
      <c r="G17" s="21">
        <f t="shared" si="3"/>
        <v>0</v>
      </c>
      <c r="H17" s="35">
        <f t="shared" si="2"/>
        <v>0</v>
      </c>
      <c r="I17" s="23">
        <f>자재단가!AA7</f>
        <v>0</v>
      </c>
      <c r="J17" s="35">
        <f t="shared" si="4"/>
        <v>0</v>
      </c>
      <c r="K17" s="23">
        <f>자재단가!R7</f>
        <v>0</v>
      </c>
      <c r="L17" s="35">
        <f t="shared" si="5"/>
        <v>0</v>
      </c>
      <c r="M17" s="23">
        <f>자재단가!AC7</f>
        <v>0</v>
      </c>
      <c r="N17" s="35">
        <f t="shared" si="6"/>
        <v>0</v>
      </c>
      <c r="O17" s="16"/>
    </row>
    <row r="18" spans="2:15" ht="19.7" customHeight="1" x14ac:dyDescent="0.2">
      <c r="B18" s="12" t="s">
        <v>187</v>
      </c>
      <c r="C18" s="13" t="s">
        <v>179</v>
      </c>
      <c r="D18" s="13" t="s">
        <v>36</v>
      </c>
      <c r="E18" s="15">
        <v>1</v>
      </c>
      <c r="F18" s="14" t="s">
        <v>41</v>
      </c>
      <c r="G18" s="21">
        <f t="shared" si="3"/>
        <v>0</v>
      </c>
      <c r="H18" s="35">
        <f t="shared" si="2"/>
        <v>0</v>
      </c>
      <c r="I18" s="23">
        <f>자재단가!AA8</f>
        <v>0</v>
      </c>
      <c r="J18" s="35">
        <f t="shared" si="4"/>
        <v>0</v>
      </c>
      <c r="K18" s="23">
        <f>자재단가!R8</f>
        <v>0</v>
      </c>
      <c r="L18" s="35">
        <f t="shared" si="5"/>
        <v>0</v>
      </c>
      <c r="M18" s="23">
        <f>자재단가!AC8</f>
        <v>0</v>
      </c>
      <c r="N18" s="35">
        <f t="shared" si="6"/>
        <v>0</v>
      </c>
      <c r="O18" s="16"/>
    </row>
    <row r="19" spans="2:15" ht="19.7" customHeight="1" x14ac:dyDescent="0.2">
      <c r="B19" s="12" t="s">
        <v>187</v>
      </c>
      <c r="C19" s="13" t="s">
        <v>15</v>
      </c>
      <c r="D19" s="13" t="s">
        <v>178</v>
      </c>
      <c r="E19" s="15">
        <v>2</v>
      </c>
      <c r="F19" s="14" t="s">
        <v>41</v>
      </c>
      <c r="G19" s="21">
        <f t="shared" si="3"/>
        <v>0</v>
      </c>
      <c r="H19" s="35">
        <f t="shared" si="2"/>
        <v>0</v>
      </c>
      <c r="I19" s="23">
        <f>자재단가!AA9</f>
        <v>0</v>
      </c>
      <c r="J19" s="35">
        <f t="shared" si="4"/>
        <v>0</v>
      </c>
      <c r="K19" s="23">
        <f>자재단가!R9</f>
        <v>0</v>
      </c>
      <c r="L19" s="35">
        <f t="shared" si="5"/>
        <v>0</v>
      </c>
      <c r="M19" s="23">
        <f>자재단가!AC9</f>
        <v>0</v>
      </c>
      <c r="N19" s="35">
        <f t="shared" si="6"/>
        <v>0</v>
      </c>
      <c r="O19" s="16"/>
    </row>
    <row r="20" spans="2:15" ht="19.7" customHeight="1" x14ac:dyDescent="0.2">
      <c r="B20" s="12" t="s">
        <v>187</v>
      </c>
      <c r="C20" s="13" t="s">
        <v>157</v>
      </c>
      <c r="D20" s="13" t="s">
        <v>90</v>
      </c>
      <c r="E20" s="15">
        <v>1</v>
      </c>
      <c r="F20" s="14" t="s">
        <v>41</v>
      </c>
      <c r="G20" s="21">
        <f t="shared" si="3"/>
        <v>0</v>
      </c>
      <c r="H20" s="35">
        <f t="shared" si="2"/>
        <v>0</v>
      </c>
      <c r="I20" s="23">
        <f>자재단가!AA10</f>
        <v>0</v>
      </c>
      <c r="J20" s="35">
        <f t="shared" si="4"/>
        <v>0</v>
      </c>
      <c r="K20" s="23">
        <f>자재단가!R10</f>
        <v>0</v>
      </c>
      <c r="L20" s="35">
        <f t="shared" si="5"/>
        <v>0</v>
      </c>
      <c r="M20" s="23">
        <f>자재단가!AC10</f>
        <v>0</v>
      </c>
      <c r="N20" s="35">
        <f t="shared" si="6"/>
        <v>0</v>
      </c>
      <c r="O20" s="16"/>
    </row>
    <row r="21" spans="2:15" ht="19.7" customHeight="1" x14ac:dyDescent="0.2">
      <c r="B21" s="12" t="s">
        <v>187</v>
      </c>
      <c r="C21" s="13" t="s">
        <v>101</v>
      </c>
      <c r="D21" s="13" t="s">
        <v>84</v>
      </c>
      <c r="E21" s="15">
        <v>5</v>
      </c>
      <c r="F21" s="14" t="s">
        <v>41</v>
      </c>
      <c r="G21" s="21">
        <f t="shared" si="3"/>
        <v>0</v>
      </c>
      <c r="H21" s="35">
        <f t="shared" si="2"/>
        <v>0</v>
      </c>
      <c r="I21" s="23">
        <f>자재단가!AA11</f>
        <v>0</v>
      </c>
      <c r="J21" s="35">
        <f t="shared" si="4"/>
        <v>0</v>
      </c>
      <c r="K21" s="23">
        <f>자재단가!R11</f>
        <v>0</v>
      </c>
      <c r="L21" s="35">
        <f t="shared" si="5"/>
        <v>0</v>
      </c>
      <c r="M21" s="23">
        <f>자재단가!AC11</f>
        <v>0</v>
      </c>
      <c r="N21" s="35">
        <f t="shared" si="6"/>
        <v>0</v>
      </c>
      <c r="O21" s="16"/>
    </row>
    <row r="22" spans="2:15" ht="19.7" customHeight="1" x14ac:dyDescent="0.2">
      <c r="B22" s="12" t="s">
        <v>187</v>
      </c>
      <c r="C22" s="13" t="s">
        <v>187</v>
      </c>
      <c r="D22" s="13" t="s">
        <v>187</v>
      </c>
      <c r="E22" s="15"/>
      <c r="F22" s="14" t="s">
        <v>187</v>
      </c>
      <c r="G22" s="21"/>
      <c r="H22" s="15"/>
      <c r="I22" s="21"/>
      <c r="J22" s="24">
        <f t="shared" si="4"/>
        <v>0</v>
      </c>
      <c r="K22" s="21"/>
      <c r="L22" s="24">
        <f t="shared" si="5"/>
        <v>0</v>
      </c>
      <c r="M22" s="21"/>
      <c r="N22" s="24">
        <f t="shared" si="6"/>
        <v>0</v>
      </c>
      <c r="O22" s="16"/>
    </row>
    <row r="23" spans="2:15" ht="19.7" customHeight="1" x14ac:dyDescent="0.2">
      <c r="B23" s="31" t="s">
        <v>190</v>
      </c>
      <c r="C23" s="22" t="s">
        <v>25</v>
      </c>
      <c r="D23" s="22" t="s">
        <v>122</v>
      </c>
      <c r="E23" s="15"/>
      <c r="F23" s="32" t="s">
        <v>142</v>
      </c>
      <c r="G23" s="21"/>
      <c r="H23" s="33">
        <f>J23+L23+N23</f>
        <v>0</v>
      </c>
      <c r="I23" s="21"/>
      <c r="J23" s="33">
        <f>TRUNC(J24+J25+J26)</f>
        <v>0</v>
      </c>
      <c r="K23" s="21"/>
      <c r="L23" s="24">
        <f>TRUNC(L24+L25+L26)</f>
        <v>0</v>
      </c>
      <c r="M23" s="21"/>
      <c r="N23" s="24">
        <f>TRUNC(N24+N25+N26)</f>
        <v>0</v>
      </c>
      <c r="O23" s="34"/>
    </row>
    <row r="24" spans="2:15" ht="19.7" customHeight="1" x14ac:dyDescent="0.2">
      <c r="B24" s="12" t="s">
        <v>187</v>
      </c>
      <c r="C24" s="13" t="s">
        <v>44</v>
      </c>
      <c r="D24" s="13" t="s">
        <v>117</v>
      </c>
      <c r="E24" s="15">
        <v>2</v>
      </c>
      <c r="F24" s="14" t="s">
        <v>41</v>
      </c>
      <c r="G24" s="21">
        <f>I24+K24+M24</f>
        <v>0</v>
      </c>
      <c r="H24" s="35">
        <f>J24+L24+N24</f>
        <v>0</v>
      </c>
      <c r="I24" s="23">
        <f>일위대가총괄표!G7</f>
        <v>0</v>
      </c>
      <c r="J24" s="35">
        <f>TRUNC(E24*I24,1)</f>
        <v>0</v>
      </c>
      <c r="K24" s="23">
        <f>일위대가총괄표!H7</f>
        <v>0</v>
      </c>
      <c r="L24" s="35">
        <f>TRUNC(E24*K24,1)</f>
        <v>0</v>
      </c>
      <c r="M24" s="23">
        <f>일위대가총괄표!I7</f>
        <v>0</v>
      </c>
      <c r="N24" s="35">
        <f>TRUNC(E24*M24,1)</f>
        <v>0</v>
      </c>
      <c r="O24" s="16"/>
    </row>
    <row r="25" spans="2:15" ht="19.7" customHeight="1" x14ac:dyDescent="0.2">
      <c r="B25" s="12" t="s">
        <v>187</v>
      </c>
      <c r="C25" s="13" t="s">
        <v>130</v>
      </c>
      <c r="D25" s="13" t="s">
        <v>141</v>
      </c>
      <c r="E25" s="15">
        <v>1</v>
      </c>
      <c r="F25" s="14" t="s">
        <v>75</v>
      </c>
      <c r="G25" s="21">
        <f>I25+K25+M25</f>
        <v>0</v>
      </c>
      <c r="H25" s="35">
        <f>J25+L25+N25</f>
        <v>0</v>
      </c>
      <c r="I25" s="23">
        <f>일위대가총괄표!G9</f>
        <v>0</v>
      </c>
      <c r="J25" s="35">
        <f>TRUNC(E25*I25,1)</f>
        <v>0</v>
      </c>
      <c r="K25" s="23">
        <f>일위대가총괄표!H9</f>
        <v>0</v>
      </c>
      <c r="L25" s="35">
        <f>TRUNC(E25*K25,1)</f>
        <v>0</v>
      </c>
      <c r="M25" s="23">
        <f>일위대가총괄표!I9</f>
        <v>0</v>
      </c>
      <c r="N25" s="35">
        <f>TRUNC(E25*M25,1)</f>
        <v>0</v>
      </c>
      <c r="O25" s="16"/>
    </row>
    <row r="26" spans="2:15" ht="19.7" customHeight="1" x14ac:dyDescent="0.2">
      <c r="B26" s="12" t="s">
        <v>187</v>
      </c>
      <c r="C26" s="13" t="s">
        <v>93</v>
      </c>
      <c r="D26" s="13" t="s">
        <v>172</v>
      </c>
      <c r="E26" s="15">
        <v>5</v>
      </c>
      <c r="F26" s="14" t="s">
        <v>41</v>
      </c>
      <c r="G26" s="21">
        <f>I26+K26+M26</f>
        <v>0</v>
      </c>
      <c r="H26" s="35">
        <f>J26+L26+N26</f>
        <v>0</v>
      </c>
      <c r="I26" s="23">
        <f>일위대가총괄표!G10</f>
        <v>0</v>
      </c>
      <c r="J26" s="35">
        <f>TRUNC(E26*I26,1)</f>
        <v>0</v>
      </c>
      <c r="K26" s="23">
        <f>일위대가총괄표!H10</f>
        <v>0</v>
      </c>
      <c r="L26" s="35">
        <f>TRUNC(E26*K26,1)</f>
        <v>0</v>
      </c>
      <c r="M26" s="23">
        <f>일위대가총괄표!I10</f>
        <v>0</v>
      </c>
      <c r="N26" s="35">
        <f>TRUNC(E26*M26,1)</f>
        <v>0</v>
      </c>
      <c r="O26" s="16"/>
    </row>
    <row r="27" spans="2:15" ht="19.7" customHeight="1" x14ac:dyDescent="0.2">
      <c r="B27" s="12" t="s">
        <v>187</v>
      </c>
      <c r="C27" s="13" t="s">
        <v>187</v>
      </c>
      <c r="D27" s="13" t="s">
        <v>187</v>
      </c>
      <c r="E27" s="15"/>
      <c r="F27" s="14" t="s">
        <v>187</v>
      </c>
      <c r="G27" s="21"/>
      <c r="H27" s="15"/>
      <c r="I27" s="21"/>
      <c r="J27" s="24">
        <f>TRUNC(E27*I27,1)</f>
        <v>0</v>
      </c>
      <c r="K27" s="21"/>
      <c r="L27" s="24">
        <f>TRUNC(E27*K27,1)</f>
        <v>0</v>
      </c>
      <c r="M27" s="21"/>
      <c r="N27" s="24">
        <f>TRUNC(E27*M27,1)</f>
        <v>0</v>
      </c>
      <c r="O27" s="16"/>
    </row>
    <row r="28" spans="2:15" ht="19.7" customHeight="1" x14ac:dyDescent="0.2">
      <c r="B28" s="31" t="s">
        <v>191</v>
      </c>
      <c r="C28" s="22" t="s">
        <v>44</v>
      </c>
      <c r="D28" s="22" t="s">
        <v>117</v>
      </c>
      <c r="E28" s="15"/>
      <c r="F28" s="32" t="s">
        <v>41</v>
      </c>
      <c r="G28" s="21"/>
      <c r="H28" s="33">
        <f>J28+L28+N28</f>
        <v>0</v>
      </c>
      <c r="I28" s="21"/>
      <c r="J28" s="33">
        <f>TRUNC(J29)</f>
        <v>0</v>
      </c>
      <c r="K28" s="21"/>
      <c r="L28" s="24">
        <f>TRUNC(L29)</f>
        <v>0</v>
      </c>
      <c r="M28" s="21"/>
      <c r="N28" s="24">
        <f>TRUNC(N29)</f>
        <v>0</v>
      </c>
      <c r="O28" s="34"/>
    </row>
    <row r="29" spans="2:15" ht="19.7" customHeight="1" x14ac:dyDescent="0.2">
      <c r="B29" s="12" t="s">
        <v>187</v>
      </c>
      <c r="C29" s="13" t="s">
        <v>77</v>
      </c>
      <c r="D29" s="13" t="s">
        <v>187</v>
      </c>
      <c r="E29" s="36">
        <v>0.3</v>
      </c>
      <c r="F29" s="14" t="s">
        <v>121</v>
      </c>
      <c r="G29" s="21">
        <f>I29+K29+M29</f>
        <v>0</v>
      </c>
      <c r="H29" s="35">
        <f>J29+L29+N29</f>
        <v>0</v>
      </c>
      <c r="I29" s="23">
        <f>일위대가총괄표!G8</f>
        <v>0</v>
      </c>
      <c r="J29" s="35">
        <f>TRUNC(E29*I29,1)</f>
        <v>0</v>
      </c>
      <c r="K29" s="23">
        <f>일위대가총괄표!H8</f>
        <v>0</v>
      </c>
      <c r="L29" s="35">
        <f>TRUNC(E29*K29,1)</f>
        <v>0</v>
      </c>
      <c r="M29" s="23">
        <f>일위대가총괄표!I8</f>
        <v>0</v>
      </c>
      <c r="N29" s="35">
        <f>TRUNC(E29*M29,1)</f>
        <v>0</v>
      </c>
      <c r="O29" s="16"/>
    </row>
    <row r="30" spans="2:15" ht="19.7" customHeight="1" x14ac:dyDescent="0.2">
      <c r="B30" s="12" t="s">
        <v>187</v>
      </c>
      <c r="C30" s="13" t="s">
        <v>187</v>
      </c>
      <c r="D30" s="13" t="s">
        <v>187</v>
      </c>
      <c r="E30" s="15"/>
      <c r="F30" s="14" t="s">
        <v>187</v>
      </c>
      <c r="G30" s="21"/>
      <c r="H30" s="15"/>
      <c r="I30" s="21"/>
      <c r="J30" s="24">
        <f>TRUNC(E30*I30,1)</f>
        <v>0</v>
      </c>
      <c r="K30" s="21"/>
      <c r="L30" s="24">
        <f>TRUNC(E30*K30,1)</f>
        <v>0</v>
      </c>
      <c r="M30" s="21"/>
      <c r="N30" s="24">
        <f>TRUNC(E30*M30,1)</f>
        <v>0</v>
      </c>
      <c r="O30" s="16"/>
    </row>
    <row r="31" spans="2:15" ht="19.7" customHeight="1" x14ac:dyDescent="0.2">
      <c r="B31" s="31" t="s">
        <v>192</v>
      </c>
      <c r="C31" s="22" t="s">
        <v>77</v>
      </c>
      <c r="D31" s="22" t="s">
        <v>187</v>
      </c>
      <c r="E31" s="15"/>
      <c r="F31" s="32" t="s">
        <v>121</v>
      </c>
      <c r="G31" s="21"/>
      <c r="H31" s="33">
        <f t="shared" ref="H31:H38" si="7">J31+L31+N31</f>
        <v>0</v>
      </c>
      <c r="I31" s="21"/>
      <c r="J31" s="33">
        <f>TRUNC(J32+J33+J34+J35+J36+J37+J38)</f>
        <v>0</v>
      </c>
      <c r="K31" s="21"/>
      <c r="L31" s="24">
        <f>TRUNC(L32+L33+L34+L35+L36+L37+L38)</f>
        <v>0</v>
      </c>
      <c r="M31" s="21"/>
      <c r="N31" s="24">
        <f>TRUNC(N32+N33+N34+N35+N36+N37+N38)</f>
        <v>0</v>
      </c>
      <c r="O31" s="34"/>
    </row>
    <row r="32" spans="2:15" ht="19.7" customHeight="1" x14ac:dyDescent="0.2">
      <c r="B32" s="12" t="s">
        <v>187</v>
      </c>
      <c r="C32" s="13" t="s">
        <v>97</v>
      </c>
      <c r="D32" s="13" t="s">
        <v>116</v>
      </c>
      <c r="E32" s="36">
        <v>0.5</v>
      </c>
      <c r="F32" s="14" t="s">
        <v>162</v>
      </c>
      <c r="G32" s="21">
        <f t="shared" ref="G32:G38" si="8">I32+K32+M32</f>
        <v>0</v>
      </c>
      <c r="H32" s="35">
        <f t="shared" si="7"/>
        <v>0</v>
      </c>
      <c r="I32" s="23">
        <f>노임단가!F12</f>
        <v>0</v>
      </c>
      <c r="J32" s="35">
        <f>TRUNC(E32*I32,1)</f>
        <v>0</v>
      </c>
      <c r="K32" s="23">
        <f>노임단가!AB12</f>
        <v>0</v>
      </c>
      <c r="L32" s="35">
        <f>TRUNC(E32*K32,1)</f>
        <v>0</v>
      </c>
      <c r="M32" s="23">
        <f>노임단가!AC12</f>
        <v>0</v>
      </c>
      <c r="N32" s="35">
        <f>TRUNC(E32*M32,1)</f>
        <v>0</v>
      </c>
      <c r="O32" s="16"/>
    </row>
    <row r="33" spans="2:15" ht="19.7" customHeight="1" x14ac:dyDescent="0.2">
      <c r="B33" s="12" t="s">
        <v>187</v>
      </c>
      <c r="C33" s="13" t="s">
        <v>16</v>
      </c>
      <c r="D33" s="13" t="s">
        <v>187</v>
      </c>
      <c r="E33" s="36">
        <v>7.24</v>
      </c>
      <c r="F33" s="14" t="s">
        <v>162</v>
      </c>
      <c r="G33" s="21">
        <f t="shared" si="8"/>
        <v>0</v>
      </c>
      <c r="H33" s="35">
        <f t="shared" si="7"/>
        <v>0</v>
      </c>
      <c r="I33" s="23">
        <f>노임단가!F13</f>
        <v>0</v>
      </c>
      <c r="J33" s="35">
        <f>TRUNC(E33*I33,1)</f>
        <v>0</v>
      </c>
      <c r="K33" s="23">
        <f>노임단가!AB13</f>
        <v>0</v>
      </c>
      <c r="L33" s="35">
        <f>TRUNC(E33*K33,1)</f>
        <v>0</v>
      </c>
      <c r="M33" s="23">
        <f>노임단가!AC13</f>
        <v>0</v>
      </c>
      <c r="N33" s="35">
        <f>TRUNC(E33*M33,1)</f>
        <v>0</v>
      </c>
      <c r="O33" s="16"/>
    </row>
    <row r="34" spans="2:15" ht="19.7" customHeight="1" x14ac:dyDescent="0.2">
      <c r="B34" s="12" t="s">
        <v>187</v>
      </c>
      <c r="C34" s="13" t="s">
        <v>99</v>
      </c>
      <c r="D34" s="13" t="s">
        <v>187</v>
      </c>
      <c r="E34" s="36">
        <v>2.86</v>
      </c>
      <c r="F34" s="14" t="s">
        <v>162</v>
      </c>
      <c r="G34" s="21">
        <f t="shared" si="8"/>
        <v>0</v>
      </c>
      <c r="H34" s="35">
        <f t="shared" si="7"/>
        <v>0</v>
      </c>
      <c r="I34" s="23">
        <f>노임단가!F7</f>
        <v>0</v>
      </c>
      <c r="J34" s="35">
        <f>TRUNC(E34*I34,1)</f>
        <v>0</v>
      </c>
      <c r="K34" s="23">
        <f>노임단가!AB7</f>
        <v>0</v>
      </c>
      <c r="L34" s="35">
        <f>TRUNC(E34*K34,1)</f>
        <v>0</v>
      </c>
      <c r="M34" s="23">
        <f>노임단가!AC7</f>
        <v>0</v>
      </c>
      <c r="N34" s="35">
        <f>TRUNC(E34*M34,1)</f>
        <v>0</v>
      </c>
      <c r="O34" s="16"/>
    </row>
    <row r="35" spans="2:15" ht="19.7" customHeight="1" x14ac:dyDescent="0.2">
      <c r="B35" s="12" t="s">
        <v>187</v>
      </c>
      <c r="C35" s="13" t="s">
        <v>29</v>
      </c>
      <c r="D35" s="13" t="s">
        <v>187</v>
      </c>
      <c r="E35" s="36">
        <v>0.95</v>
      </c>
      <c r="F35" s="14" t="s">
        <v>162</v>
      </c>
      <c r="G35" s="21">
        <f t="shared" si="8"/>
        <v>0</v>
      </c>
      <c r="H35" s="35">
        <f t="shared" si="7"/>
        <v>0</v>
      </c>
      <c r="I35" s="23">
        <f>노임단가!F6</f>
        <v>0</v>
      </c>
      <c r="J35" s="35">
        <f>TRUNC(E35*I35,1)</f>
        <v>0</v>
      </c>
      <c r="K35" s="23">
        <f>노임단가!AB6</f>
        <v>0</v>
      </c>
      <c r="L35" s="35">
        <f>TRUNC(E35*K35,1)</f>
        <v>0</v>
      </c>
      <c r="M35" s="23">
        <f>노임단가!AC6</f>
        <v>0</v>
      </c>
      <c r="N35" s="35">
        <f>TRUNC(E35*M35,1)</f>
        <v>0</v>
      </c>
      <c r="O35" s="16"/>
    </row>
    <row r="36" spans="2:15" ht="19.7" customHeight="1" x14ac:dyDescent="0.2">
      <c r="B36" s="12" t="s">
        <v>187</v>
      </c>
      <c r="C36" s="13" t="s">
        <v>154</v>
      </c>
      <c r="D36" s="13" t="s">
        <v>187</v>
      </c>
      <c r="E36" s="36">
        <v>3.9</v>
      </c>
      <c r="F36" s="14" t="s">
        <v>162</v>
      </c>
      <c r="G36" s="21">
        <f t="shared" si="8"/>
        <v>0</v>
      </c>
      <c r="H36" s="35">
        <f t="shared" si="7"/>
        <v>0</v>
      </c>
      <c r="I36" s="23">
        <f>노임단가!F4</f>
        <v>0</v>
      </c>
      <c r="J36" s="35">
        <f>TRUNC(E36*I36,1)</f>
        <v>0</v>
      </c>
      <c r="K36" s="23">
        <f>노임단가!AB4</f>
        <v>0</v>
      </c>
      <c r="L36" s="35">
        <f>TRUNC(E36*K36,1)</f>
        <v>0</v>
      </c>
      <c r="M36" s="23">
        <f>노임단가!AC4</f>
        <v>0</v>
      </c>
      <c r="N36" s="35">
        <f>TRUNC(E36*M36,1)</f>
        <v>0</v>
      </c>
      <c r="O36" s="16"/>
    </row>
    <row r="37" spans="2:15" ht="19.7" customHeight="1" x14ac:dyDescent="0.2">
      <c r="B37" s="12" t="s">
        <v>187</v>
      </c>
      <c r="C37" s="13" t="s">
        <v>177</v>
      </c>
      <c r="D37" s="13" t="s">
        <v>51</v>
      </c>
      <c r="E37" s="15">
        <v>10</v>
      </c>
      <c r="F37" s="14" t="s">
        <v>40</v>
      </c>
      <c r="G37" s="21">
        <f t="shared" si="8"/>
        <v>0</v>
      </c>
      <c r="H37" s="35">
        <f t="shared" si="7"/>
        <v>0</v>
      </c>
      <c r="I37" s="21">
        <f>J36+J35+J34+J33+J32</f>
        <v>0</v>
      </c>
      <c r="J37" s="35">
        <f>TRUNC(E37*1/100*I37,1)</f>
        <v>0</v>
      </c>
      <c r="K37" s="21"/>
      <c r="L37" s="35">
        <f>TRUNC(E37*1/100*K37,1)</f>
        <v>0</v>
      </c>
      <c r="M37" s="21"/>
      <c r="N37" s="35">
        <f>TRUNC(E37*1/100*M37,1)</f>
        <v>0</v>
      </c>
      <c r="O37" s="16"/>
    </row>
    <row r="38" spans="2:15" ht="19.7" customHeight="1" x14ac:dyDescent="0.2">
      <c r="B38" s="12" t="s">
        <v>187</v>
      </c>
      <c r="C38" s="13" t="s">
        <v>117</v>
      </c>
      <c r="D38" s="13" t="s">
        <v>28</v>
      </c>
      <c r="E38" s="15">
        <v>20</v>
      </c>
      <c r="F38" s="14" t="s">
        <v>40</v>
      </c>
      <c r="G38" s="21">
        <f t="shared" si="8"/>
        <v>0</v>
      </c>
      <c r="H38" s="35">
        <f t="shared" si="7"/>
        <v>0</v>
      </c>
      <c r="I38" s="21">
        <f>J37+J36+J35+J34+J33+J32</f>
        <v>0</v>
      </c>
      <c r="J38" s="35">
        <f>TRUNC(E38*1/100*I38,1)</f>
        <v>0</v>
      </c>
      <c r="K38" s="21"/>
      <c r="L38" s="35">
        <f>TRUNC(E38*1/100*K38,1)</f>
        <v>0</v>
      </c>
      <c r="M38" s="21"/>
      <c r="N38" s="35">
        <f>TRUNC(E38*1/100*M38,1)</f>
        <v>0</v>
      </c>
      <c r="O38" s="16"/>
    </row>
    <row r="39" spans="2:15" ht="19.7" customHeight="1" x14ac:dyDescent="0.2">
      <c r="B39" s="12" t="s">
        <v>187</v>
      </c>
      <c r="C39" s="13" t="s">
        <v>187</v>
      </c>
      <c r="D39" s="13" t="s">
        <v>187</v>
      </c>
      <c r="E39" s="15"/>
      <c r="F39" s="14" t="s">
        <v>187</v>
      </c>
      <c r="G39" s="21"/>
      <c r="H39" s="15"/>
      <c r="I39" s="21"/>
      <c r="J39" s="24">
        <f>TRUNC(E39*I39,1)</f>
        <v>0</v>
      </c>
      <c r="K39" s="21"/>
      <c r="L39" s="24">
        <f>TRUNC(E39*K39,1)</f>
        <v>0</v>
      </c>
      <c r="M39" s="21"/>
      <c r="N39" s="24">
        <f>TRUNC(E39*M39,1)</f>
        <v>0</v>
      </c>
      <c r="O39" s="16"/>
    </row>
    <row r="40" spans="2:15" ht="19.7" customHeight="1" x14ac:dyDescent="0.2">
      <c r="B40" s="31" t="s">
        <v>193</v>
      </c>
      <c r="C40" s="29" t="s">
        <v>130</v>
      </c>
      <c r="D40" s="29" t="s">
        <v>141</v>
      </c>
      <c r="E40" s="4"/>
      <c r="F40" s="39" t="s">
        <v>75</v>
      </c>
      <c r="G40" s="3"/>
      <c r="H40" s="40">
        <f>J40+L40+N40</f>
        <v>0</v>
      </c>
      <c r="I40" s="3"/>
      <c r="J40" s="40">
        <f>TRUNC(J41+J42)</f>
        <v>0</v>
      </c>
      <c r="K40" s="3"/>
      <c r="L40" s="30">
        <f>TRUNC(L41+L42)</f>
        <v>0</v>
      </c>
      <c r="M40" s="3"/>
      <c r="N40" s="30">
        <f>TRUNC(N41+N42)</f>
        <v>0</v>
      </c>
      <c r="O40" s="41"/>
    </row>
    <row r="41" spans="2:15" ht="19.7" customHeight="1" x14ac:dyDescent="0.2">
      <c r="B41" s="12" t="s">
        <v>187</v>
      </c>
      <c r="C41" s="13" t="s">
        <v>156</v>
      </c>
      <c r="D41" s="13" t="s">
        <v>187</v>
      </c>
      <c r="E41" s="36">
        <v>8.82</v>
      </c>
      <c r="F41" s="14" t="s">
        <v>162</v>
      </c>
      <c r="G41" s="21">
        <f>I41+K41+M41</f>
        <v>0</v>
      </c>
      <c r="H41" s="35">
        <f>J41+L41+N41</f>
        <v>0</v>
      </c>
      <c r="I41" s="23">
        <f>노임단가!F14</f>
        <v>0</v>
      </c>
      <c r="J41" s="35">
        <f>TRUNC(E41*I41,1)</f>
        <v>0</v>
      </c>
      <c r="K41" s="23">
        <f>노임단가!AB14</f>
        <v>0</v>
      </c>
      <c r="L41" s="35">
        <f>TRUNC(E41*K41,1)</f>
        <v>0</v>
      </c>
      <c r="M41" s="23">
        <f>노임단가!AC14</f>
        <v>0</v>
      </c>
      <c r="N41" s="35">
        <f>TRUNC(E41*M41,1)</f>
        <v>0</v>
      </c>
      <c r="O41" s="16"/>
    </row>
    <row r="42" spans="2:15" ht="19.7" customHeight="1" x14ac:dyDescent="0.2">
      <c r="B42" s="12" t="s">
        <v>187</v>
      </c>
      <c r="C42" s="13" t="s">
        <v>140</v>
      </c>
      <c r="D42" s="13" t="s">
        <v>187</v>
      </c>
      <c r="E42" s="36">
        <v>5.88</v>
      </c>
      <c r="F42" s="14" t="s">
        <v>162</v>
      </c>
      <c r="G42" s="21">
        <f>I42+K42+M42</f>
        <v>0</v>
      </c>
      <c r="H42" s="35">
        <f>J42+L42+N42</f>
        <v>0</v>
      </c>
      <c r="I42" s="23">
        <f>노임단가!F5</f>
        <v>0</v>
      </c>
      <c r="J42" s="35">
        <f>TRUNC(E42*I42,1)</f>
        <v>0</v>
      </c>
      <c r="K42" s="23">
        <f>노임단가!AB5</f>
        <v>0</v>
      </c>
      <c r="L42" s="35">
        <f>TRUNC(E42*K42,1)</f>
        <v>0</v>
      </c>
      <c r="M42" s="23">
        <f>노임단가!AC5</f>
        <v>0</v>
      </c>
      <c r="N42" s="35">
        <f>TRUNC(E42*M42,1)</f>
        <v>0</v>
      </c>
      <c r="O42" s="16"/>
    </row>
    <row r="43" spans="2:15" ht="19.7" customHeight="1" x14ac:dyDescent="0.2">
      <c r="B43" s="12" t="s">
        <v>187</v>
      </c>
      <c r="C43" s="13" t="s">
        <v>187</v>
      </c>
      <c r="D43" s="13" t="s">
        <v>187</v>
      </c>
      <c r="E43" s="15"/>
      <c r="F43" s="14" t="s">
        <v>187</v>
      </c>
      <c r="G43" s="21"/>
      <c r="H43" s="15"/>
      <c r="I43" s="21"/>
      <c r="J43" s="24">
        <f>TRUNC(E43*I43,1)</f>
        <v>0</v>
      </c>
      <c r="K43" s="21"/>
      <c r="L43" s="24">
        <f>TRUNC(E43*K43,1)</f>
        <v>0</v>
      </c>
      <c r="M43" s="21"/>
      <c r="N43" s="24">
        <f>TRUNC(E43*M43,1)</f>
        <v>0</v>
      </c>
      <c r="O43" s="16"/>
    </row>
    <row r="44" spans="2:15" ht="19.7" customHeight="1" x14ac:dyDescent="0.2">
      <c r="B44" s="31" t="s">
        <v>194</v>
      </c>
      <c r="C44" s="22" t="s">
        <v>93</v>
      </c>
      <c r="D44" s="22" t="s">
        <v>172</v>
      </c>
      <c r="E44" s="15"/>
      <c r="F44" s="32" t="s">
        <v>41</v>
      </c>
      <c r="G44" s="21"/>
      <c r="H44" s="33">
        <f>J44+L44+N44</f>
        <v>0</v>
      </c>
      <c r="I44" s="21"/>
      <c r="J44" s="33">
        <f>TRUNC(J45)</f>
        <v>0</v>
      </c>
      <c r="K44" s="21"/>
      <c r="L44" s="24">
        <f>TRUNC(L45)</f>
        <v>0</v>
      </c>
      <c r="M44" s="21"/>
      <c r="N44" s="24">
        <f>TRUNC(N45)</f>
        <v>0</v>
      </c>
      <c r="O44" s="34"/>
    </row>
    <row r="45" spans="2:15" ht="19.7" customHeight="1" x14ac:dyDescent="0.2">
      <c r="B45" s="12" t="s">
        <v>187</v>
      </c>
      <c r="C45" s="13" t="s">
        <v>156</v>
      </c>
      <c r="D45" s="13" t="s">
        <v>187</v>
      </c>
      <c r="E45" s="36">
        <v>0.3</v>
      </c>
      <c r="F45" s="14" t="s">
        <v>162</v>
      </c>
      <c r="G45" s="21">
        <f>I45+K45+M45</f>
        <v>0</v>
      </c>
      <c r="H45" s="35">
        <f>J45+L45+N45</f>
        <v>0</v>
      </c>
      <c r="I45" s="23">
        <f>노임단가!F14</f>
        <v>0</v>
      </c>
      <c r="J45" s="35">
        <f>TRUNC(E45*I45,1)</f>
        <v>0</v>
      </c>
      <c r="K45" s="23">
        <f>노임단가!AB14</f>
        <v>0</v>
      </c>
      <c r="L45" s="35">
        <f>TRUNC(E45*K45,1)</f>
        <v>0</v>
      </c>
      <c r="M45" s="23">
        <f>노임단가!AC14</f>
        <v>0</v>
      </c>
      <c r="N45" s="35">
        <f>TRUNC(E45*M45,1)</f>
        <v>0</v>
      </c>
      <c r="O45" s="16"/>
    </row>
    <row r="46" spans="2:15" ht="19.7" customHeight="1" x14ac:dyDescent="0.2">
      <c r="B46" s="12" t="s">
        <v>187</v>
      </c>
      <c r="C46" s="13" t="s">
        <v>187</v>
      </c>
      <c r="D46" s="13" t="s">
        <v>187</v>
      </c>
      <c r="E46" s="15"/>
      <c r="F46" s="14" t="s">
        <v>187</v>
      </c>
      <c r="G46" s="21"/>
      <c r="H46" s="15"/>
      <c r="I46" s="21"/>
      <c r="J46" s="24">
        <f>TRUNC(E46*I46,1)</f>
        <v>0</v>
      </c>
      <c r="K46" s="21"/>
      <c r="L46" s="24">
        <f>TRUNC(E46*K46,1)</f>
        <v>0</v>
      </c>
      <c r="M46" s="21"/>
      <c r="N46" s="24">
        <f>TRUNC(E46*M46,1)</f>
        <v>0</v>
      </c>
      <c r="O46" s="16"/>
    </row>
    <row r="47" spans="2:15" ht="19.7" customHeight="1" x14ac:dyDescent="0.2">
      <c r="B47" s="31" t="s">
        <v>195</v>
      </c>
      <c r="C47" s="22" t="s">
        <v>25</v>
      </c>
      <c r="D47" s="22" t="s">
        <v>66</v>
      </c>
      <c r="E47" s="15"/>
      <c r="F47" s="32" t="s">
        <v>142</v>
      </c>
      <c r="G47" s="21"/>
      <c r="H47" s="33">
        <f t="shared" ref="H47:H59" si="9">J47+L47+N47</f>
        <v>0</v>
      </c>
      <c r="I47" s="21"/>
      <c r="J47" s="33">
        <f>TRUNC(J48+J49+J50+J51+J52+J53+J54+J55+J56+J57+J58+J59)</f>
        <v>0</v>
      </c>
      <c r="K47" s="21"/>
      <c r="L47" s="33">
        <f>TRUNC(L48+L49+L50+L51+L52+L53+L54+L55+L56+L57+L58+L59)</f>
        <v>0</v>
      </c>
      <c r="M47" s="21"/>
      <c r="N47" s="24">
        <f>TRUNC(N48+N49+N50+N51+N52+N53+N54+N55+N56+N57+N58+N59)</f>
        <v>0</v>
      </c>
      <c r="O47" s="34"/>
    </row>
    <row r="48" spans="2:15" ht="19.7" customHeight="1" x14ac:dyDescent="0.2">
      <c r="B48" s="12" t="s">
        <v>187</v>
      </c>
      <c r="C48" s="13" t="s">
        <v>127</v>
      </c>
      <c r="D48" s="13" t="s">
        <v>52</v>
      </c>
      <c r="E48" s="15">
        <v>44</v>
      </c>
      <c r="F48" s="14" t="s">
        <v>100</v>
      </c>
      <c r="G48" s="21">
        <f t="shared" ref="G48:G59" si="10">I48+K48+M48</f>
        <v>0</v>
      </c>
      <c r="H48" s="35">
        <f t="shared" si="9"/>
        <v>0</v>
      </c>
      <c r="I48" s="23">
        <f>자재단가!AA12</f>
        <v>0</v>
      </c>
      <c r="J48" s="35">
        <f t="shared" ref="J48:J60" si="11">TRUNC(E48*I48,1)</f>
        <v>0</v>
      </c>
      <c r="K48" s="23">
        <f>자재단가!R12</f>
        <v>0</v>
      </c>
      <c r="L48" s="35">
        <f t="shared" ref="L48:L60" si="12">TRUNC(E48*K48,1)</f>
        <v>0</v>
      </c>
      <c r="M48" s="23">
        <f>자재단가!AC12</f>
        <v>0</v>
      </c>
      <c r="N48" s="35">
        <f t="shared" ref="N48:N60" si="13">TRUNC(E48*M48,1)</f>
        <v>0</v>
      </c>
      <c r="O48" s="16"/>
    </row>
    <row r="49" spans="2:15" ht="19.7" customHeight="1" x14ac:dyDescent="0.2">
      <c r="B49" s="12" t="s">
        <v>187</v>
      </c>
      <c r="C49" s="13" t="s">
        <v>127</v>
      </c>
      <c r="D49" s="13" t="s">
        <v>79</v>
      </c>
      <c r="E49" s="15">
        <v>21</v>
      </c>
      <c r="F49" s="14" t="s">
        <v>100</v>
      </c>
      <c r="G49" s="21">
        <f t="shared" si="10"/>
        <v>0</v>
      </c>
      <c r="H49" s="35">
        <f t="shared" si="9"/>
        <v>0</v>
      </c>
      <c r="I49" s="23">
        <f>자재단가!AA13</f>
        <v>0</v>
      </c>
      <c r="J49" s="35">
        <f t="shared" si="11"/>
        <v>0</v>
      </c>
      <c r="K49" s="23">
        <f>자재단가!R13</f>
        <v>0</v>
      </c>
      <c r="L49" s="35">
        <f t="shared" si="12"/>
        <v>0</v>
      </c>
      <c r="M49" s="23">
        <f>자재단가!AC13</f>
        <v>0</v>
      </c>
      <c r="N49" s="35">
        <f t="shared" si="13"/>
        <v>0</v>
      </c>
      <c r="O49" s="16"/>
    </row>
    <row r="50" spans="2:15" ht="19.7" customHeight="1" x14ac:dyDescent="0.2">
      <c r="B50" s="12" t="s">
        <v>187</v>
      </c>
      <c r="C50" s="13" t="s">
        <v>127</v>
      </c>
      <c r="D50" s="13" t="s">
        <v>50</v>
      </c>
      <c r="E50" s="15">
        <v>84</v>
      </c>
      <c r="F50" s="14" t="s">
        <v>100</v>
      </c>
      <c r="G50" s="21">
        <f t="shared" si="10"/>
        <v>0</v>
      </c>
      <c r="H50" s="35">
        <f t="shared" si="9"/>
        <v>0</v>
      </c>
      <c r="I50" s="23">
        <f>자재단가!AA14</f>
        <v>0</v>
      </c>
      <c r="J50" s="35">
        <f t="shared" si="11"/>
        <v>0</v>
      </c>
      <c r="K50" s="23">
        <f>자재단가!R14</f>
        <v>0</v>
      </c>
      <c r="L50" s="35">
        <f t="shared" si="12"/>
        <v>0</v>
      </c>
      <c r="M50" s="23">
        <f>자재단가!AC14</f>
        <v>0</v>
      </c>
      <c r="N50" s="35">
        <f t="shared" si="13"/>
        <v>0</v>
      </c>
      <c r="O50" s="16"/>
    </row>
    <row r="51" spans="2:15" ht="19.7" customHeight="1" x14ac:dyDescent="0.2">
      <c r="B51" s="12" t="s">
        <v>187</v>
      </c>
      <c r="C51" s="13" t="s">
        <v>48</v>
      </c>
      <c r="D51" s="13" t="s">
        <v>52</v>
      </c>
      <c r="E51" s="15">
        <v>10</v>
      </c>
      <c r="F51" s="14" t="s">
        <v>103</v>
      </c>
      <c r="G51" s="21">
        <f t="shared" si="10"/>
        <v>0</v>
      </c>
      <c r="H51" s="35">
        <f t="shared" si="9"/>
        <v>0</v>
      </c>
      <c r="I51" s="23">
        <f>자재단가!AA15</f>
        <v>0</v>
      </c>
      <c r="J51" s="35">
        <f t="shared" si="11"/>
        <v>0</v>
      </c>
      <c r="K51" s="23">
        <f>자재단가!R15</f>
        <v>0</v>
      </c>
      <c r="L51" s="35">
        <f t="shared" si="12"/>
        <v>0</v>
      </c>
      <c r="M51" s="23">
        <f>자재단가!AC15</f>
        <v>0</v>
      </c>
      <c r="N51" s="35">
        <f t="shared" si="13"/>
        <v>0</v>
      </c>
      <c r="O51" s="16"/>
    </row>
    <row r="52" spans="2:15" ht="19.7" customHeight="1" x14ac:dyDescent="0.2">
      <c r="B52" s="12" t="s">
        <v>187</v>
      </c>
      <c r="C52" s="13" t="s">
        <v>48</v>
      </c>
      <c r="D52" s="13" t="s">
        <v>79</v>
      </c>
      <c r="E52" s="15">
        <v>5</v>
      </c>
      <c r="F52" s="14" t="s">
        <v>103</v>
      </c>
      <c r="G52" s="21">
        <f t="shared" si="10"/>
        <v>0</v>
      </c>
      <c r="H52" s="35">
        <f t="shared" si="9"/>
        <v>0</v>
      </c>
      <c r="I52" s="23">
        <f>자재단가!AA16</f>
        <v>0</v>
      </c>
      <c r="J52" s="35">
        <f t="shared" si="11"/>
        <v>0</v>
      </c>
      <c r="K52" s="23">
        <f>자재단가!R16</f>
        <v>0</v>
      </c>
      <c r="L52" s="35">
        <f t="shared" si="12"/>
        <v>0</v>
      </c>
      <c r="M52" s="23">
        <f>자재단가!AC16</f>
        <v>0</v>
      </c>
      <c r="N52" s="35">
        <f t="shared" si="13"/>
        <v>0</v>
      </c>
      <c r="O52" s="16"/>
    </row>
    <row r="53" spans="2:15" ht="19.7" customHeight="1" x14ac:dyDescent="0.2">
      <c r="B53" s="12" t="s">
        <v>187</v>
      </c>
      <c r="C53" s="13" t="s">
        <v>48</v>
      </c>
      <c r="D53" s="13" t="s">
        <v>50</v>
      </c>
      <c r="E53" s="15">
        <v>19</v>
      </c>
      <c r="F53" s="14" t="s">
        <v>103</v>
      </c>
      <c r="G53" s="21">
        <f t="shared" si="10"/>
        <v>0</v>
      </c>
      <c r="H53" s="35">
        <f t="shared" si="9"/>
        <v>0</v>
      </c>
      <c r="I53" s="23">
        <f>자재단가!AA17</f>
        <v>0</v>
      </c>
      <c r="J53" s="35">
        <f t="shared" si="11"/>
        <v>0</v>
      </c>
      <c r="K53" s="23">
        <f>자재단가!R17</f>
        <v>0</v>
      </c>
      <c r="L53" s="35">
        <f t="shared" si="12"/>
        <v>0</v>
      </c>
      <c r="M53" s="23">
        <f>자재단가!AC17</f>
        <v>0</v>
      </c>
      <c r="N53" s="35">
        <f t="shared" si="13"/>
        <v>0</v>
      </c>
      <c r="O53" s="16"/>
    </row>
    <row r="54" spans="2:15" ht="19.7" customHeight="1" x14ac:dyDescent="0.2">
      <c r="B54" s="12" t="s">
        <v>187</v>
      </c>
      <c r="C54" s="13" t="s">
        <v>57</v>
      </c>
      <c r="D54" s="13" t="s">
        <v>50</v>
      </c>
      <c r="E54" s="15">
        <v>2</v>
      </c>
      <c r="F54" s="14" t="s">
        <v>103</v>
      </c>
      <c r="G54" s="21">
        <f t="shared" si="10"/>
        <v>0</v>
      </c>
      <c r="H54" s="35">
        <f t="shared" si="9"/>
        <v>0</v>
      </c>
      <c r="I54" s="23">
        <f>자재단가!AA18</f>
        <v>0</v>
      </c>
      <c r="J54" s="35">
        <f t="shared" si="11"/>
        <v>0</v>
      </c>
      <c r="K54" s="23">
        <f>자재단가!R18</f>
        <v>0</v>
      </c>
      <c r="L54" s="35">
        <f t="shared" si="12"/>
        <v>0</v>
      </c>
      <c r="M54" s="23">
        <f>자재단가!AC18</f>
        <v>0</v>
      </c>
      <c r="N54" s="35">
        <f t="shared" si="13"/>
        <v>0</v>
      </c>
      <c r="O54" s="16"/>
    </row>
    <row r="55" spans="2:15" ht="19.7" customHeight="1" x14ac:dyDescent="0.2">
      <c r="B55" s="12" t="s">
        <v>187</v>
      </c>
      <c r="C55" s="13" t="s">
        <v>133</v>
      </c>
      <c r="D55" s="13" t="s">
        <v>91</v>
      </c>
      <c r="E55" s="15">
        <v>5</v>
      </c>
      <c r="F55" s="14" t="s">
        <v>103</v>
      </c>
      <c r="G55" s="21">
        <f t="shared" si="10"/>
        <v>0</v>
      </c>
      <c r="H55" s="35">
        <f t="shared" si="9"/>
        <v>0</v>
      </c>
      <c r="I55" s="23">
        <f>자재단가!AA19</f>
        <v>0</v>
      </c>
      <c r="J55" s="35">
        <f t="shared" si="11"/>
        <v>0</v>
      </c>
      <c r="K55" s="23">
        <f>자재단가!R19</f>
        <v>0</v>
      </c>
      <c r="L55" s="35">
        <f t="shared" si="12"/>
        <v>0</v>
      </c>
      <c r="M55" s="23">
        <f>자재단가!AC19</f>
        <v>0</v>
      </c>
      <c r="N55" s="35">
        <f t="shared" si="13"/>
        <v>0</v>
      </c>
      <c r="O55" s="16"/>
    </row>
    <row r="56" spans="2:15" ht="19.7" customHeight="1" x14ac:dyDescent="0.2">
      <c r="B56" s="12" t="s">
        <v>187</v>
      </c>
      <c r="C56" s="13" t="s">
        <v>133</v>
      </c>
      <c r="D56" s="13" t="s">
        <v>20</v>
      </c>
      <c r="E56" s="15">
        <v>2</v>
      </c>
      <c r="F56" s="14" t="s">
        <v>103</v>
      </c>
      <c r="G56" s="21">
        <f t="shared" si="10"/>
        <v>0</v>
      </c>
      <c r="H56" s="35">
        <f t="shared" si="9"/>
        <v>0</v>
      </c>
      <c r="I56" s="23">
        <f>자재단가!AA20</f>
        <v>0</v>
      </c>
      <c r="J56" s="35">
        <f t="shared" si="11"/>
        <v>0</v>
      </c>
      <c r="K56" s="23">
        <f>자재단가!R20</f>
        <v>0</v>
      </c>
      <c r="L56" s="35">
        <f t="shared" si="12"/>
        <v>0</v>
      </c>
      <c r="M56" s="23">
        <f>자재단가!AC20</f>
        <v>0</v>
      </c>
      <c r="N56" s="35">
        <f t="shared" si="13"/>
        <v>0</v>
      </c>
      <c r="O56" s="16"/>
    </row>
    <row r="57" spans="2:15" ht="19.7" customHeight="1" x14ac:dyDescent="0.2">
      <c r="B57" s="12" t="s">
        <v>187</v>
      </c>
      <c r="C57" s="13" t="s">
        <v>133</v>
      </c>
      <c r="D57" s="13" t="s">
        <v>8</v>
      </c>
      <c r="E57" s="15">
        <v>5</v>
      </c>
      <c r="F57" s="14" t="s">
        <v>103</v>
      </c>
      <c r="G57" s="21">
        <f t="shared" si="10"/>
        <v>0</v>
      </c>
      <c r="H57" s="35">
        <f t="shared" si="9"/>
        <v>0</v>
      </c>
      <c r="I57" s="23">
        <f>자재단가!AA21</f>
        <v>0</v>
      </c>
      <c r="J57" s="35">
        <f t="shared" si="11"/>
        <v>0</v>
      </c>
      <c r="K57" s="23">
        <f>자재단가!R21</f>
        <v>0</v>
      </c>
      <c r="L57" s="35">
        <f t="shared" si="12"/>
        <v>0</v>
      </c>
      <c r="M57" s="23">
        <f>자재단가!AC21</f>
        <v>0</v>
      </c>
      <c r="N57" s="35">
        <f t="shared" si="13"/>
        <v>0</v>
      </c>
      <c r="O57" s="16"/>
    </row>
    <row r="58" spans="2:15" ht="19.7" customHeight="1" x14ac:dyDescent="0.2">
      <c r="B58" s="12" t="s">
        <v>187</v>
      </c>
      <c r="C58" s="13" t="s">
        <v>0</v>
      </c>
      <c r="D58" s="13" t="s">
        <v>38</v>
      </c>
      <c r="E58" s="15">
        <v>149</v>
      </c>
      <c r="F58" s="14" t="s">
        <v>73</v>
      </c>
      <c r="G58" s="21">
        <f t="shared" si="10"/>
        <v>0</v>
      </c>
      <c r="H58" s="35">
        <f t="shared" si="9"/>
        <v>0</v>
      </c>
      <c r="I58" s="23">
        <f>일위대가총괄표!G12</f>
        <v>0</v>
      </c>
      <c r="J58" s="35">
        <f t="shared" si="11"/>
        <v>0</v>
      </c>
      <c r="K58" s="23">
        <f>일위대가총괄표!H12</f>
        <v>0</v>
      </c>
      <c r="L58" s="35">
        <f t="shared" si="12"/>
        <v>0</v>
      </c>
      <c r="M58" s="23">
        <f>일위대가총괄표!I12</f>
        <v>0</v>
      </c>
      <c r="N58" s="35">
        <f t="shared" si="13"/>
        <v>0</v>
      </c>
      <c r="O58" s="16"/>
    </row>
    <row r="59" spans="2:15" ht="19.7" customHeight="1" x14ac:dyDescent="0.2">
      <c r="B59" s="12" t="s">
        <v>187</v>
      </c>
      <c r="C59" s="13" t="s">
        <v>144</v>
      </c>
      <c r="D59" s="13" t="s">
        <v>92</v>
      </c>
      <c r="E59" s="15">
        <v>12</v>
      </c>
      <c r="F59" s="14" t="s">
        <v>103</v>
      </c>
      <c r="G59" s="21">
        <f t="shared" si="10"/>
        <v>0</v>
      </c>
      <c r="H59" s="35">
        <f t="shared" si="9"/>
        <v>0</v>
      </c>
      <c r="I59" s="23">
        <f>일위대가총괄표!G13</f>
        <v>0</v>
      </c>
      <c r="J59" s="35">
        <f t="shared" si="11"/>
        <v>0</v>
      </c>
      <c r="K59" s="23">
        <f>일위대가총괄표!H13</f>
        <v>0</v>
      </c>
      <c r="L59" s="35">
        <f t="shared" si="12"/>
        <v>0</v>
      </c>
      <c r="M59" s="23">
        <f>일위대가총괄표!I13</f>
        <v>0</v>
      </c>
      <c r="N59" s="35">
        <f t="shared" si="13"/>
        <v>0</v>
      </c>
      <c r="O59" s="16"/>
    </row>
    <row r="60" spans="2:15" ht="19.7" customHeight="1" x14ac:dyDescent="0.2">
      <c r="B60" s="12" t="s">
        <v>187</v>
      </c>
      <c r="C60" s="13" t="s">
        <v>187</v>
      </c>
      <c r="D60" s="13" t="s">
        <v>187</v>
      </c>
      <c r="E60" s="15"/>
      <c r="F60" s="14" t="s">
        <v>187</v>
      </c>
      <c r="G60" s="21"/>
      <c r="H60" s="15"/>
      <c r="I60" s="21"/>
      <c r="J60" s="24">
        <f t="shared" si="11"/>
        <v>0</v>
      </c>
      <c r="K60" s="21"/>
      <c r="L60" s="24">
        <f t="shared" si="12"/>
        <v>0</v>
      </c>
      <c r="M60" s="21"/>
      <c r="N60" s="24">
        <f t="shared" si="13"/>
        <v>0</v>
      </c>
      <c r="O60" s="16"/>
    </row>
    <row r="61" spans="2:15" ht="19.7" customHeight="1" x14ac:dyDescent="0.2">
      <c r="B61" s="31" t="s">
        <v>196</v>
      </c>
      <c r="C61" s="22" t="s">
        <v>0</v>
      </c>
      <c r="D61" s="22" t="s">
        <v>38</v>
      </c>
      <c r="E61" s="15"/>
      <c r="F61" s="32" t="s">
        <v>73</v>
      </c>
      <c r="G61" s="21"/>
      <c r="H61" s="33">
        <f>J61+L61+N61</f>
        <v>0</v>
      </c>
      <c r="I61" s="21"/>
      <c r="J61" s="33">
        <f>TRUNC(J62+J63+J64)</f>
        <v>0</v>
      </c>
      <c r="K61" s="21"/>
      <c r="L61" s="33">
        <f>TRUNC(L62+L63+L64)</f>
        <v>0</v>
      </c>
      <c r="M61" s="21"/>
      <c r="N61" s="24">
        <f>TRUNC(N62+N63+N64)</f>
        <v>0</v>
      </c>
      <c r="O61" s="34"/>
    </row>
    <row r="62" spans="2:15" ht="19.7" customHeight="1" x14ac:dyDescent="0.2">
      <c r="B62" s="12" t="s">
        <v>187</v>
      </c>
      <c r="C62" s="13" t="s">
        <v>62</v>
      </c>
      <c r="D62" s="13" t="s">
        <v>187</v>
      </c>
      <c r="E62" s="36">
        <v>5.3999999999999999E-2</v>
      </c>
      <c r="F62" s="14" t="s">
        <v>162</v>
      </c>
      <c r="G62" s="21">
        <f>I62+K62+M62</f>
        <v>0</v>
      </c>
      <c r="H62" s="35">
        <f>J62+L62+N62</f>
        <v>0</v>
      </c>
      <c r="I62" s="23">
        <f>노임단가!F15</f>
        <v>0</v>
      </c>
      <c r="J62" s="35">
        <f>TRUNC(E62*I62,1)</f>
        <v>0</v>
      </c>
      <c r="K62" s="23">
        <f>노임단가!AB15</f>
        <v>0</v>
      </c>
      <c r="L62" s="35">
        <f>TRUNC(E62*K62,1)</f>
        <v>0</v>
      </c>
      <c r="M62" s="23">
        <f>노임단가!AC15</f>
        <v>0</v>
      </c>
      <c r="N62" s="35">
        <f>TRUNC(E62*M62,1)</f>
        <v>0</v>
      </c>
      <c r="O62" s="16"/>
    </row>
    <row r="63" spans="2:15" ht="19.7" customHeight="1" x14ac:dyDescent="0.2">
      <c r="B63" s="12" t="s">
        <v>187</v>
      </c>
      <c r="C63" s="13" t="s">
        <v>12</v>
      </c>
      <c r="D63" s="13" t="s">
        <v>187</v>
      </c>
      <c r="E63" s="36">
        <v>0.04</v>
      </c>
      <c r="F63" s="14" t="s">
        <v>162</v>
      </c>
      <c r="G63" s="21">
        <f>I63+K63+M63</f>
        <v>0</v>
      </c>
      <c r="H63" s="35">
        <f>J63+L63+N63</f>
        <v>0</v>
      </c>
      <c r="I63" s="23">
        <f>노임단가!F5</f>
        <v>0</v>
      </c>
      <c r="J63" s="35">
        <f>TRUNC(E63*I63,1)</f>
        <v>0</v>
      </c>
      <c r="K63" s="23">
        <f>노임단가!AB5</f>
        <v>0</v>
      </c>
      <c r="L63" s="35">
        <f>TRUNC(E63*K63,1)</f>
        <v>0</v>
      </c>
      <c r="M63" s="23">
        <f>노임단가!AC5</f>
        <v>0</v>
      </c>
      <c r="N63" s="35">
        <f>TRUNC(E63*M63,1)</f>
        <v>0</v>
      </c>
      <c r="O63" s="16"/>
    </row>
    <row r="64" spans="2:15" ht="19.7" customHeight="1" x14ac:dyDescent="0.2">
      <c r="B64" s="12" t="s">
        <v>187</v>
      </c>
      <c r="C64" s="13" t="s">
        <v>95</v>
      </c>
      <c r="D64" s="13" t="s">
        <v>28</v>
      </c>
      <c r="E64" s="15">
        <v>2</v>
      </c>
      <c r="F64" s="14" t="s">
        <v>40</v>
      </c>
      <c r="G64" s="21">
        <f>I64+K64+M64</f>
        <v>0</v>
      </c>
      <c r="H64" s="35">
        <f>J64+L64+N64</f>
        <v>0</v>
      </c>
      <c r="I64" s="21"/>
      <c r="J64" s="35">
        <f>TRUNC(E64*1/100*I64,1)</f>
        <v>0</v>
      </c>
      <c r="K64" s="21">
        <f>J63+J62</f>
        <v>0</v>
      </c>
      <c r="L64" s="35">
        <f>TRUNC(E64*1/100*K64,1)</f>
        <v>0</v>
      </c>
      <c r="M64" s="21"/>
      <c r="N64" s="35">
        <f>TRUNC(E64*1/100*M64,1)</f>
        <v>0</v>
      </c>
      <c r="O64" s="16"/>
    </row>
    <row r="65" spans="2:15" ht="19.7" customHeight="1" x14ac:dyDescent="0.2">
      <c r="B65" s="12" t="s">
        <v>187</v>
      </c>
      <c r="C65" s="13" t="s">
        <v>187</v>
      </c>
      <c r="D65" s="13" t="s">
        <v>187</v>
      </c>
      <c r="E65" s="15"/>
      <c r="F65" s="14" t="s">
        <v>187</v>
      </c>
      <c r="G65" s="21"/>
      <c r="H65" s="15"/>
      <c r="I65" s="21"/>
      <c r="J65" s="24">
        <f>TRUNC(E65*I65,1)</f>
        <v>0</v>
      </c>
      <c r="K65" s="21"/>
      <c r="L65" s="24">
        <f>TRUNC(E65*K65,1)</f>
        <v>0</v>
      </c>
      <c r="M65" s="21"/>
      <c r="N65" s="24">
        <f>TRUNC(E65*M65,1)</f>
        <v>0</v>
      </c>
      <c r="O65" s="16"/>
    </row>
    <row r="66" spans="2:15" ht="19.7" customHeight="1" x14ac:dyDescent="0.2">
      <c r="B66" s="31" t="s">
        <v>197</v>
      </c>
      <c r="C66" s="29" t="s">
        <v>144</v>
      </c>
      <c r="D66" s="29" t="s">
        <v>92</v>
      </c>
      <c r="E66" s="4"/>
      <c r="F66" s="39" t="s">
        <v>103</v>
      </c>
      <c r="G66" s="3"/>
      <c r="H66" s="40">
        <f>J66+L66+N66</f>
        <v>0</v>
      </c>
      <c r="I66" s="3"/>
      <c r="J66" s="40">
        <f>TRUNC(J67+J68)</f>
        <v>0</v>
      </c>
      <c r="K66" s="3"/>
      <c r="L66" s="40">
        <f>TRUNC(L67+L68)</f>
        <v>0</v>
      </c>
      <c r="M66" s="3"/>
      <c r="N66" s="30">
        <f>TRUNC(N67+N68)</f>
        <v>0</v>
      </c>
      <c r="O66" s="41"/>
    </row>
    <row r="67" spans="2:15" ht="19.7" customHeight="1" x14ac:dyDescent="0.2">
      <c r="B67" s="12" t="s">
        <v>187</v>
      </c>
      <c r="C67" s="13" t="s">
        <v>62</v>
      </c>
      <c r="D67" s="13" t="s">
        <v>187</v>
      </c>
      <c r="E67" s="36">
        <v>0.05</v>
      </c>
      <c r="F67" s="14" t="s">
        <v>162</v>
      </c>
      <c r="G67" s="21">
        <f>I67+K67+M67</f>
        <v>0</v>
      </c>
      <c r="H67" s="35">
        <f>J67+L67+N67</f>
        <v>0</v>
      </c>
      <c r="I67" s="23">
        <f>노임단가!F15</f>
        <v>0</v>
      </c>
      <c r="J67" s="35">
        <f>TRUNC(E67*I67,1)</f>
        <v>0</v>
      </c>
      <c r="K67" s="23">
        <f>노임단가!AB15</f>
        <v>0</v>
      </c>
      <c r="L67" s="35">
        <f>TRUNC(E67*K67,1)</f>
        <v>0</v>
      </c>
      <c r="M67" s="23">
        <f>노임단가!AC15</f>
        <v>0</v>
      </c>
      <c r="N67" s="35">
        <f>TRUNC(E67*M67,1)</f>
        <v>0</v>
      </c>
      <c r="O67" s="16"/>
    </row>
    <row r="68" spans="2:15" ht="19.7" customHeight="1" x14ac:dyDescent="0.2">
      <c r="B68" s="12" t="s">
        <v>187</v>
      </c>
      <c r="C68" s="13" t="s">
        <v>95</v>
      </c>
      <c r="D68" s="13" t="s">
        <v>138</v>
      </c>
      <c r="E68" s="15">
        <v>2</v>
      </c>
      <c r="F68" s="14" t="s">
        <v>40</v>
      </c>
      <c r="G68" s="21">
        <f>I68+K68+M68</f>
        <v>0</v>
      </c>
      <c r="H68" s="35">
        <f>J68+L68+N68</f>
        <v>0</v>
      </c>
      <c r="I68" s="21"/>
      <c r="J68" s="35">
        <f>TRUNC(E68*1/100*I68,1)</f>
        <v>0</v>
      </c>
      <c r="K68" s="21">
        <f>J67</f>
        <v>0</v>
      </c>
      <c r="L68" s="35">
        <f>TRUNC(E68*1/100*K68,1)</f>
        <v>0</v>
      </c>
      <c r="M68" s="21"/>
      <c r="N68" s="35">
        <f>TRUNC(E68*1/100*M68,1)</f>
        <v>0</v>
      </c>
      <c r="O68" s="16"/>
    </row>
    <row r="69" spans="2:15" ht="19.7" customHeight="1" x14ac:dyDescent="0.2">
      <c r="B69" s="12" t="s">
        <v>187</v>
      </c>
      <c r="C69" s="13" t="s">
        <v>187</v>
      </c>
      <c r="D69" s="13" t="s">
        <v>187</v>
      </c>
      <c r="E69" s="15"/>
      <c r="F69" s="14" t="s">
        <v>187</v>
      </c>
      <c r="G69" s="21"/>
      <c r="H69" s="15"/>
      <c r="I69" s="21"/>
      <c r="J69" s="24">
        <f>TRUNC(E69*I69,1)</f>
        <v>0</v>
      </c>
      <c r="K69" s="21"/>
      <c r="L69" s="24">
        <f>TRUNC(E69*K69,1)</f>
        <v>0</v>
      </c>
      <c r="M69" s="21"/>
      <c r="N69" s="24">
        <f>TRUNC(E69*M69,1)</f>
        <v>0</v>
      </c>
      <c r="O69" s="16"/>
    </row>
    <row r="70" spans="2:15" ht="19.7" customHeight="1" x14ac:dyDescent="0.2">
      <c r="B70" s="31" t="s">
        <v>198</v>
      </c>
      <c r="C70" s="22" t="s">
        <v>25</v>
      </c>
      <c r="D70" s="22" t="s">
        <v>7</v>
      </c>
      <c r="E70" s="15"/>
      <c r="F70" s="32" t="s">
        <v>142</v>
      </c>
      <c r="G70" s="21"/>
      <c r="H70" s="33">
        <f t="shared" ref="H70:H94" si="14">J70+L70+N70</f>
        <v>0</v>
      </c>
      <c r="I70" s="21"/>
      <c r="J70" s="33">
        <f>TRUNC(J71+J72+J73+J74+J75+J76+J77+J78+J79+J80+J81+J82+J83+J84+J85+J86+J87+J88+J89+J90+J91+J92+J93+J94)</f>
        <v>0</v>
      </c>
      <c r="K70" s="21"/>
      <c r="L70" s="33">
        <f>TRUNC(L71+L72+L73+L74+L75+L76+L77+L78+L79+L80+L81+L82+L83+L84+L85+L86+L87+L88+L89+L90+L91+L92+L93+L94)</f>
        <v>0</v>
      </c>
      <c r="M70" s="21"/>
      <c r="N70" s="24">
        <f>TRUNC(N71+N72+N73+N74+N75+N76+N77+N78+N79+N80+N81+N82+N83+N84+N85+N86+N87+N88+N89+N90+N91+N92+N93+N94)</f>
        <v>0</v>
      </c>
      <c r="O70" s="34"/>
    </row>
    <row r="71" spans="2:15" ht="19.7" customHeight="1" x14ac:dyDescent="0.2">
      <c r="B71" s="12" t="s">
        <v>187</v>
      </c>
      <c r="C71" s="13" t="s">
        <v>135</v>
      </c>
      <c r="D71" s="13" t="s">
        <v>151</v>
      </c>
      <c r="E71" s="15">
        <v>158</v>
      </c>
      <c r="F71" s="14" t="s">
        <v>100</v>
      </c>
      <c r="G71" s="21">
        <f t="shared" ref="G71:G94" si="15">I71+K71+M71</f>
        <v>0</v>
      </c>
      <c r="H71" s="35">
        <f t="shared" si="14"/>
        <v>0</v>
      </c>
      <c r="I71" s="23">
        <f>자재단가!AA22</f>
        <v>0</v>
      </c>
      <c r="J71" s="35">
        <f t="shared" ref="J71:J95" si="16">TRUNC(E71*I71,1)</f>
        <v>0</v>
      </c>
      <c r="K71" s="23">
        <f>자재단가!R22</f>
        <v>0</v>
      </c>
      <c r="L71" s="35">
        <f t="shared" ref="L71:L95" si="17">TRUNC(E71*K71,1)</f>
        <v>0</v>
      </c>
      <c r="M71" s="23">
        <f>자재단가!AC22</f>
        <v>0</v>
      </c>
      <c r="N71" s="35">
        <f t="shared" ref="N71:N95" si="18">TRUNC(E71*M71,1)</f>
        <v>0</v>
      </c>
      <c r="O71" s="16"/>
    </row>
    <row r="72" spans="2:15" ht="19.7" customHeight="1" x14ac:dyDescent="0.2">
      <c r="B72" s="12" t="s">
        <v>187</v>
      </c>
      <c r="C72" s="13" t="s">
        <v>98</v>
      </c>
      <c r="D72" s="13" t="s">
        <v>86</v>
      </c>
      <c r="E72" s="15">
        <v>158</v>
      </c>
      <c r="F72" s="14" t="s">
        <v>73</v>
      </c>
      <c r="G72" s="21">
        <f t="shared" si="15"/>
        <v>0</v>
      </c>
      <c r="H72" s="35">
        <f t="shared" si="14"/>
        <v>0</v>
      </c>
      <c r="I72" s="23">
        <f>일위대가총괄표!G15</f>
        <v>0</v>
      </c>
      <c r="J72" s="35">
        <f t="shared" si="16"/>
        <v>0</v>
      </c>
      <c r="K72" s="23">
        <f>일위대가총괄표!H15</f>
        <v>0</v>
      </c>
      <c r="L72" s="35">
        <f t="shared" si="17"/>
        <v>0</v>
      </c>
      <c r="M72" s="23">
        <f>일위대가총괄표!I15</f>
        <v>0</v>
      </c>
      <c r="N72" s="35">
        <f t="shared" si="18"/>
        <v>0</v>
      </c>
      <c r="O72" s="16"/>
    </row>
    <row r="73" spans="2:15" ht="19.7" customHeight="1" x14ac:dyDescent="0.2">
      <c r="B73" s="12" t="s">
        <v>187</v>
      </c>
      <c r="C73" s="13" t="s">
        <v>135</v>
      </c>
      <c r="D73" s="13" t="s">
        <v>18</v>
      </c>
      <c r="E73" s="15">
        <v>158</v>
      </c>
      <c r="F73" s="14" t="s">
        <v>100</v>
      </c>
      <c r="G73" s="21">
        <f t="shared" si="15"/>
        <v>0</v>
      </c>
      <c r="H73" s="35">
        <f t="shared" si="14"/>
        <v>0</v>
      </c>
      <c r="I73" s="23">
        <f>자재단가!AA23</f>
        <v>0</v>
      </c>
      <c r="J73" s="35">
        <f t="shared" si="16"/>
        <v>0</v>
      </c>
      <c r="K73" s="23">
        <f>자재단가!R23</f>
        <v>0</v>
      </c>
      <c r="L73" s="35">
        <f t="shared" si="17"/>
        <v>0</v>
      </c>
      <c r="M73" s="23">
        <f>자재단가!AC23</f>
        <v>0</v>
      </c>
      <c r="N73" s="35">
        <f t="shared" si="18"/>
        <v>0</v>
      </c>
      <c r="O73" s="16"/>
    </row>
    <row r="74" spans="2:15" ht="19.7" customHeight="1" x14ac:dyDescent="0.2">
      <c r="B74" s="12" t="s">
        <v>187</v>
      </c>
      <c r="C74" s="13" t="s">
        <v>49</v>
      </c>
      <c r="D74" s="13" t="s">
        <v>86</v>
      </c>
      <c r="E74" s="15">
        <v>158</v>
      </c>
      <c r="F74" s="14" t="s">
        <v>73</v>
      </c>
      <c r="G74" s="21">
        <f t="shared" si="15"/>
        <v>0</v>
      </c>
      <c r="H74" s="35">
        <f t="shared" si="14"/>
        <v>0</v>
      </c>
      <c r="I74" s="23">
        <f>일위대가총괄표!G16</f>
        <v>0</v>
      </c>
      <c r="J74" s="35">
        <f t="shared" si="16"/>
        <v>0</v>
      </c>
      <c r="K74" s="23">
        <f>일위대가총괄표!H16</f>
        <v>0</v>
      </c>
      <c r="L74" s="35">
        <f t="shared" si="17"/>
        <v>0</v>
      </c>
      <c r="M74" s="23">
        <f>일위대가총괄표!I16</f>
        <v>0</v>
      </c>
      <c r="N74" s="35">
        <f t="shared" si="18"/>
        <v>0</v>
      </c>
      <c r="O74" s="16"/>
    </row>
    <row r="75" spans="2:15" ht="19.7" customHeight="1" x14ac:dyDescent="0.2">
      <c r="B75" s="12" t="s">
        <v>187</v>
      </c>
      <c r="C75" s="13" t="s">
        <v>135</v>
      </c>
      <c r="D75" s="13" t="s">
        <v>149</v>
      </c>
      <c r="E75" s="15">
        <v>163</v>
      </c>
      <c r="F75" s="14" t="s">
        <v>100</v>
      </c>
      <c r="G75" s="21">
        <f t="shared" si="15"/>
        <v>0</v>
      </c>
      <c r="H75" s="35">
        <f t="shared" si="14"/>
        <v>0</v>
      </c>
      <c r="I75" s="23">
        <f>자재단가!AA24</f>
        <v>0</v>
      </c>
      <c r="J75" s="35">
        <f t="shared" si="16"/>
        <v>0</v>
      </c>
      <c r="K75" s="23">
        <f>자재단가!R24</f>
        <v>0</v>
      </c>
      <c r="L75" s="35">
        <f t="shared" si="17"/>
        <v>0</v>
      </c>
      <c r="M75" s="23">
        <f>자재단가!AC24</f>
        <v>0</v>
      </c>
      <c r="N75" s="35">
        <f t="shared" si="18"/>
        <v>0</v>
      </c>
      <c r="O75" s="16"/>
    </row>
    <row r="76" spans="2:15" ht="19.7" customHeight="1" x14ac:dyDescent="0.2">
      <c r="B76" s="12" t="s">
        <v>187</v>
      </c>
      <c r="C76" s="13" t="s">
        <v>49</v>
      </c>
      <c r="D76" s="13" t="s">
        <v>86</v>
      </c>
      <c r="E76" s="15">
        <v>163</v>
      </c>
      <c r="F76" s="14" t="s">
        <v>73</v>
      </c>
      <c r="G76" s="21">
        <f t="shared" si="15"/>
        <v>0</v>
      </c>
      <c r="H76" s="35">
        <f t="shared" si="14"/>
        <v>0</v>
      </c>
      <c r="I76" s="23">
        <f>일위대가총괄표!G16</f>
        <v>0</v>
      </c>
      <c r="J76" s="35">
        <f t="shared" si="16"/>
        <v>0</v>
      </c>
      <c r="K76" s="23">
        <f>일위대가총괄표!H16</f>
        <v>0</v>
      </c>
      <c r="L76" s="35">
        <f t="shared" si="17"/>
        <v>0</v>
      </c>
      <c r="M76" s="23">
        <f>일위대가총괄표!I16</f>
        <v>0</v>
      </c>
      <c r="N76" s="35">
        <f t="shared" si="18"/>
        <v>0</v>
      </c>
      <c r="O76" s="16"/>
    </row>
    <row r="77" spans="2:15" ht="19.7" customHeight="1" x14ac:dyDescent="0.2">
      <c r="B77" s="12" t="s">
        <v>187</v>
      </c>
      <c r="C77" s="13" t="s">
        <v>135</v>
      </c>
      <c r="D77" s="13" t="s">
        <v>143</v>
      </c>
      <c r="E77" s="15">
        <v>158</v>
      </c>
      <c r="F77" s="14" t="s">
        <v>100</v>
      </c>
      <c r="G77" s="21">
        <f t="shared" si="15"/>
        <v>0</v>
      </c>
      <c r="H77" s="35">
        <f t="shared" si="14"/>
        <v>0</v>
      </c>
      <c r="I77" s="23">
        <f>자재단가!AA25</f>
        <v>0</v>
      </c>
      <c r="J77" s="35">
        <f t="shared" si="16"/>
        <v>0</v>
      </c>
      <c r="K77" s="23">
        <f>자재단가!R25</f>
        <v>0</v>
      </c>
      <c r="L77" s="35">
        <f t="shared" si="17"/>
        <v>0</v>
      </c>
      <c r="M77" s="23">
        <f>자재단가!AC25</f>
        <v>0</v>
      </c>
      <c r="N77" s="35">
        <f t="shared" si="18"/>
        <v>0</v>
      </c>
      <c r="O77" s="16"/>
    </row>
    <row r="78" spans="2:15" ht="19.7" customHeight="1" x14ac:dyDescent="0.2">
      <c r="B78" s="12" t="s">
        <v>187</v>
      </c>
      <c r="C78" s="13" t="s">
        <v>30</v>
      </c>
      <c r="D78" s="13" t="s">
        <v>86</v>
      </c>
      <c r="E78" s="15">
        <v>158</v>
      </c>
      <c r="F78" s="14" t="s">
        <v>73</v>
      </c>
      <c r="G78" s="21">
        <f t="shared" si="15"/>
        <v>0</v>
      </c>
      <c r="H78" s="35">
        <f t="shared" si="14"/>
        <v>0</v>
      </c>
      <c r="I78" s="23">
        <f>일위대가총괄표!G17</f>
        <v>0</v>
      </c>
      <c r="J78" s="35">
        <f t="shared" si="16"/>
        <v>0</v>
      </c>
      <c r="K78" s="23">
        <f>일위대가총괄표!H17</f>
        <v>0</v>
      </c>
      <c r="L78" s="35">
        <f t="shared" si="17"/>
        <v>0</v>
      </c>
      <c r="M78" s="23">
        <f>일위대가총괄표!I17</f>
        <v>0</v>
      </c>
      <c r="N78" s="35">
        <f t="shared" si="18"/>
        <v>0</v>
      </c>
      <c r="O78" s="16"/>
    </row>
    <row r="79" spans="2:15" ht="19.7" customHeight="1" x14ac:dyDescent="0.2">
      <c r="B79" s="12" t="s">
        <v>187</v>
      </c>
      <c r="C79" s="13" t="s">
        <v>81</v>
      </c>
      <c r="D79" s="13" t="s">
        <v>85</v>
      </c>
      <c r="E79" s="15">
        <v>20</v>
      </c>
      <c r="F79" s="14" t="s">
        <v>100</v>
      </c>
      <c r="G79" s="21">
        <f t="shared" si="15"/>
        <v>0</v>
      </c>
      <c r="H79" s="35">
        <f t="shared" si="14"/>
        <v>0</v>
      </c>
      <c r="I79" s="23">
        <f>자재단가!AA26</f>
        <v>0</v>
      </c>
      <c r="J79" s="35">
        <f t="shared" si="16"/>
        <v>0</v>
      </c>
      <c r="K79" s="23">
        <f>자재단가!R26</f>
        <v>0</v>
      </c>
      <c r="L79" s="35">
        <f t="shared" si="17"/>
        <v>0</v>
      </c>
      <c r="M79" s="23">
        <f>자재단가!AC26</f>
        <v>0</v>
      </c>
      <c r="N79" s="35">
        <f t="shared" si="18"/>
        <v>0</v>
      </c>
      <c r="O79" s="16"/>
    </row>
    <row r="80" spans="2:15" ht="19.7" customHeight="1" x14ac:dyDescent="0.2">
      <c r="B80" s="12" t="s">
        <v>187</v>
      </c>
      <c r="C80" s="13" t="s">
        <v>6</v>
      </c>
      <c r="D80" s="13" t="s">
        <v>87</v>
      </c>
      <c r="E80" s="15">
        <v>20</v>
      </c>
      <c r="F80" s="14" t="s">
        <v>103</v>
      </c>
      <c r="G80" s="21">
        <f t="shared" si="15"/>
        <v>0</v>
      </c>
      <c r="H80" s="35">
        <f t="shared" si="14"/>
        <v>0</v>
      </c>
      <c r="I80" s="23">
        <f>일위대가총괄표!G18</f>
        <v>0</v>
      </c>
      <c r="J80" s="35">
        <f t="shared" si="16"/>
        <v>0</v>
      </c>
      <c r="K80" s="23">
        <f>일위대가총괄표!H18</f>
        <v>0</v>
      </c>
      <c r="L80" s="35">
        <f t="shared" si="17"/>
        <v>0</v>
      </c>
      <c r="M80" s="23">
        <f>일위대가총괄표!I18</f>
        <v>0</v>
      </c>
      <c r="N80" s="35">
        <f t="shared" si="18"/>
        <v>0</v>
      </c>
      <c r="O80" s="16"/>
    </row>
    <row r="81" spans="2:15" ht="19.7" customHeight="1" x14ac:dyDescent="0.2">
      <c r="B81" s="12" t="s">
        <v>187</v>
      </c>
      <c r="C81" s="13" t="s">
        <v>69</v>
      </c>
      <c r="D81" s="13" t="s">
        <v>85</v>
      </c>
      <c r="E81" s="15">
        <v>1</v>
      </c>
      <c r="F81" s="14" t="s">
        <v>103</v>
      </c>
      <c r="G81" s="21">
        <f t="shared" si="15"/>
        <v>0</v>
      </c>
      <c r="H81" s="35">
        <f t="shared" si="14"/>
        <v>0</v>
      </c>
      <c r="I81" s="23">
        <f>자재단가!AA27</f>
        <v>0</v>
      </c>
      <c r="J81" s="35">
        <f t="shared" si="16"/>
        <v>0</v>
      </c>
      <c r="K81" s="23">
        <f>자재단가!R27</f>
        <v>0</v>
      </c>
      <c r="L81" s="35">
        <f t="shared" si="17"/>
        <v>0</v>
      </c>
      <c r="M81" s="23">
        <f>자재단가!AC27</f>
        <v>0</v>
      </c>
      <c r="N81" s="35">
        <f t="shared" si="18"/>
        <v>0</v>
      </c>
      <c r="O81" s="16"/>
    </row>
    <row r="82" spans="2:15" ht="19.7" customHeight="1" x14ac:dyDescent="0.2">
      <c r="B82" s="12" t="s">
        <v>187</v>
      </c>
      <c r="C82" s="13" t="s">
        <v>6</v>
      </c>
      <c r="D82" s="13" t="s">
        <v>87</v>
      </c>
      <c r="E82" s="15">
        <v>1</v>
      </c>
      <c r="F82" s="14" t="s">
        <v>103</v>
      </c>
      <c r="G82" s="21">
        <f t="shared" si="15"/>
        <v>0</v>
      </c>
      <c r="H82" s="35">
        <f t="shared" si="14"/>
        <v>0</v>
      </c>
      <c r="I82" s="23">
        <f>일위대가총괄표!G18</f>
        <v>0</v>
      </c>
      <c r="J82" s="35">
        <f t="shared" si="16"/>
        <v>0</v>
      </c>
      <c r="K82" s="23">
        <f>일위대가총괄표!H18</f>
        <v>0</v>
      </c>
      <c r="L82" s="35">
        <f t="shared" si="17"/>
        <v>0</v>
      </c>
      <c r="M82" s="23">
        <f>일위대가총괄표!I18</f>
        <v>0</v>
      </c>
      <c r="N82" s="35">
        <f t="shared" si="18"/>
        <v>0</v>
      </c>
      <c r="O82" s="16"/>
    </row>
    <row r="83" spans="2:15" ht="19.7" customHeight="1" x14ac:dyDescent="0.2">
      <c r="B83" s="12" t="s">
        <v>187</v>
      </c>
      <c r="C83" s="13" t="s">
        <v>170</v>
      </c>
      <c r="D83" s="13" t="s">
        <v>85</v>
      </c>
      <c r="E83" s="15">
        <v>3</v>
      </c>
      <c r="F83" s="14" t="s">
        <v>103</v>
      </c>
      <c r="G83" s="21">
        <f t="shared" si="15"/>
        <v>0</v>
      </c>
      <c r="H83" s="35">
        <f t="shared" si="14"/>
        <v>0</v>
      </c>
      <c r="I83" s="23">
        <f>자재단가!AA28</f>
        <v>0</v>
      </c>
      <c r="J83" s="35">
        <f t="shared" si="16"/>
        <v>0</v>
      </c>
      <c r="K83" s="23">
        <f>자재단가!R28</f>
        <v>0</v>
      </c>
      <c r="L83" s="35">
        <f t="shared" si="17"/>
        <v>0</v>
      </c>
      <c r="M83" s="23">
        <f>자재단가!AC28</f>
        <v>0</v>
      </c>
      <c r="N83" s="35">
        <f t="shared" si="18"/>
        <v>0</v>
      </c>
      <c r="O83" s="16"/>
    </row>
    <row r="84" spans="2:15" ht="19.7" customHeight="1" x14ac:dyDescent="0.2">
      <c r="B84" s="12" t="s">
        <v>187</v>
      </c>
      <c r="C84" s="13" t="s">
        <v>6</v>
      </c>
      <c r="D84" s="13" t="s">
        <v>87</v>
      </c>
      <c r="E84" s="15">
        <v>3</v>
      </c>
      <c r="F84" s="14" t="s">
        <v>103</v>
      </c>
      <c r="G84" s="21">
        <f t="shared" si="15"/>
        <v>0</v>
      </c>
      <c r="H84" s="35">
        <f t="shared" si="14"/>
        <v>0</v>
      </c>
      <c r="I84" s="23">
        <f>일위대가총괄표!G18</f>
        <v>0</v>
      </c>
      <c r="J84" s="35">
        <f t="shared" si="16"/>
        <v>0</v>
      </c>
      <c r="K84" s="23">
        <f>일위대가총괄표!H18</f>
        <v>0</v>
      </c>
      <c r="L84" s="35">
        <f t="shared" si="17"/>
        <v>0</v>
      </c>
      <c r="M84" s="23">
        <f>일위대가총괄표!I18</f>
        <v>0</v>
      </c>
      <c r="N84" s="35">
        <f t="shared" si="18"/>
        <v>0</v>
      </c>
      <c r="O84" s="16"/>
    </row>
    <row r="85" spans="2:15" ht="19.7" customHeight="1" x14ac:dyDescent="0.2">
      <c r="B85" s="12" t="s">
        <v>187</v>
      </c>
      <c r="C85" s="13" t="s">
        <v>155</v>
      </c>
      <c r="D85" s="13" t="s">
        <v>85</v>
      </c>
      <c r="E85" s="15">
        <v>2</v>
      </c>
      <c r="F85" s="14" t="s">
        <v>103</v>
      </c>
      <c r="G85" s="21">
        <f t="shared" si="15"/>
        <v>0</v>
      </c>
      <c r="H85" s="35">
        <f t="shared" si="14"/>
        <v>0</v>
      </c>
      <c r="I85" s="23">
        <f>자재단가!AA29</f>
        <v>0</v>
      </c>
      <c r="J85" s="35">
        <f t="shared" si="16"/>
        <v>0</v>
      </c>
      <c r="K85" s="23">
        <f>자재단가!R29</f>
        <v>0</v>
      </c>
      <c r="L85" s="35">
        <f t="shared" si="17"/>
        <v>0</v>
      </c>
      <c r="M85" s="23">
        <f>자재단가!AC29</f>
        <v>0</v>
      </c>
      <c r="N85" s="35">
        <f t="shared" si="18"/>
        <v>0</v>
      </c>
      <c r="O85" s="16"/>
    </row>
    <row r="86" spans="2:15" ht="19.7" customHeight="1" x14ac:dyDescent="0.2">
      <c r="B86" s="12" t="s">
        <v>187</v>
      </c>
      <c r="C86" s="13" t="s">
        <v>6</v>
      </c>
      <c r="D86" s="13" t="s">
        <v>87</v>
      </c>
      <c r="E86" s="15">
        <v>2</v>
      </c>
      <c r="F86" s="14" t="s">
        <v>103</v>
      </c>
      <c r="G86" s="21">
        <f t="shared" si="15"/>
        <v>0</v>
      </c>
      <c r="H86" s="35">
        <f t="shared" si="14"/>
        <v>0</v>
      </c>
      <c r="I86" s="23">
        <f>일위대가총괄표!G18</f>
        <v>0</v>
      </c>
      <c r="J86" s="35">
        <f t="shared" si="16"/>
        <v>0</v>
      </c>
      <c r="K86" s="23">
        <f>일위대가총괄표!H18</f>
        <v>0</v>
      </c>
      <c r="L86" s="35">
        <f t="shared" si="17"/>
        <v>0</v>
      </c>
      <c r="M86" s="23">
        <f>일위대가총괄표!I18</f>
        <v>0</v>
      </c>
      <c r="N86" s="35">
        <f t="shared" si="18"/>
        <v>0</v>
      </c>
      <c r="O86" s="16"/>
    </row>
    <row r="87" spans="2:15" ht="19.7" customHeight="1" x14ac:dyDescent="0.2">
      <c r="B87" s="12" t="s">
        <v>187</v>
      </c>
      <c r="C87" s="13" t="s">
        <v>72</v>
      </c>
      <c r="D87" s="13" t="s">
        <v>43</v>
      </c>
      <c r="E87" s="15">
        <v>15</v>
      </c>
      <c r="F87" s="14" t="s">
        <v>100</v>
      </c>
      <c r="G87" s="21">
        <f t="shared" si="15"/>
        <v>0</v>
      </c>
      <c r="H87" s="35">
        <f t="shared" si="14"/>
        <v>0</v>
      </c>
      <c r="I87" s="23">
        <f>자재단가!AA30</f>
        <v>0</v>
      </c>
      <c r="J87" s="35">
        <f t="shared" si="16"/>
        <v>0</v>
      </c>
      <c r="K87" s="23">
        <f>자재단가!R30</f>
        <v>0</v>
      </c>
      <c r="L87" s="35">
        <f t="shared" si="17"/>
        <v>0</v>
      </c>
      <c r="M87" s="23">
        <f>자재단가!AC30</f>
        <v>0</v>
      </c>
      <c r="N87" s="35">
        <f t="shared" si="18"/>
        <v>0</v>
      </c>
      <c r="O87" s="16"/>
    </row>
    <row r="88" spans="2:15" ht="19.7" customHeight="1" x14ac:dyDescent="0.2">
      <c r="B88" s="12" t="s">
        <v>187</v>
      </c>
      <c r="C88" s="13" t="s">
        <v>119</v>
      </c>
      <c r="D88" s="13" t="s">
        <v>159</v>
      </c>
      <c r="E88" s="15">
        <v>15</v>
      </c>
      <c r="F88" s="14" t="s">
        <v>73</v>
      </c>
      <c r="G88" s="21">
        <f t="shared" si="15"/>
        <v>0</v>
      </c>
      <c r="H88" s="35">
        <f t="shared" si="14"/>
        <v>0</v>
      </c>
      <c r="I88" s="23">
        <f>일위대가총괄표!G19</f>
        <v>0</v>
      </c>
      <c r="J88" s="35">
        <f t="shared" si="16"/>
        <v>0</v>
      </c>
      <c r="K88" s="23">
        <f>일위대가총괄표!H19</f>
        <v>0</v>
      </c>
      <c r="L88" s="35">
        <f t="shared" si="17"/>
        <v>0</v>
      </c>
      <c r="M88" s="23">
        <f>일위대가총괄표!I19</f>
        <v>0</v>
      </c>
      <c r="N88" s="35">
        <f t="shared" si="18"/>
        <v>0</v>
      </c>
      <c r="O88" s="16"/>
    </row>
    <row r="89" spans="2:15" ht="19.7" customHeight="1" x14ac:dyDescent="0.2">
      <c r="B89" s="12" t="s">
        <v>187</v>
      </c>
      <c r="C89" s="13" t="s">
        <v>72</v>
      </c>
      <c r="D89" s="13" t="s">
        <v>163</v>
      </c>
      <c r="E89" s="15">
        <v>7</v>
      </c>
      <c r="F89" s="14" t="s">
        <v>100</v>
      </c>
      <c r="G89" s="21">
        <f t="shared" si="15"/>
        <v>0</v>
      </c>
      <c r="H89" s="35">
        <f t="shared" si="14"/>
        <v>0</v>
      </c>
      <c r="I89" s="23">
        <f>자재단가!AA31</f>
        <v>0</v>
      </c>
      <c r="J89" s="35">
        <f t="shared" si="16"/>
        <v>0</v>
      </c>
      <c r="K89" s="23">
        <f>자재단가!R31</f>
        <v>0</v>
      </c>
      <c r="L89" s="35">
        <f t="shared" si="17"/>
        <v>0</v>
      </c>
      <c r="M89" s="23">
        <f>자재단가!AC31</f>
        <v>0</v>
      </c>
      <c r="N89" s="35">
        <f t="shared" si="18"/>
        <v>0</v>
      </c>
      <c r="O89" s="16"/>
    </row>
    <row r="90" spans="2:15" ht="19.7" customHeight="1" x14ac:dyDescent="0.2">
      <c r="B90" s="12" t="s">
        <v>187</v>
      </c>
      <c r="C90" s="13" t="s">
        <v>119</v>
      </c>
      <c r="D90" s="13" t="s">
        <v>24</v>
      </c>
      <c r="E90" s="15">
        <v>7</v>
      </c>
      <c r="F90" s="14" t="s">
        <v>73</v>
      </c>
      <c r="G90" s="21">
        <f t="shared" si="15"/>
        <v>0</v>
      </c>
      <c r="H90" s="35">
        <f t="shared" si="14"/>
        <v>0</v>
      </c>
      <c r="I90" s="23">
        <f>일위대가총괄표!G20</f>
        <v>0</v>
      </c>
      <c r="J90" s="35">
        <f t="shared" si="16"/>
        <v>0</v>
      </c>
      <c r="K90" s="23">
        <f>일위대가총괄표!H20</f>
        <v>0</v>
      </c>
      <c r="L90" s="35">
        <f t="shared" si="17"/>
        <v>0</v>
      </c>
      <c r="M90" s="23">
        <f>일위대가총괄표!I20</f>
        <v>0</v>
      </c>
      <c r="N90" s="35">
        <f t="shared" si="18"/>
        <v>0</v>
      </c>
      <c r="O90" s="16"/>
    </row>
    <row r="91" spans="2:15" ht="19.7" customHeight="1" x14ac:dyDescent="0.2">
      <c r="B91" s="12" t="s">
        <v>187</v>
      </c>
      <c r="C91" s="13" t="s">
        <v>60</v>
      </c>
      <c r="D91" s="13" t="s">
        <v>43</v>
      </c>
      <c r="E91" s="15">
        <v>6</v>
      </c>
      <c r="F91" s="14" t="s">
        <v>100</v>
      </c>
      <c r="G91" s="21">
        <f t="shared" si="15"/>
        <v>0</v>
      </c>
      <c r="H91" s="35">
        <f t="shared" si="14"/>
        <v>0</v>
      </c>
      <c r="I91" s="23">
        <f>자재단가!AA32</f>
        <v>0</v>
      </c>
      <c r="J91" s="35">
        <f t="shared" si="16"/>
        <v>0</v>
      </c>
      <c r="K91" s="23">
        <f>자재단가!R32</f>
        <v>0</v>
      </c>
      <c r="L91" s="35">
        <f t="shared" si="17"/>
        <v>0</v>
      </c>
      <c r="M91" s="23">
        <f>자재단가!AC32</f>
        <v>0</v>
      </c>
      <c r="N91" s="35">
        <f t="shared" si="18"/>
        <v>0</v>
      </c>
      <c r="O91" s="16"/>
    </row>
    <row r="92" spans="2:15" ht="19.7" customHeight="1" x14ac:dyDescent="0.2">
      <c r="B92" s="17" t="s">
        <v>187</v>
      </c>
      <c r="C92" s="18" t="s">
        <v>146</v>
      </c>
      <c r="D92" s="18" t="s">
        <v>159</v>
      </c>
      <c r="E92" s="4">
        <v>6</v>
      </c>
      <c r="F92" s="19" t="s">
        <v>73</v>
      </c>
      <c r="G92" s="3">
        <f t="shared" si="15"/>
        <v>0</v>
      </c>
      <c r="H92" s="37">
        <f t="shared" si="14"/>
        <v>0</v>
      </c>
      <c r="I92" s="27">
        <f>일위대가총괄표!G21</f>
        <v>0</v>
      </c>
      <c r="J92" s="37">
        <f t="shared" si="16"/>
        <v>0</v>
      </c>
      <c r="K92" s="27">
        <f>일위대가총괄표!H21</f>
        <v>0</v>
      </c>
      <c r="L92" s="37">
        <f t="shared" si="17"/>
        <v>0</v>
      </c>
      <c r="M92" s="27">
        <f>일위대가총괄표!I21</f>
        <v>0</v>
      </c>
      <c r="N92" s="37">
        <f t="shared" si="18"/>
        <v>0</v>
      </c>
      <c r="O92" s="20"/>
    </row>
    <row r="93" spans="2:15" ht="19.7" customHeight="1" x14ac:dyDescent="0.2">
      <c r="B93" s="12" t="s">
        <v>187</v>
      </c>
      <c r="C93" s="13" t="s">
        <v>60</v>
      </c>
      <c r="D93" s="13" t="s">
        <v>163</v>
      </c>
      <c r="E93" s="15">
        <v>3</v>
      </c>
      <c r="F93" s="14" t="s">
        <v>100</v>
      </c>
      <c r="G93" s="21">
        <f t="shared" si="15"/>
        <v>0</v>
      </c>
      <c r="H93" s="35">
        <f t="shared" si="14"/>
        <v>0</v>
      </c>
      <c r="I93" s="23">
        <f>자재단가!AA33</f>
        <v>0</v>
      </c>
      <c r="J93" s="35">
        <f t="shared" si="16"/>
        <v>0</v>
      </c>
      <c r="K93" s="23">
        <f>자재단가!R33</f>
        <v>0</v>
      </c>
      <c r="L93" s="35">
        <f t="shared" si="17"/>
        <v>0</v>
      </c>
      <c r="M93" s="23">
        <f>자재단가!AC33</f>
        <v>0</v>
      </c>
      <c r="N93" s="35">
        <f t="shared" si="18"/>
        <v>0</v>
      </c>
      <c r="O93" s="16"/>
    </row>
    <row r="94" spans="2:15" ht="19.7" customHeight="1" x14ac:dyDescent="0.2">
      <c r="B94" s="12" t="s">
        <v>187</v>
      </c>
      <c r="C94" s="13" t="s">
        <v>146</v>
      </c>
      <c r="D94" s="13" t="s">
        <v>24</v>
      </c>
      <c r="E94" s="15">
        <v>3</v>
      </c>
      <c r="F94" s="14" t="s">
        <v>73</v>
      </c>
      <c r="G94" s="21">
        <f t="shared" si="15"/>
        <v>0</v>
      </c>
      <c r="H94" s="35">
        <f t="shared" si="14"/>
        <v>0</v>
      </c>
      <c r="I94" s="23">
        <f>일위대가총괄표!G22</f>
        <v>0</v>
      </c>
      <c r="J94" s="35">
        <f t="shared" si="16"/>
        <v>0</v>
      </c>
      <c r="K94" s="23">
        <f>일위대가총괄표!H22</f>
        <v>0</v>
      </c>
      <c r="L94" s="35">
        <f t="shared" si="17"/>
        <v>0</v>
      </c>
      <c r="M94" s="23">
        <f>일위대가총괄표!I22</f>
        <v>0</v>
      </c>
      <c r="N94" s="35">
        <f t="shared" si="18"/>
        <v>0</v>
      </c>
      <c r="O94" s="16"/>
    </row>
    <row r="95" spans="2:15" ht="19.7" customHeight="1" x14ac:dyDescent="0.2">
      <c r="B95" s="12" t="s">
        <v>187</v>
      </c>
      <c r="C95" s="13" t="s">
        <v>187</v>
      </c>
      <c r="D95" s="13" t="s">
        <v>187</v>
      </c>
      <c r="E95" s="15"/>
      <c r="F95" s="14" t="s">
        <v>187</v>
      </c>
      <c r="G95" s="21"/>
      <c r="H95" s="15"/>
      <c r="I95" s="21"/>
      <c r="J95" s="24">
        <f t="shared" si="16"/>
        <v>0</v>
      </c>
      <c r="K95" s="21"/>
      <c r="L95" s="24">
        <f t="shared" si="17"/>
        <v>0</v>
      </c>
      <c r="M95" s="21"/>
      <c r="N95" s="24">
        <f t="shared" si="18"/>
        <v>0</v>
      </c>
      <c r="O95" s="16"/>
    </row>
    <row r="96" spans="2:15" ht="19.7" customHeight="1" x14ac:dyDescent="0.2">
      <c r="B96" s="31" t="s">
        <v>199</v>
      </c>
      <c r="C96" s="22" t="s">
        <v>98</v>
      </c>
      <c r="D96" s="22" t="s">
        <v>86</v>
      </c>
      <c r="E96" s="15"/>
      <c r="F96" s="32" t="s">
        <v>73</v>
      </c>
      <c r="G96" s="21"/>
      <c r="H96" s="33">
        <f>J96+L96+N96</f>
        <v>0</v>
      </c>
      <c r="I96" s="21"/>
      <c r="J96" s="33">
        <f>TRUNC(J97)</f>
        <v>0</v>
      </c>
      <c r="K96" s="21"/>
      <c r="L96" s="24">
        <f>TRUNC(L97)</f>
        <v>0</v>
      </c>
      <c r="M96" s="21"/>
      <c r="N96" s="24">
        <f>TRUNC(N97)</f>
        <v>0</v>
      </c>
      <c r="O96" s="34"/>
    </row>
    <row r="97" spans="2:15" ht="19.7" customHeight="1" x14ac:dyDescent="0.2">
      <c r="B97" s="12" t="s">
        <v>187</v>
      </c>
      <c r="C97" s="13" t="s">
        <v>70</v>
      </c>
      <c r="D97" s="13" t="s">
        <v>187</v>
      </c>
      <c r="E97" s="36">
        <v>0.01</v>
      </c>
      <c r="F97" s="14" t="s">
        <v>162</v>
      </c>
      <c r="G97" s="21">
        <f>I97+K97+M97</f>
        <v>0</v>
      </c>
      <c r="H97" s="35">
        <f>J97+L97+N97</f>
        <v>0</v>
      </c>
      <c r="I97" s="23">
        <f>노임단가!F16</f>
        <v>0</v>
      </c>
      <c r="J97" s="35">
        <f>TRUNC(E97*I97,1)</f>
        <v>0</v>
      </c>
      <c r="K97" s="23">
        <f>노임단가!AB16</f>
        <v>0</v>
      </c>
      <c r="L97" s="35">
        <f>TRUNC(E97*K97,1)</f>
        <v>0</v>
      </c>
      <c r="M97" s="23">
        <f>노임단가!AC16</f>
        <v>0</v>
      </c>
      <c r="N97" s="35">
        <f>TRUNC(E97*M97,1)</f>
        <v>0</v>
      </c>
      <c r="O97" s="16"/>
    </row>
    <row r="98" spans="2:15" ht="19.7" customHeight="1" x14ac:dyDescent="0.2">
      <c r="B98" s="12" t="s">
        <v>187</v>
      </c>
      <c r="C98" s="13" t="s">
        <v>187</v>
      </c>
      <c r="D98" s="13" t="s">
        <v>187</v>
      </c>
      <c r="E98" s="15"/>
      <c r="F98" s="14" t="s">
        <v>187</v>
      </c>
      <c r="G98" s="21"/>
      <c r="H98" s="15"/>
      <c r="I98" s="21"/>
      <c r="J98" s="24">
        <f>TRUNC(E98*I98,1)</f>
        <v>0</v>
      </c>
      <c r="K98" s="21"/>
      <c r="L98" s="24">
        <f>TRUNC(E98*K98,1)</f>
        <v>0</v>
      </c>
      <c r="M98" s="21"/>
      <c r="N98" s="24">
        <f>TRUNC(E98*M98,1)</f>
        <v>0</v>
      </c>
      <c r="O98" s="16"/>
    </row>
    <row r="99" spans="2:15" ht="19.7" customHeight="1" x14ac:dyDescent="0.2">
      <c r="B99" s="31" t="s">
        <v>200</v>
      </c>
      <c r="C99" s="22" t="s">
        <v>49</v>
      </c>
      <c r="D99" s="22" t="s">
        <v>86</v>
      </c>
      <c r="E99" s="15"/>
      <c r="F99" s="32" t="s">
        <v>73</v>
      </c>
      <c r="G99" s="21"/>
      <c r="H99" s="33">
        <f>J99+L99+N99</f>
        <v>0</v>
      </c>
      <c r="I99" s="21"/>
      <c r="J99" s="33">
        <f>TRUNC(J100)</f>
        <v>0</v>
      </c>
      <c r="K99" s="21"/>
      <c r="L99" s="24">
        <f>TRUNC(L100)</f>
        <v>0</v>
      </c>
      <c r="M99" s="21"/>
      <c r="N99" s="24">
        <f>TRUNC(N100)</f>
        <v>0</v>
      </c>
      <c r="O99" s="34"/>
    </row>
    <row r="100" spans="2:15" ht="19.7" customHeight="1" x14ac:dyDescent="0.2">
      <c r="B100" s="12" t="s">
        <v>187</v>
      </c>
      <c r="C100" s="13" t="s">
        <v>70</v>
      </c>
      <c r="D100" s="13" t="s">
        <v>187</v>
      </c>
      <c r="E100" s="36">
        <v>1.4E-2</v>
      </c>
      <c r="F100" s="14" t="s">
        <v>162</v>
      </c>
      <c r="G100" s="21">
        <f>I100+K100+M100</f>
        <v>0</v>
      </c>
      <c r="H100" s="35">
        <f>J100+L100+N100</f>
        <v>0</v>
      </c>
      <c r="I100" s="23">
        <f>노임단가!F16</f>
        <v>0</v>
      </c>
      <c r="J100" s="35">
        <f>TRUNC(E100*I100,1)</f>
        <v>0</v>
      </c>
      <c r="K100" s="23">
        <f>노임단가!AB16</f>
        <v>0</v>
      </c>
      <c r="L100" s="35">
        <f>TRUNC(E100*K100,1)</f>
        <v>0</v>
      </c>
      <c r="M100" s="23">
        <f>노임단가!AC16</f>
        <v>0</v>
      </c>
      <c r="N100" s="35">
        <f>TRUNC(E100*M100,1)</f>
        <v>0</v>
      </c>
      <c r="O100" s="16"/>
    </row>
    <row r="101" spans="2:15" ht="19.7" customHeight="1" x14ac:dyDescent="0.2">
      <c r="B101" s="12" t="s">
        <v>187</v>
      </c>
      <c r="C101" s="13" t="s">
        <v>187</v>
      </c>
      <c r="D101" s="13" t="s">
        <v>187</v>
      </c>
      <c r="E101" s="15"/>
      <c r="F101" s="14" t="s">
        <v>187</v>
      </c>
      <c r="G101" s="21"/>
      <c r="H101" s="15"/>
      <c r="I101" s="21"/>
      <c r="J101" s="24">
        <f>TRUNC(E101*I101,1)</f>
        <v>0</v>
      </c>
      <c r="K101" s="21"/>
      <c r="L101" s="24">
        <f>TRUNC(E101*K101,1)</f>
        <v>0</v>
      </c>
      <c r="M101" s="21"/>
      <c r="N101" s="24">
        <f>TRUNC(E101*M101,1)</f>
        <v>0</v>
      </c>
      <c r="O101" s="16"/>
    </row>
    <row r="102" spans="2:15" ht="19.7" customHeight="1" x14ac:dyDescent="0.2">
      <c r="B102" s="31" t="s">
        <v>201</v>
      </c>
      <c r="C102" s="22" t="s">
        <v>30</v>
      </c>
      <c r="D102" s="22" t="s">
        <v>86</v>
      </c>
      <c r="E102" s="15"/>
      <c r="F102" s="32" t="s">
        <v>73</v>
      </c>
      <c r="G102" s="21"/>
      <c r="H102" s="33">
        <f>J102+L102+N102</f>
        <v>0</v>
      </c>
      <c r="I102" s="21"/>
      <c r="J102" s="33">
        <f>TRUNC(J103)</f>
        <v>0</v>
      </c>
      <c r="K102" s="21"/>
      <c r="L102" s="24">
        <f>TRUNC(L103)</f>
        <v>0</v>
      </c>
      <c r="M102" s="21"/>
      <c r="N102" s="24">
        <f>TRUNC(N103)</f>
        <v>0</v>
      </c>
      <c r="O102" s="34"/>
    </row>
    <row r="103" spans="2:15" ht="19.7" customHeight="1" x14ac:dyDescent="0.2">
      <c r="B103" s="12" t="s">
        <v>187</v>
      </c>
      <c r="C103" s="13" t="s">
        <v>70</v>
      </c>
      <c r="D103" s="13" t="s">
        <v>187</v>
      </c>
      <c r="E103" s="36">
        <v>3.5000000000000003E-2</v>
      </c>
      <c r="F103" s="14" t="s">
        <v>162</v>
      </c>
      <c r="G103" s="21">
        <f>I103+K103+M103</f>
        <v>0</v>
      </c>
      <c r="H103" s="35">
        <f>J103+L103+N103</f>
        <v>0</v>
      </c>
      <c r="I103" s="23">
        <f>노임단가!F16</f>
        <v>0</v>
      </c>
      <c r="J103" s="35">
        <f>TRUNC(E103*I103,1)</f>
        <v>0</v>
      </c>
      <c r="K103" s="23">
        <f>노임단가!AB16</f>
        <v>0</v>
      </c>
      <c r="L103" s="35">
        <f>TRUNC(E103*K103,1)</f>
        <v>0</v>
      </c>
      <c r="M103" s="23">
        <f>노임단가!AC16</f>
        <v>0</v>
      </c>
      <c r="N103" s="35">
        <f>TRUNC(E103*M103,1)</f>
        <v>0</v>
      </c>
      <c r="O103" s="16"/>
    </row>
    <row r="104" spans="2:15" ht="19.7" customHeight="1" x14ac:dyDescent="0.2">
      <c r="B104" s="12" t="s">
        <v>187</v>
      </c>
      <c r="C104" s="13" t="s">
        <v>187</v>
      </c>
      <c r="D104" s="13" t="s">
        <v>187</v>
      </c>
      <c r="E104" s="15"/>
      <c r="F104" s="14" t="s">
        <v>187</v>
      </c>
      <c r="G104" s="21"/>
      <c r="H104" s="15"/>
      <c r="I104" s="21"/>
      <c r="J104" s="24">
        <f>TRUNC(E104*I104,1)</f>
        <v>0</v>
      </c>
      <c r="K104" s="21"/>
      <c r="L104" s="24">
        <f>TRUNC(E104*K104,1)</f>
        <v>0</v>
      </c>
      <c r="M104" s="21"/>
      <c r="N104" s="24">
        <f>TRUNC(E104*M104,1)</f>
        <v>0</v>
      </c>
      <c r="O104" s="16"/>
    </row>
    <row r="105" spans="2:15" ht="19.7" customHeight="1" x14ac:dyDescent="0.2">
      <c r="B105" s="31" t="s">
        <v>202</v>
      </c>
      <c r="C105" s="22" t="s">
        <v>6</v>
      </c>
      <c r="D105" s="22" t="s">
        <v>87</v>
      </c>
      <c r="E105" s="15"/>
      <c r="F105" s="32" t="s">
        <v>103</v>
      </c>
      <c r="G105" s="21"/>
      <c r="H105" s="33">
        <f>J105+L105+N105</f>
        <v>0</v>
      </c>
      <c r="I105" s="21"/>
      <c r="J105" s="33">
        <f>TRUNC(J106)</f>
        <v>0</v>
      </c>
      <c r="K105" s="21"/>
      <c r="L105" s="24">
        <f>TRUNC(L106)</f>
        <v>0</v>
      </c>
      <c r="M105" s="21"/>
      <c r="N105" s="24">
        <f>TRUNC(N106)</f>
        <v>0</v>
      </c>
      <c r="O105" s="34"/>
    </row>
    <row r="106" spans="2:15" ht="19.7" customHeight="1" x14ac:dyDescent="0.2">
      <c r="B106" s="12" t="s">
        <v>187</v>
      </c>
      <c r="C106" s="13" t="s">
        <v>37</v>
      </c>
      <c r="D106" s="13" t="s">
        <v>187</v>
      </c>
      <c r="E106" s="36">
        <v>0.3</v>
      </c>
      <c r="F106" s="14" t="s">
        <v>162</v>
      </c>
      <c r="G106" s="21">
        <f>I106+K106+M106</f>
        <v>0</v>
      </c>
      <c r="H106" s="35">
        <f>J106+L106+N106</f>
        <v>0</v>
      </c>
      <c r="I106" s="23">
        <f>노임단가!F17</f>
        <v>0</v>
      </c>
      <c r="J106" s="35">
        <f>TRUNC(E106*I106,1)</f>
        <v>0</v>
      </c>
      <c r="K106" s="23">
        <f>노임단가!AB17</f>
        <v>0</v>
      </c>
      <c r="L106" s="35">
        <f>TRUNC(E106*K106,1)</f>
        <v>0</v>
      </c>
      <c r="M106" s="23">
        <f>노임단가!AC17</f>
        <v>0</v>
      </c>
      <c r="N106" s="35">
        <f>TRUNC(E106*M106,1)</f>
        <v>0</v>
      </c>
      <c r="O106" s="16"/>
    </row>
    <row r="107" spans="2:15" ht="19.7" customHeight="1" x14ac:dyDescent="0.2">
      <c r="B107" s="12" t="s">
        <v>187</v>
      </c>
      <c r="C107" s="13" t="s">
        <v>187</v>
      </c>
      <c r="D107" s="13" t="s">
        <v>187</v>
      </c>
      <c r="E107" s="15"/>
      <c r="F107" s="14" t="s">
        <v>187</v>
      </c>
      <c r="G107" s="21"/>
      <c r="H107" s="15"/>
      <c r="I107" s="21"/>
      <c r="J107" s="24">
        <f>TRUNC(E107*I107,1)</f>
        <v>0</v>
      </c>
      <c r="K107" s="21"/>
      <c r="L107" s="24">
        <f>TRUNC(E107*K107,1)</f>
        <v>0</v>
      </c>
      <c r="M107" s="21"/>
      <c r="N107" s="24">
        <f>TRUNC(E107*M107,1)</f>
        <v>0</v>
      </c>
      <c r="O107" s="16"/>
    </row>
    <row r="108" spans="2:15" ht="19.7" customHeight="1" x14ac:dyDescent="0.2">
      <c r="B108" s="31" t="s">
        <v>203</v>
      </c>
      <c r="C108" s="22" t="s">
        <v>119</v>
      </c>
      <c r="D108" s="22" t="s">
        <v>159</v>
      </c>
      <c r="E108" s="15"/>
      <c r="F108" s="32" t="s">
        <v>73</v>
      </c>
      <c r="G108" s="21"/>
      <c r="H108" s="33">
        <f>J108+L108+N108</f>
        <v>0</v>
      </c>
      <c r="I108" s="21"/>
      <c r="J108" s="33">
        <f>TRUNC(J109)</f>
        <v>0</v>
      </c>
      <c r="K108" s="21"/>
      <c r="L108" s="24">
        <f>TRUNC(L109)</f>
        <v>0</v>
      </c>
      <c r="M108" s="21"/>
      <c r="N108" s="24">
        <f>TRUNC(N109)</f>
        <v>0</v>
      </c>
      <c r="O108" s="34"/>
    </row>
    <row r="109" spans="2:15" ht="19.7" customHeight="1" x14ac:dyDescent="0.2">
      <c r="B109" s="12" t="s">
        <v>187</v>
      </c>
      <c r="C109" s="13" t="s">
        <v>107</v>
      </c>
      <c r="D109" s="13" t="s">
        <v>187</v>
      </c>
      <c r="E109" s="36">
        <v>0.11</v>
      </c>
      <c r="F109" s="14" t="s">
        <v>162</v>
      </c>
      <c r="G109" s="21">
        <f>I109+K109+M109</f>
        <v>0</v>
      </c>
      <c r="H109" s="35">
        <f>J109+L109+N109</f>
        <v>0</v>
      </c>
      <c r="I109" s="23">
        <f>노임단가!F17</f>
        <v>0</v>
      </c>
      <c r="J109" s="35">
        <f>TRUNC(E109*I109,1)</f>
        <v>0</v>
      </c>
      <c r="K109" s="23">
        <f>노임단가!AB17</f>
        <v>0</v>
      </c>
      <c r="L109" s="35">
        <f>TRUNC(E109*K109,1)</f>
        <v>0</v>
      </c>
      <c r="M109" s="23">
        <f>노임단가!AC17</f>
        <v>0</v>
      </c>
      <c r="N109" s="35">
        <f>TRUNC(E109*M109,1)</f>
        <v>0</v>
      </c>
      <c r="O109" s="16"/>
    </row>
    <row r="110" spans="2:15" ht="19.7" customHeight="1" x14ac:dyDescent="0.2">
      <c r="B110" s="12" t="s">
        <v>187</v>
      </c>
      <c r="C110" s="13" t="s">
        <v>187</v>
      </c>
      <c r="D110" s="13" t="s">
        <v>187</v>
      </c>
      <c r="E110" s="15"/>
      <c r="F110" s="14" t="s">
        <v>187</v>
      </c>
      <c r="G110" s="21"/>
      <c r="H110" s="15"/>
      <c r="I110" s="21"/>
      <c r="J110" s="24">
        <f>TRUNC(E110*I110,1)</f>
        <v>0</v>
      </c>
      <c r="K110" s="21"/>
      <c r="L110" s="24">
        <f>TRUNC(E110*K110,1)</f>
        <v>0</v>
      </c>
      <c r="M110" s="21"/>
      <c r="N110" s="24">
        <f>TRUNC(E110*M110,1)</f>
        <v>0</v>
      </c>
      <c r="O110" s="16"/>
    </row>
    <row r="111" spans="2:15" ht="19.7" customHeight="1" x14ac:dyDescent="0.2">
      <c r="B111" s="31" t="s">
        <v>204</v>
      </c>
      <c r="C111" s="22" t="s">
        <v>119</v>
      </c>
      <c r="D111" s="22" t="s">
        <v>24</v>
      </c>
      <c r="E111" s="15"/>
      <c r="F111" s="32" t="s">
        <v>73</v>
      </c>
      <c r="G111" s="21"/>
      <c r="H111" s="33">
        <f>J111+L111+N111</f>
        <v>0</v>
      </c>
      <c r="I111" s="21"/>
      <c r="J111" s="33">
        <f>TRUNC(J112)</f>
        <v>0</v>
      </c>
      <c r="K111" s="21"/>
      <c r="L111" s="24">
        <f>TRUNC(L112)</f>
        <v>0</v>
      </c>
      <c r="M111" s="21"/>
      <c r="N111" s="24">
        <f>TRUNC(N112)</f>
        <v>0</v>
      </c>
      <c r="O111" s="34"/>
    </row>
    <row r="112" spans="2:15" ht="19.7" customHeight="1" x14ac:dyDescent="0.2">
      <c r="B112" s="12" t="s">
        <v>187</v>
      </c>
      <c r="C112" s="13" t="s">
        <v>107</v>
      </c>
      <c r="D112" s="13" t="s">
        <v>187</v>
      </c>
      <c r="E112" s="36">
        <v>0.14000000000000001</v>
      </c>
      <c r="F112" s="14" t="s">
        <v>162</v>
      </c>
      <c r="G112" s="21">
        <f>I112+K112+M112</f>
        <v>0</v>
      </c>
      <c r="H112" s="35">
        <f>J112+L112+N112</f>
        <v>0</v>
      </c>
      <c r="I112" s="23">
        <f>노임단가!F17</f>
        <v>0</v>
      </c>
      <c r="J112" s="35">
        <f>TRUNC(E112*I112,1)</f>
        <v>0</v>
      </c>
      <c r="K112" s="23">
        <f>노임단가!AB17</f>
        <v>0</v>
      </c>
      <c r="L112" s="35">
        <f>TRUNC(E112*K112,1)</f>
        <v>0</v>
      </c>
      <c r="M112" s="23">
        <f>노임단가!AC17</f>
        <v>0</v>
      </c>
      <c r="N112" s="35">
        <f>TRUNC(E112*M112,1)</f>
        <v>0</v>
      </c>
      <c r="O112" s="16"/>
    </row>
    <row r="113" spans="2:15" ht="19.7" customHeight="1" x14ac:dyDescent="0.2">
      <c r="B113" s="12" t="s">
        <v>187</v>
      </c>
      <c r="C113" s="13" t="s">
        <v>187</v>
      </c>
      <c r="D113" s="13" t="s">
        <v>187</v>
      </c>
      <c r="E113" s="15"/>
      <c r="F113" s="14" t="s">
        <v>187</v>
      </c>
      <c r="G113" s="21"/>
      <c r="H113" s="15"/>
      <c r="I113" s="21"/>
      <c r="J113" s="24">
        <f>TRUNC(E113*I113,1)</f>
        <v>0</v>
      </c>
      <c r="K113" s="21"/>
      <c r="L113" s="24">
        <f>TRUNC(E113*K113,1)</f>
        <v>0</v>
      </c>
      <c r="M113" s="21"/>
      <c r="N113" s="24">
        <f>TRUNC(E113*M113,1)</f>
        <v>0</v>
      </c>
      <c r="O113" s="16"/>
    </row>
    <row r="114" spans="2:15" ht="19.7" customHeight="1" x14ac:dyDescent="0.2">
      <c r="B114" s="31" t="s">
        <v>205</v>
      </c>
      <c r="C114" s="22" t="s">
        <v>146</v>
      </c>
      <c r="D114" s="22" t="s">
        <v>159</v>
      </c>
      <c r="E114" s="15"/>
      <c r="F114" s="32" t="s">
        <v>73</v>
      </c>
      <c r="G114" s="21"/>
      <c r="H114" s="33">
        <f>J114+L114+N114</f>
        <v>0</v>
      </c>
      <c r="I114" s="21"/>
      <c r="J114" s="33">
        <f>TRUNC(J115)</f>
        <v>0</v>
      </c>
      <c r="K114" s="21"/>
      <c r="L114" s="24">
        <f>TRUNC(L115)</f>
        <v>0</v>
      </c>
      <c r="M114" s="21"/>
      <c r="N114" s="24">
        <f>TRUNC(N115)</f>
        <v>0</v>
      </c>
      <c r="O114" s="34"/>
    </row>
    <row r="115" spans="2:15" ht="19.7" customHeight="1" x14ac:dyDescent="0.2">
      <c r="B115" s="12" t="s">
        <v>187</v>
      </c>
      <c r="C115" s="13" t="s">
        <v>107</v>
      </c>
      <c r="D115" s="13" t="s">
        <v>187</v>
      </c>
      <c r="E115" s="36">
        <v>0.06</v>
      </c>
      <c r="F115" s="14" t="s">
        <v>162</v>
      </c>
      <c r="G115" s="21">
        <f>I115+K115+M115</f>
        <v>0</v>
      </c>
      <c r="H115" s="35">
        <f>J115+L115+N115</f>
        <v>0</v>
      </c>
      <c r="I115" s="23">
        <f>노임단가!F17</f>
        <v>0</v>
      </c>
      <c r="J115" s="35">
        <f>TRUNC(E115*I115,1)</f>
        <v>0</v>
      </c>
      <c r="K115" s="23">
        <f>노임단가!AB17</f>
        <v>0</v>
      </c>
      <c r="L115" s="35">
        <f>TRUNC(E115*K115,1)</f>
        <v>0</v>
      </c>
      <c r="M115" s="23">
        <f>노임단가!AC17</f>
        <v>0</v>
      </c>
      <c r="N115" s="35">
        <f>TRUNC(E115*M115,1)</f>
        <v>0</v>
      </c>
      <c r="O115" s="16"/>
    </row>
    <row r="116" spans="2:15" ht="19.7" customHeight="1" x14ac:dyDescent="0.2">
      <c r="B116" s="12" t="s">
        <v>187</v>
      </c>
      <c r="C116" s="13" t="s">
        <v>187</v>
      </c>
      <c r="D116" s="13" t="s">
        <v>187</v>
      </c>
      <c r="E116" s="15"/>
      <c r="F116" s="14" t="s">
        <v>187</v>
      </c>
      <c r="G116" s="21"/>
      <c r="H116" s="15"/>
      <c r="I116" s="21"/>
      <c r="J116" s="24">
        <f>TRUNC(E116*I116,1)</f>
        <v>0</v>
      </c>
      <c r="K116" s="21"/>
      <c r="L116" s="24">
        <f>TRUNC(E116*K116,1)</f>
        <v>0</v>
      </c>
      <c r="M116" s="21"/>
      <c r="N116" s="24">
        <f>TRUNC(E116*M116,1)</f>
        <v>0</v>
      </c>
      <c r="O116" s="16"/>
    </row>
    <row r="117" spans="2:15" ht="19.7" customHeight="1" x14ac:dyDescent="0.2">
      <c r="B117" s="31" t="s">
        <v>206</v>
      </c>
      <c r="C117" s="22" t="s">
        <v>146</v>
      </c>
      <c r="D117" s="22" t="s">
        <v>24</v>
      </c>
      <c r="E117" s="15"/>
      <c r="F117" s="32" t="s">
        <v>73</v>
      </c>
      <c r="G117" s="21"/>
      <c r="H117" s="33">
        <f>J117+L117+N117</f>
        <v>0</v>
      </c>
      <c r="I117" s="21"/>
      <c r="J117" s="33">
        <f>TRUNC(J118)</f>
        <v>0</v>
      </c>
      <c r="K117" s="21"/>
      <c r="L117" s="24">
        <f>TRUNC(L118)</f>
        <v>0</v>
      </c>
      <c r="M117" s="21"/>
      <c r="N117" s="24">
        <f>TRUNC(N118)</f>
        <v>0</v>
      </c>
      <c r="O117" s="34"/>
    </row>
    <row r="118" spans="2:15" ht="19.7" customHeight="1" x14ac:dyDescent="0.2">
      <c r="B118" s="17" t="s">
        <v>187</v>
      </c>
      <c r="C118" s="18" t="s">
        <v>107</v>
      </c>
      <c r="D118" s="18" t="s">
        <v>187</v>
      </c>
      <c r="E118" s="42">
        <v>0.08</v>
      </c>
      <c r="F118" s="19" t="s">
        <v>162</v>
      </c>
      <c r="G118" s="3">
        <f>I118+K118+M118</f>
        <v>0</v>
      </c>
      <c r="H118" s="37">
        <f>J118+L118+N118</f>
        <v>0</v>
      </c>
      <c r="I118" s="27">
        <f>노임단가!F17</f>
        <v>0</v>
      </c>
      <c r="J118" s="37">
        <f>TRUNC(E118*I118,1)</f>
        <v>0</v>
      </c>
      <c r="K118" s="27">
        <f>노임단가!AB17</f>
        <v>0</v>
      </c>
      <c r="L118" s="37">
        <f>TRUNC(E118*K118,1)</f>
        <v>0</v>
      </c>
      <c r="M118" s="27">
        <f>노임단가!AC17</f>
        <v>0</v>
      </c>
      <c r="N118" s="37">
        <f>TRUNC(E118*M118,1)</f>
        <v>0</v>
      </c>
      <c r="O118" s="20"/>
    </row>
    <row r="119" spans="2:15" ht="19.7" customHeight="1" x14ac:dyDescent="0.2">
      <c r="B119" s="12" t="s">
        <v>187</v>
      </c>
      <c r="C119" s="13" t="s">
        <v>187</v>
      </c>
      <c r="D119" s="13" t="s">
        <v>187</v>
      </c>
      <c r="E119" s="15"/>
      <c r="F119" s="14" t="s">
        <v>187</v>
      </c>
      <c r="G119" s="21"/>
      <c r="H119" s="15"/>
      <c r="I119" s="21"/>
      <c r="J119" s="24">
        <f>TRUNC(E119*I119,1)</f>
        <v>0</v>
      </c>
      <c r="K119" s="21"/>
      <c r="L119" s="24">
        <f>TRUNC(E119*K119,1)</f>
        <v>0</v>
      </c>
      <c r="M119" s="21"/>
      <c r="N119" s="24">
        <f>TRUNC(E119*M119,1)</f>
        <v>0</v>
      </c>
      <c r="O119" s="16"/>
    </row>
    <row r="120" spans="2:15" ht="19.7" customHeight="1" x14ac:dyDescent="0.2">
      <c r="B120" s="31" t="s">
        <v>207</v>
      </c>
      <c r="C120" s="22" t="s">
        <v>25</v>
      </c>
      <c r="D120" s="22" t="s">
        <v>150</v>
      </c>
      <c r="E120" s="15"/>
      <c r="F120" s="32" t="s">
        <v>142</v>
      </c>
      <c r="G120" s="21"/>
      <c r="H120" s="33">
        <f t="shared" ref="H120:H127" si="19">J120+L120+N120</f>
        <v>0</v>
      </c>
      <c r="I120" s="21"/>
      <c r="J120" s="24">
        <f>TRUNC(J121+J122+J123+J124+J125+J126+J127)</f>
        <v>0</v>
      </c>
      <c r="K120" s="21"/>
      <c r="L120" s="33">
        <f>TRUNC(L121+L122+L123+L124+L125+L126+L127)</f>
        <v>0</v>
      </c>
      <c r="M120" s="21"/>
      <c r="N120" s="24">
        <f>TRUNC(N121+N122+N123+N124+N125+N126+N127)</f>
        <v>0</v>
      </c>
      <c r="O120" s="34"/>
    </row>
    <row r="121" spans="2:15" ht="19.7" customHeight="1" x14ac:dyDescent="0.2">
      <c r="B121" s="12" t="s">
        <v>187</v>
      </c>
      <c r="C121" s="13" t="s">
        <v>176</v>
      </c>
      <c r="D121" s="13" t="s">
        <v>147</v>
      </c>
      <c r="E121" s="15">
        <v>1</v>
      </c>
      <c r="F121" s="14" t="s">
        <v>114</v>
      </c>
      <c r="G121" s="21">
        <f t="shared" ref="G121:G127" si="20">I121+K121+M121</f>
        <v>0</v>
      </c>
      <c r="H121" s="35">
        <f t="shared" si="19"/>
        <v>0</v>
      </c>
      <c r="I121" s="23">
        <f>자재단가!AA34</f>
        <v>0</v>
      </c>
      <c r="J121" s="35">
        <f t="shared" ref="J121:J128" si="21">TRUNC(E121*I121,1)</f>
        <v>0</v>
      </c>
      <c r="K121" s="23">
        <f>자재단가!R34</f>
        <v>0</v>
      </c>
      <c r="L121" s="35">
        <f t="shared" ref="L121:L128" si="22">TRUNC(E121*K121,1)</f>
        <v>0</v>
      </c>
      <c r="M121" s="23">
        <f>자재단가!AC34</f>
        <v>0</v>
      </c>
      <c r="N121" s="35">
        <f t="shared" ref="N121:N128" si="23">TRUNC(E121*M121,1)</f>
        <v>0</v>
      </c>
      <c r="O121" s="16"/>
    </row>
    <row r="122" spans="2:15" ht="19.7" customHeight="1" x14ac:dyDescent="0.2">
      <c r="B122" s="12" t="s">
        <v>187</v>
      </c>
      <c r="C122" s="13" t="s">
        <v>102</v>
      </c>
      <c r="D122" s="13" t="s">
        <v>169</v>
      </c>
      <c r="E122" s="15">
        <v>1</v>
      </c>
      <c r="F122" s="14" t="s">
        <v>168</v>
      </c>
      <c r="G122" s="21">
        <f t="shared" si="20"/>
        <v>0</v>
      </c>
      <c r="H122" s="35">
        <f t="shared" si="19"/>
        <v>0</v>
      </c>
      <c r="I122" s="23">
        <f>자재단가!AA35</f>
        <v>0</v>
      </c>
      <c r="J122" s="35">
        <f t="shared" si="21"/>
        <v>0</v>
      </c>
      <c r="K122" s="23">
        <f>자재단가!R35</f>
        <v>0</v>
      </c>
      <c r="L122" s="35">
        <f t="shared" si="22"/>
        <v>0</v>
      </c>
      <c r="M122" s="23">
        <f>자재단가!AC35</f>
        <v>0</v>
      </c>
      <c r="N122" s="35">
        <f t="shared" si="23"/>
        <v>0</v>
      </c>
      <c r="O122" s="16"/>
    </row>
    <row r="123" spans="2:15" ht="19.7" customHeight="1" x14ac:dyDescent="0.2">
      <c r="B123" s="12" t="s">
        <v>187</v>
      </c>
      <c r="C123" s="13" t="s">
        <v>102</v>
      </c>
      <c r="D123" s="13" t="s">
        <v>180</v>
      </c>
      <c r="E123" s="15">
        <v>1</v>
      </c>
      <c r="F123" s="14" t="s">
        <v>168</v>
      </c>
      <c r="G123" s="21">
        <f t="shared" si="20"/>
        <v>0</v>
      </c>
      <c r="H123" s="35">
        <f t="shared" si="19"/>
        <v>0</v>
      </c>
      <c r="I123" s="23">
        <f>자재단가!AA36</f>
        <v>0</v>
      </c>
      <c r="J123" s="35">
        <f t="shared" si="21"/>
        <v>0</v>
      </c>
      <c r="K123" s="23">
        <f>자재단가!R36</f>
        <v>0</v>
      </c>
      <c r="L123" s="35">
        <f t="shared" si="22"/>
        <v>0</v>
      </c>
      <c r="M123" s="23">
        <f>자재단가!AC36</f>
        <v>0</v>
      </c>
      <c r="N123" s="35">
        <f t="shared" si="23"/>
        <v>0</v>
      </c>
      <c r="O123" s="16"/>
    </row>
    <row r="124" spans="2:15" ht="19.7" customHeight="1" x14ac:dyDescent="0.2">
      <c r="B124" s="12" t="s">
        <v>187</v>
      </c>
      <c r="C124" s="13" t="s">
        <v>102</v>
      </c>
      <c r="D124" s="13" t="s">
        <v>113</v>
      </c>
      <c r="E124" s="15">
        <v>1</v>
      </c>
      <c r="F124" s="14" t="s">
        <v>168</v>
      </c>
      <c r="G124" s="21">
        <f t="shared" si="20"/>
        <v>0</v>
      </c>
      <c r="H124" s="35">
        <f t="shared" si="19"/>
        <v>0</v>
      </c>
      <c r="I124" s="23">
        <f>자재단가!AA37</f>
        <v>0</v>
      </c>
      <c r="J124" s="35">
        <f t="shared" si="21"/>
        <v>0</v>
      </c>
      <c r="K124" s="23">
        <f>자재단가!R37</f>
        <v>0</v>
      </c>
      <c r="L124" s="35">
        <f t="shared" si="22"/>
        <v>0</v>
      </c>
      <c r="M124" s="23">
        <f>자재단가!AC37</f>
        <v>0</v>
      </c>
      <c r="N124" s="35">
        <f t="shared" si="23"/>
        <v>0</v>
      </c>
      <c r="O124" s="16"/>
    </row>
    <row r="125" spans="2:15" ht="19.7" customHeight="1" x14ac:dyDescent="0.2">
      <c r="B125" s="12" t="s">
        <v>187</v>
      </c>
      <c r="C125" s="13" t="s">
        <v>102</v>
      </c>
      <c r="D125" s="13" t="s">
        <v>42</v>
      </c>
      <c r="E125" s="15">
        <v>1</v>
      </c>
      <c r="F125" s="14" t="s">
        <v>168</v>
      </c>
      <c r="G125" s="21">
        <f t="shared" si="20"/>
        <v>0</v>
      </c>
      <c r="H125" s="35">
        <f t="shared" si="19"/>
        <v>0</v>
      </c>
      <c r="I125" s="23">
        <f>자재단가!AA38</f>
        <v>0</v>
      </c>
      <c r="J125" s="35">
        <f t="shared" si="21"/>
        <v>0</v>
      </c>
      <c r="K125" s="23">
        <f>자재단가!R38</f>
        <v>0</v>
      </c>
      <c r="L125" s="35">
        <f t="shared" si="22"/>
        <v>0</v>
      </c>
      <c r="M125" s="23">
        <f>자재단가!AC38</f>
        <v>0</v>
      </c>
      <c r="N125" s="35">
        <f t="shared" si="23"/>
        <v>0</v>
      </c>
      <c r="O125" s="16"/>
    </row>
    <row r="126" spans="2:15" ht="19.7" customHeight="1" x14ac:dyDescent="0.2">
      <c r="B126" s="12" t="s">
        <v>187</v>
      </c>
      <c r="C126" s="13" t="s">
        <v>63</v>
      </c>
      <c r="D126" s="13" t="s">
        <v>39</v>
      </c>
      <c r="E126" s="15">
        <v>12</v>
      </c>
      <c r="F126" s="14" t="s">
        <v>55</v>
      </c>
      <c r="G126" s="21">
        <f t="shared" si="20"/>
        <v>0</v>
      </c>
      <c r="H126" s="35">
        <f t="shared" si="19"/>
        <v>0</v>
      </c>
      <c r="I126" s="23">
        <f>자재단가!AA39</f>
        <v>0</v>
      </c>
      <c r="J126" s="35">
        <f t="shared" si="21"/>
        <v>0</v>
      </c>
      <c r="K126" s="23">
        <f>자재단가!R39</f>
        <v>0</v>
      </c>
      <c r="L126" s="35">
        <f t="shared" si="22"/>
        <v>0</v>
      </c>
      <c r="M126" s="23">
        <f>자재단가!AC39</f>
        <v>0</v>
      </c>
      <c r="N126" s="35">
        <f t="shared" si="23"/>
        <v>0</v>
      </c>
      <c r="O126" s="16"/>
    </row>
    <row r="127" spans="2:15" ht="19.7" customHeight="1" x14ac:dyDescent="0.2">
      <c r="B127" s="12" t="s">
        <v>187</v>
      </c>
      <c r="C127" s="13" t="s">
        <v>63</v>
      </c>
      <c r="D127" s="13" t="s">
        <v>2</v>
      </c>
      <c r="E127" s="15">
        <v>30</v>
      </c>
      <c r="F127" s="14" t="s">
        <v>55</v>
      </c>
      <c r="G127" s="21">
        <f t="shared" si="20"/>
        <v>0</v>
      </c>
      <c r="H127" s="35">
        <f t="shared" si="19"/>
        <v>0</v>
      </c>
      <c r="I127" s="23">
        <f>자재단가!AA40</f>
        <v>0</v>
      </c>
      <c r="J127" s="35">
        <f t="shared" si="21"/>
        <v>0</v>
      </c>
      <c r="K127" s="23">
        <f>자재단가!R40</f>
        <v>0</v>
      </c>
      <c r="L127" s="35">
        <f t="shared" si="22"/>
        <v>0</v>
      </c>
      <c r="M127" s="23">
        <f>자재단가!AC40</f>
        <v>0</v>
      </c>
      <c r="N127" s="35">
        <f t="shared" si="23"/>
        <v>0</v>
      </c>
      <c r="O127" s="16"/>
    </row>
    <row r="128" spans="2:15" x14ac:dyDescent="0.2">
      <c r="B128" s="17" t="s">
        <v>187</v>
      </c>
      <c r="C128" s="18" t="s">
        <v>187</v>
      </c>
      <c r="D128" s="18" t="s">
        <v>187</v>
      </c>
      <c r="E128" s="4"/>
      <c r="F128" s="19" t="s">
        <v>187</v>
      </c>
      <c r="G128" s="3"/>
      <c r="H128" s="4"/>
      <c r="I128" s="3"/>
      <c r="J128" s="30">
        <f t="shared" si="21"/>
        <v>0</v>
      </c>
      <c r="K128" s="3"/>
      <c r="L128" s="30">
        <f t="shared" si="22"/>
        <v>0</v>
      </c>
      <c r="M128" s="3"/>
      <c r="N128" s="30">
        <f t="shared" si="23"/>
        <v>0</v>
      </c>
      <c r="O128" s="20"/>
    </row>
    <row r="129" spans="2:15" x14ac:dyDescent="0.2"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5" manualBreakCount="5">
    <brk id="14" min="2" max="15" man="1"/>
    <brk id="40" min="2" max="15" man="1"/>
    <brk id="66" min="2" max="15" man="1"/>
    <brk id="92" min="2" max="15" man="1"/>
    <brk id="118" min="2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41"/>
  <sheetViews>
    <sheetView workbookViewId="0">
      <pane ySplit="4" topLeftCell="A5" activePane="bottomLeft" state="frozen"/>
      <selection pane="bottomLeft" activeCell="D36" sqref="D36"/>
    </sheetView>
  </sheetViews>
  <sheetFormatPr defaultRowHeight="12.75" x14ac:dyDescent="0.2"/>
  <cols>
    <col min="1" max="1" width="0.7109375" customWidth="1"/>
    <col min="2" max="2" width="4" customWidth="1"/>
    <col min="3" max="3" width="21.28515625" customWidth="1"/>
    <col min="4" max="4" width="18.85546875" customWidth="1"/>
    <col min="5" max="5" width="4.7109375" customWidth="1"/>
    <col min="6" max="6" width="8.140625" customWidth="1"/>
    <col min="7" max="8" width="10.28515625" bestFit="1" customWidth="1"/>
    <col min="9" max="9" width="7" customWidth="1"/>
    <col min="10" max="10" width="10.28515625" bestFit="1" customWidth="1"/>
    <col min="11" max="11" width="7" customWidth="1"/>
    <col min="12" max="12" width="10.28515625" bestFit="1" customWidth="1"/>
    <col min="13" max="15" width="7" customWidth="1"/>
    <col min="16" max="16" width="10.28515625" bestFit="1" customWidth="1"/>
    <col min="17" max="17" width="7" customWidth="1"/>
    <col min="18" max="18" width="10.28515625" bestFit="1" customWidth="1"/>
    <col min="19" max="19" width="7.7109375" customWidth="1"/>
    <col min="26" max="26" width="11" bestFit="1" customWidth="1"/>
  </cols>
  <sheetData>
    <row r="1" spans="2:29" ht="24.95" customHeight="1" x14ac:dyDescent="0.2">
      <c r="B1" s="43" t="s">
        <v>67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</row>
    <row r="2" spans="2:29" ht="9.9499999999999993" customHeight="1" x14ac:dyDescent="0.2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</row>
    <row r="3" spans="2:29" ht="15.4" customHeight="1" x14ac:dyDescent="0.2">
      <c r="B3" s="51" t="s">
        <v>53</v>
      </c>
      <c r="C3" s="45" t="s">
        <v>171</v>
      </c>
      <c r="D3" s="45" t="s">
        <v>137</v>
      </c>
      <c r="E3" s="45" t="s">
        <v>71</v>
      </c>
      <c r="F3" s="47" t="s">
        <v>80</v>
      </c>
      <c r="G3" s="48"/>
      <c r="H3" s="47" t="s">
        <v>165</v>
      </c>
      <c r="I3" s="48"/>
      <c r="J3" s="47" t="s">
        <v>132</v>
      </c>
      <c r="K3" s="48"/>
      <c r="L3" s="47" t="s">
        <v>26</v>
      </c>
      <c r="M3" s="48"/>
      <c r="N3" s="47" t="s">
        <v>64</v>
      </c>
      <c r="O3" s="48"/>
      <c r="P3" s="47" t="s">
        <v>54</v>
      </c>
      <c r="Q3" s="48"/>
      <c r="R3" s="45" t="s">
        <v>145</v>
      </c>
      <c r="S3" s="49" t="s">
        <v>33</v>
      </c>
      <c r="Z3" t="s">
        <v>106</v>
      </c>
      <c r="AA3" t="s">
        <v>123</v>
      </c>
      <c r="AB3" t="s">
        <v>183</v>
      </c>
      <c r="AC3" t="s">
        <v>118</v>
      </c>
    </row>
    <row r="4" spans="2:29" ht="19.7" customHeight="1" x14ac:dyDescent="0.2">
      <c r="B4" s="52"/>
      <c r="C4" s="46"/>
      <c r="D4" s="46"/>
      <c r="E4" s="46"/>
      <c r="F4" s="10" t="s">
        <v>1</v>
      </c>
      <c r="G4" s="9" t="s">
        <v>158</v>
      </c>
      <c r="H4" s="10" t="s">
        <v>1</v>
      </c>
      <c r="I4" s="9" t="s">
        <v>158</v>
      </c>
      <c r="J4" s="10" t="s">
        <v>1</v>
      </c>
      <c r="K4" s="9" t="s">
        <v>158</v>
      </c>
      <c r="L4" s="10" t="s">
        <v>1</v>
      </c>
      <c r="M4" s="9" t="s">
        <v>158</v>
      </c>
      <c r="N4" s="10" t="s">
        <v>1</v>
      </c>
      <c r="O4" s="9" t="s">
        <v>158</v>
      </c>
      <c r="P4" s="10" t="s">
        <v>1</v>
      </c>
      <c r="Q4" s="9" t="s">
        <v>158</v>
      </c>
      <c r="R4" s="46"/>
      <c r="S4" s="50"/>
    </row>
    <row r="5" spans="2:29" ht="19.7" customHeight="1" x14ac:dyDescent="0.2">
      <c r="B5" s="12">
        <v>1</v>
      </c>
      <c r="C5" s="13" t="s">
        <v>125</v>
      </c>
      <c r="D5" s="13" t="s">
        <v>82</v>
      </c>
      <c r="E5" s="14" t="s">
        <v>41</v>
      </c>
      <c r="F5" s="21"/>
      <c r="G5" s="13"/>
      <c r="H5" s="21"/>
      <c r="I5" s="13"/>
      <c r="J5" s="21"/>
      <c r="K5" s="13"/>
      <c r="L5" s="21"/>
      <c r="M5" s="13"/>
      <c r="N5" s="21"/>
      <c r="O5" s="13"/>
      <c r="P5" s="21"/>
      <c r="Q5" s="13"/>
      <c r="R5" s="15"/>
      <c r="S5" s="16" t="s">
        <v>187</v>
      </c>
      <c r="Z5" s="11"/>
    </row>
    <row r="6" spans="2:29" ht="19.7" customHeight="1" x14ac:dyDescent="0.2">
      <c r="B6" s="12">
        <v>2</v>
      </c>
      <c r="C6" s="13" t="s">
        <v>31</v>
      </c>
      <c r="D6" s="13" t="s">
        <v>13</v>
      </c>
      <c r="E6" s="14" t="s">
        <v>41</v>
      </c>
      <c r="F6" s="21"/>
      <c r="G6" s="13"/>
      <c r="H6" s="21"/>
      <c r="I6" s="13"/>
      <c r="J6" s="21"/>
      <c r="K6" s="13"/>
      <c r="L6" s="21"/>
      <c r="M6" s="13"/>
      <c r="N6" s="21"/>
      <c r="O6" s="13"/>
      <c r="P6" s="21"/>
      <c r="Q6" s="13"/>
      <c r="R6" s="15"/>
      <c r="S6" s="16" t="s">
        <v>187</v>
      </c>
      <c r="Z6" s="11"/>
    </row>
    <row r="7" spans="2:29" ht="19.7" customHeight="1" x14ac:dyDescent="0.2">
      <c r="B7" s="12">
        <v>3</v>
      </c>
      <c r="C7" s="13" t="s">
        <v>184</v>
      </c>
      <c r="D7" s="13" t="s">
        <v>153</v>
      </c>
      <c r="E7" s="14" t="s">
        <v>41</v>
      </c>
      <c r="F7" s="21"/>
      <c r="G7" s="13"/>
      <c r="H7" s="21"/>
      <c r="I7" s="13"/>
      <c r="J7" s="21"/>
      <c r="K7" s="13"/>
      <c r="L7" s="21"/>
      <c r="M7" s="13"/>
      <c r="N7" s="21"/>
      <c r="O7" s="13"/>
      <c r="P7" s="21"/>
      <c r="Q7" s="13"/>
      <c r="R7" s="15"/>
      <c r="S7" s="16" t="s">
        <v>187</v>
      </c>
      <c r="Z7" s="11"/>
    </row>
    <row r="8" spans="2:29" ht="19.7" customHeight="1" x14ac:dyDescent="0.2">
      <c r="B8" s="12">
        <v>4</v>
      </c>
      <c r="C8" s="13" t="s">
        <v>179</v>
      </c>
      <c r="D8" s="13" t="s">
        <v>35</v>
      </c>
      <c r="E8" s="14" t="s">
        <v>41</v>
      </c>
      <c r="F8" s="21"/>
      <c r="G8" s="13"/>
      <c r="H8" s="21"/>
      <c r="I8" s="13"/>
      <c r="J8" s="21"/>
      <c r="K8" s="13"/>
      <c r="L8" s="21"/>
      <c r="M8" s="13"/>
      <c r="N8" s="21"/>
      <c r="O8" s="13"/>
      <c r="P8" s="21"/>
      <c r="Q8" s="13"/>
      <c r="R8" s="15"/>
      <c r="S8" s="16" t="s">
        <v>187</v>
      </c>
      <c r="Z8" s="11"/>
    </row>
    <row r="9" spans="2:29" ht="19.7" customHeight="1" x14ac:dyDescent="0.2">
      <c r="B9" s="12">
        <v>5</v>
      </c>
      <c r="C9" s="13" t="s">
        <v>15</v>
      </c>
      <c r="D9" s="13" t="s">
        <v>178</v>
      </c>
      <c r="E9" s="14" t="s">
        <v>41</v>
      </c>
      <c r="F9" s="21"/>
      <c r="G9" s="13"/>
      <c r="H9" s="21"/>
      <c r="I9" s="13"/>
      <c r="J9" s="21"/>
      <c r="K9" s="13"/>
      <c r="L9" s="21"/>
      <c r="M9" s="13"/>
      <c r="N9" s="21"/>
      <c r="O9" s="13"/>
      <c r="P9" s="21"/>
      <c r="Q9" s="13"/>
      <c r="R9" s="15"/>
      <c r="S9" s="16" t="s">
        <v>187</v>
      </c>
      <c r="Z9" s="11"/>
    </row>
    <row r="10" spans="2:29" ht="19.7" customHeight="1" x14ac:dyDescent="0.2">
      <c r="B10" s="12">
        <v>6</v>
      </c>
      <c r="C10" s="13" t="s">
        <v>157</v>
      </c>
      <c r="D10" s="13" t="s">
        <v>90</v>
      </c>
      <c r="E10" s="14" t="s">
        <v>41</v>
      </c>
      <c r="F10" s="21"/>
      <c r="G10" s="13"/>
      <c r="H10" s="21"/>
      <c r="I10" s="13"/>
      <c r="J10" s="21"/>
      <c r="K10" s="13"/>
      <c r="L10" s="21"/>
      <c r="M10" s="13"/>
      <c r="N10" s="21"/>
      <c r="O10" s="13"/>
      <c r="P10" s="21"/>
      <c r="Q10" s="13"/>
      <c r="R10" s="15"/>
      <c r="S10" s="16" t="s">
        <v>187</v>
      </c>
      <c r="Z10" s="11"/>
    </row>
    <row r="11" spans="2:29" ht="19.7" customHeight="1" x14ac:dyDescent="0.2">
      <c r="B11" s="12">
        <v>7</v>
      </c>
      <c r="C11" s="13" t="s">
        <v>101</v>
      </c>
      <c r="D11" s="13" t="s">
        <v>84</v>
      </c>
      <c r="E11" s="14" t="s">
        <v>41</v>
      </c>
      <c r="F11" s="21"/>
      <c r="G11" s="13"/>
      <c r="H11" s="21"/>
      <c r="I11" s="13"/>
      <c r="J11" s="21"/>
      <c r="K11" s="13"/>
      <c r="L11" s="21"/>
      <c r="M11" s="13"/>
      <c r="N11" s="21"/>
      <c r="O11" s="13"/>
      <c r="P11" s="21"/>
      <c r="Q11" s="13"/>
      <c r="R11" s="15"/>
      <c r="S11" s="16" t="s">
        <v>187</v>
      </c>
      <c r="Z11" s="11"/>
    </row>
    <row r="12" spans="2:29" ht="19.7" customHeight="1" x14ac:dyDescent="0.2">
      <c r="B12" s="12">
        <v>8</v>
      </c>
      <c r="C12" s="13" t="s">
        <v>128</v>
      </c>
      <c r="D12" s="13" t="s">
        <v>52</v>
      </c>
      <c r="E12" s="14" t="s">
        <v>100</v>
      </c>
      <c r="F12" s="21"/>
      <c r="G12" s="13"/>
      <c r="H12" s="21"/>
      <c r="I12" s="13"/>
      <c r="J12" s="21"/>
      <c r="K12" s="13"/>
      <c r="L12" s="21"/>
      <c r="M12" s="13"/>
      <c r="N12" s="21"/>
      <c r="O12" s="13"/>
      <c r="P12" s="21"/>
      <c r="Q12" s="13"/>
      <c r="R12" s="15"/>
      <c r="S12" s="16" t="s">
        <v>187</v>
      </c>
      <c r="Z12" s="11"/>
    </row>
    <row r="13" spans="2:29" ht="19.7" customHeight="1" x14ac:dyDescent="0.2">
      <c r="B13" s="12">
        <v>9</v>
      </c>
      <c r="C13" s="13" t="s">
        <v>128</v>
      </c>
      <c r="D13" s="13" t="s">
        <v>79</v>
      </c>
      <c r="E13" s="14" t="s">
        <v>100</v>
      </c>
      <c r="F13" s="21"/>
      <c r="G13" s="13"/>
      <c r="H13" s="21"/>
      <c r="I13" s="13"/>
      <c r="J13" s="21"/>
      <c r="K13" s="13"/>
      <c r="L13" s="21"/>
      <c r="M13" s="13"/>
      <c r="N13" s="21"/>
      <c r="O13" s="13"/>
      <c r="P13" s="21"/>
      <c r="Q13" s="13"/>
      <c r="R13" s="15"/>
      <c r="S13" s="16" t="s">
        <v>187</v>
      </c>
      <c r="Z13" s="11"/>
    </row>
    <row r="14" spans="2:29" ht="19.7" customHeight="1" x14ac:dyDescent="0.2">
      <c r="B14" s="12">
        <v>10</v>
      </c>
      <c r="C14" s="13" t="s">
        <v>128</v>
      </c>
      <c r="D14" s="13" t="s">
        <v>50</v>
      </c>
      <c r="E14" s="14" t="s">
        <v>100</v>
      </c>
      <c r="F14" s="21"/>
      <c r="G14" s="13"/>
      <c r="H14" s="21"/>
      <c r="I14" s="13"/>
      <c r="J14" s="21"/>
      <c r="K14" s="13"/>
      <c r="L14" s="21"/>
      <c r="M14" s="13"/>
      <c r="N14" s="21"/>
      <c r="O14" s="13"/>
      <c r="P14" s="21"/>
      <c r="Q14" s="13"/>
      <c r="R14" s="15"/>
      <c r="S14" s="16" t="s">
        <v>187</v>
      </c>
      <c r="Z14" s="11"/>
    </row>
    <row r="15" spans="2:29" ht="19.7" customHeight="1" x14ac:dyDescent="0.2">
      <c r="B15" s="12">
        <v>11</v>
      </c>
      <c r="C15" s="13" t="s">
        <v>46</v>
      </c>
      <c r="D15" s="13" t="s">
        <v>52</v>
      </c>
      <c r="E15" s="14" t="s">
        <v>103</v>
      </c>
      <c r="F15" s="21"/>
      <c r="G15" s="13"/>
      <c r="H15" s="21"/>
      <c r="I15" s="13"/>
      <c r="J15" s="21"/>
      <c r="K15" s="13"/>
      <c r="L15" s="21"/>
      <c r="M15" s="13"/>
      <c r="N15" s="21"/>
      <c r="O15" s="13"/>
      <c r="P15" s="21"/>
      <c r="Q15" s="13"/>
      <c r="R15" s="15"/>
      <c r="S15" s="16" t="s">
        <v>187</v>
      </c>
      <c r="Z15" s="11"/>
    </row>
    <row r="16" spans="2:29" ht="19.7" customHeight="1" x14ac:dyDescent="0.2">
      <c r="B16" s="12">
        <v>12</v>
      </c>
      <c r="C16" s="13" t="s">
        <v>46</v>
      </c>
      <c r="D16" s="13" t="s">
        <v>79</v>
      </c>
      <c r="E16" s="14" t="s">
        <v>103</v>
      </c>
      <c r="F16" s="21"/>
      <c r="G16" s="13"/>
      <c r="H16" s="21"/>
      <c r="I16" s="13"/>
      <c r="J16" s="21"/>
      <c r="K16" s="13"/>
      <c r="L16" s="21"/>
      <c r="M16" s="13"/>
      <c r="N16" s="21"/>
      <c r="O16" s="13"/>
      <c r="P16" s="21"/>
      <c r="Q16" s="13"/>
      <c r="R16" s="15"/>
      <c r="S16" s="16" t="s">
        <v>187</v>
      </c>
      <c r="Z16" s="11"/>
    </row>
    <row r="17" spans="2:26" ht="19.7" customHeight="1" x14ac:dyDescent="0.2">
      <c r="B17" s="12">
        <v>13</v>
      </c>
      <c r="C17" s="13" t="s">
        <v>46</v>
      </c>
      <c r="D17" s="13" t="s">
        <v>50</v>
      </c>
      <c r="E17" s="14" t="s">
        <v>103</v>
      </c>
      <c r="F17" s="21"/>
      <c r="G17" s="13"/>
      <c r="H17" s="21"/>
      <c r="I17" s="13"/>
      <c r="J17" s="21"/>
      <c r="K17" s="13"/>
      <c r="L17" s="21"/>
      <c r="M17" s="13"/>
      <c r="N17" s="21"/>
      <c r="O17" s="13"/>
      <c r="P17" s="21"/>
      <c r="Q17" s="13"/>
      <c r="R17" s="15"/>
      <c r="S17" s="16" t="s">
        <v>187</v>
      </c>
      <c r="Z17" s="11"/>
    </row>
    <row r="18" spans="2:26" ht="19.7" customHeight="1" x14ac:dyDescent="0.2">
      <c r="B18" s="12">
        <v>14</v>
      </c>
      <c r="C18" s="13" t="s">
        <v>57</v>
      </c>
      <c r="D18" s="13" t="s">
        <v>50</v>
      </c>
      <c r="E18" s="14" t="s">
        <v>103</v>
      </c>
      <c r="F18" s="21"/>
      <c r="G18" s="13"/>
      <c r="H18" s="21"/>
      <c r="I18" s="13"/>
      <c r="J18" s="21"/>
      <c r="K18" s="13"/>
      <c r="L18" s="21"/>
      <c r="M18" s="13"/>
      <c r="N18" s="21"/>
      <c r="O18" s="13"/>
      <c r="P18" s="21"/>
      <c r="Q18" s="13"/>
      <c r="R18" s="15"/>
      <c r="S18" s="16" t="s">
        <v>187</v>
      </c>
      <c r="Z18" s="11"/>
    </row>
    <row r="19" spans="2:26" ht="19.7" customHeight="1" x14ac:dyDescent="0.2">
      <c r="B19" s="12">
        <v>15</v>
      </c>
      <c r="C19" s="13" t="s">
        <v>133</v>
      </c>
      <c r="D19" s="13" t="s">
        <v>91</v>
      </c>
      <c r="E19" s="14" t="s">
        <v>103</v>
      </c>
      <c r="F19" s="21"/>
      <c r="G19" s="13"/>
      <c r="H19" s="21"/>
      <c r="I19" s="13"/>
      <c r="J19" s="21"/>
      <c r="K19" s="13"/>
      <c r="L19" s="21"/>
      <c r="M19" s="13"/>
      <c r="N19" s="21"/>
      <c r="O19" s="13"/>
      <c r="P19" s="21"/>
      <c r="Q19" s="13"/>
      <c r="R19" s="15"/>
      <c r="S19" s="16" t="s">
        <v>187</v>
      </c>
      <c r="Z19" s="11"/>
    </row>
    <row r="20" spans="2:26" ht="19.7" customHeight="1" x14ac:dyDescent="0.2">
      <c r="B20" s="12">
        <v>16</v>
      </c>
      <c r="C20" s="13" t="s">
        <v>133</v>
      </c>
      <c r="D20" s="13" t="s">
        <v>19</v>
      </c>
      <c r="E20" s="14" t="s">
        <v>103</v>
      </c>
      <c r="F20" s="21"/>
      <c r="G20" s="13"/>
      <c r="H20" s="21"/>
      <c r="I20" s="13"/>
      <c r="J20" s="21"/>
      <c r="K20" s="13"/>
      <c r="L20" s="21"/>
      <c r="M20" s="13"/>
      <c r="N20" s="21"/>
      <c r="O20" s="13"/>
      <c r="P20" s="21"/>
      <c r="Q20" s="13"/>
      <c r="R20" s="15"/>
      <c r="S20" s="16" t="s">
        <v>187</v>
      </c>
      <c r="Z20" s="11"/>
    </row>
    <row r="21" spans="2:26" ht="19.7" customHeight="1" x14ac:dyDescent="0.2">
      <c r="B21" s="12">
        <v>17</v>
      </c>
      <c r="C21" s="13" t="s">
        <v>133</v>
      </c>
      <c r="D21" s="13" t="s">
        <v>8</v>
      </c>
      <c r="E21" s="14" t="s">
        <v>103</v>
      </c>
      <c r="F21" s="21"/>
      <c r="G21" s="13"/>
      <c r="H21" s="21"/>
      <c r="I21" s="13"/>
      <c r="J21" s="21"/>
      <c r="K21" s="13"/>
      <c r="L21" s="21"/>
      <c r="M21" s="13"/>
      <c r="N21" s="21"/>
      <c r="O21" s="13"/>
      <c r="P21" s="21"/>
      <c r="Q21" s="13"/>
      <c r="R21" s="15"/>
      <c r="S21" s="16" t="s">
        <v>187</v>
      </c>
      <c r="Z21" s="11"/>
    </row>
    <row r="22" spans="2:26" ht="19.7" customHeight="1" x14ac:dyDescent="0.2">
      <c r="B22" s="12">
        <v>18</v>
      </c>
      <c r="C22" s="13" t="s">
        <v>135</v>
      </c>
      <c r="D22" s="13" t="s">
        <v>151</v>
      </c>
      <c r="E22" s="14" t="s">
        <v>100</v>
      </c>
      <c r="F22" s="21"/>
      <c r="G22" s="13"/>
      <c r="H22" s="21"/>
      <c r="I22" s="13"/>
      <c r="J22" s="21"/>
      <c r="K22" s="13"/>
      <c r="L22" s="21"/>
      <c r="M22" s="13"/>
      <c r="N22" s="21"/>
      <c r="O22" s="13"/>
      <c r="P22" s="21"/>
      <c r="Q22" s="13"/>
      <c r="R22" s="15"/>
      <c r="S22" s="16" t="s">
        <v>187</v>
      </c>
      <c r="Z22" s="11"/>
    </row>
    <row r="23" spans="2:26" ht="19.7" customHeight="1" x14ac:dyDescent="0.2">
      <c r="B23" s="12">
        <v>19</v>
      </c>
      <c r="C23" s="18" t="s">
        <v>135</v>
      </c>
      <c r="D23" s="18" t="s">
        <v>17</v>
      </c>
      <c r="E23" s="19" t="s">
        <v>100</v>
      </c>
      <c r="F23" s="3"/>
      <c r="G23" s="18"/>
      <c r="H23" s="3"/>
      <c r="I23" s="18"/>
      <c r="J23" s="3"/>
      <c r="K23" s="18"/>
      <c r="L23" s="3"/>
      <c r="M23" s="18"/>
      <c r="N23" s="3"/>
      <c r="O23" s="18"/>
      <c r="P23" s="3"/>
      <c r="Q23" s="18"/>
      <c r="R23" s="4"/>
      <c r="S23" s="20" t="s">
        <v>187</v>
      </c>
      <c r="Z23" s="11"/>
    </row>
    <row r="24" spans="2:26" ht="19.7" customHeight="1" x14ac:dyDescent="0.2">
      <c r="B24" s="12">
        <v>20</v>
      </c>
      <c r="C24" s="13" t="s">
        <v>135</v>
      </c>
      <c r="D24" s="13" t="s">
        <v>148</v>
      </c>
      <c r="E24" s="14" t="s">
        <v>100</v>
      </c>
      <c r="F24" s="21"/>
      <c r="G24" s="13"/>
      <c r="H24" s="21"/>
      <c r="I24" s="13"/>
      <c r="J24" s="21"/>
      <c r="K24" s="13"/>
      <c r="L24" s="21"/>
      <c r="M24" s="13"/>
      <c r="N24" s="21"/>
      <c r="O24" s="13"/>
      <c r="P24" s="21"/>
      <c r="Q24" s="13"/>
      <c r="R24" s="15"/>
      <c r="S24" s="16" t="s">
        <v>187</v>
      </c>
      <c r="Z24" s="11"/>
    </row>
    <row r="25" spans="2:26" ht="19.7" customHeight="1" x14ac:dyDescent="0.2">
      <c r="B25" s="12">
        <v>21</v>
      </c>
      <c r="C25" s="13" t="s">
        <v>135</v>
      </c>
      <c r="D25" s="13" t="s">
        <v>143</v>
      </c>
      <c r="E25" s="14" t="s">
        <v>100</v>
      </c>
      <c r="F25" s="21"/>
      <c r="G25" s="13"/>
      <c r="H25" s="21"/>
      <c r="I25" s="13"/>
      <c r="J25" s="21"/>
      <c r="K25" s="13"/>
      <c r="L25" s="21"/>
      <c r="M25" s="13"/>
      <c r="N25" s="21"/>
      <c r="O25" s="13"/>
      <c r="P25" s="21"/>
      <c r="Q25" s="13"/>
      <c r="R25" s="15"/>
      <c r="S25" s="16" t="s">
        <v>187</v>
      </c>
      <c r="Z25" s="11"/>
    </row>
    <row r="26" spans="2:26" ht="19.7" customHeight="1" x14ac:dyDescent="0.2">
      <c r="B26" s="12">
        <v>22</v>
      </c>
      <c r="C26" s="13" t="s">
        <v>81</v>
      </c>
      <c r="D26" s="13" t="s">
        <v>85</v>
      </c>
      <c r="E26" s="14" t="s">
        <v>100</v>
      </c>
      <c r="F26" s="21"/>
      <c r="G26" s="13"/>
      <c r="H26" s="21"/>
      <c r="I26" s="13"/>
      <c r="J26" s="21"/>
      <c r="K26" s="13"/>
      <c r="L26" s="21"/>
      <c r="M26" s="13"/>
      <c r="N26" s="21"/>
      <c r="O26" s="13"/>
      <c r="P26" s="21"/>
      <c r="Q26" s="13"/>
      <c r="R26" s="15"/>
      <c r="S26" s="16" t="s">
        <v>187</v>
      </c>
      <c r="Z26" s="11"/>
    </row>
    <row r="27" spans="2:26" ht="19.7" customHeight="1" x14ac:dyDescent="0.2">
      <c r="B27" s="12">
        <v>23</v>
      </c>
      <c r="C27" s="13" t="s">
        <v>69</v>
      </c>
      <c r="D27" s="13" t="s">
        <v>85</v>
      </c>
      <c r="E27" s="14" t="s">
        <v>103</v>
      </c>
      <c r="F27" s="21"/>
      <c r="G27" s="13"/>
      <c r="H27" s="21"/>
      <c r="I27" s="13"/>
      <c r="J27" s="21"/>
      <c r="K27" s="13"/>
      <c r="L27" s="21"/>
      <c r="M27" s="13"/>
      <c r="N27" s="21"/>
      <c r="O27" s="13"/>
      <c r="P27" s="21"/>
      <c r="Q27" s="13"/>
      <c r="R27" s="15"/>
      <c r="S27" s="16" t="s">
        <v>187</v>
      </c>
      <c r="Z27" s="11"/>
    </row>
    <row r="28" spans="2:26" ht="19.7" customHeight="1" x14ac:dyDescent="0.2">
      <c r="B28" s="12">
        <v>24</v>
      </c>
      <c r="C28" s="13" t="s">
        <v>170</v>
      </c>
      <c r="D28" s="13" t="s">
        <v>85</v>
      </c>
      <c r="E28" s="14" t="s">
        <v>103</v>
      </c>
      <c r="F28" s="21"/>
      <c r="G28" s="13"/>
      <c r="H28" s="21"/>
      <c r="I28" s="13"/>
      <c r="J28" s="21"/>
      <c r="K28" s="13"/>
      <c r="L28" s="21"/>
      <c r="M28" s="13"/>
      <c r="N28" s="21"/>
      <c r="O28" s="13"/>
      <c r="P28" s="21"/>
      <c r="Q28" s="13"/>
      <c r="R28" s="15"/>
      <c r="S28" s="16" t="s">
        <v>187</v>
      </c>
      <c r="Z28" s="11"/>
    </row>
    <row r="29" spans="2:26" ht="19.7" customHeight="1" x14ac:dyDescent="0.2">
      <c r="B29" s="12">
        <v>25</v>
      </c>
      <c r="C29" s="13" t="s">
        <v>155</v>
      </c>
      <c r="D29" s="13" t="s">
        <v>85</v>
      </c>
      <c r="E29" s="14" t="s">
        <v>103</v>
      </c>
      <c r="F29" s="21"/>
      <c r="G29" s="13"/>
      <c r="H29" s="21"/>
      <c r="I29" s="13"/>
      <c r="J29" s="21"/>
      <c r="K29" s="13"/>
      <c r="L29" s="21"/>
      <c r="M29" s="13"/>
      <c r="N29" s="21"/>
      <c r="O29" s="13"/>
      <c r="P29" s="21"/>
      <c r="Q29" s="13"/>
      <c r="R29" s="15"/>
      <c r="S29" s="16" t="s">
        <v>187</v>
      </c>
      <c r="Z29" s="11"/>
    </row>
    <row r="30" spans="2:26" ht="19.7" customHeight="1" x14ac:dyDescent="0.2">
      <c r="B30" s="12">
        <v>26</v>
      </c>
      <c r="C30" s="13" t="s">
        <v>72</v>
      </c>
      <c r="D30" s="13" t="s">
        <v>43</v>
      </c>
      <c r="E30" s="14" t="s">
        <v>100</v>
      </c>
      <c r="F30" s="21"/>
      <c r="G30" s="13"/>
      <c r="H30" s="21"/>
      <c r="I30" s="13"/>
      <c r="J30" s="21"/>
      <c r="K30" s="13"/>
      <c r="L30" s="21"/>
      <c r="M30" s="13"/>
      <c r="N30" s="21"/>
      <c r="O30" s="13"/>
      <c r="P30" s="21"/>
      <c r="Q30" s="13"/>
      <c r="R30" s="15"/>
      <c r="S30" s="16" t="s">
        <v>187</v>
      </c>
      <c r="Z30" s="11"/>
    </row>
    <row r="31" spans="2:26" ht="19.7" customHeight="1" x14ac:dyDescent="0.2">
      <c r="B31" s="12">
        <v>27</v>
      </c>
      <c r="C31" s="13" t="s">
        <v>72</v>
      </c>
      <c r="D31" s="13" t="s">
        <v>163</v>
      </c>
      <c r="E31" s="14" t="s">
        <v>100</v>
      </c>
      <c r="F31" s="21"/>
      <c r="G31" s="13"/>
      <c r="H31" s="21"/>
      <c r="I31" s="13"/>
      <c r="J31" s="21"/>
      <c r="K31" s="13"/>
      <c r="L31" s="21"/>
      <c r="M31" s="13"/>
      <c r="N31" s="21"/>
      <c r="O31" s="13"/>
      <c r="P31" s="21"/>
      <c r="Q31" s="13"/>
      <c r="R31" s="15"/>
      <c r="S31" s="16" t="s">
        <v>187</v>
      </c>
      <c r="Z31" s="11"/>
    </row>
    <row r="32" spans="2:26" ht="19.7" customHeight="1" x14ac:dyDescent="0.2">
      <c r="B32" s="12">
        <v>28</v>
      </c>
      <c r="C32" s="13" t="s">
        <v>60</v>
      </c>
      <c r="D32" s="13" t="s">
        <v>43</v>
      </c>
      <c r="E32" s="14" t="s">
        <v>100</v>
      </c>
      <c r="F32" s="21"/>
      <c r="G32" s="13"/>
      <c r="H32" s="21"/>
      <c r="I32" s="13"/>
      <c r="J32" s="21"/>
      <c r="K32" s="13"/>
      <c r="L32" s="21"/>
      <c r="M32" s="13"/>
      <c r="N32" s="21"/>
      <c r="O32" s="13"/>
      <c r="P32" s="21"/>
      <c r="Q32" s="13"/>
      <c r="R32" s="15"/>
      <c r="S32" s="16" t="s">
        <v>187</v>
      </c>
      <c r="Z32" s="11"/>
    </row>
    <row r="33" spans="2:26" ht="19.7" customHeight="1" x14ac:dyDescent="0.2">
      <c r="B33" s="12">
        <v>29</v>
      </c>
      <c r="C33" s="13" t="s">
        <v>60</v>
      </c>
      <c r="D33" s="13" t="s">
        <v>163</v>
      </c>
      <c r="E33" s="14" t="s">
        <v>100</v>
      </c>
      <c r="F33" s="21"/>
      <c r="G33" s="13"/>
      <c r="H33" s="21"/>
      <c r="I33" s="13"/>
      <c r="J33" s="21"/>
      <c r="K33" s="13"/>
      <c r="L33" s="21"/>
      <c r="M33" s="13"/>
      <c r="N33" s="21"/>
      <c r="O33" s="13"/>
      <c r="P33" s="21"/>
      <c r="Q33" s="13"/>
      <c r="R33" s="15"/>
      <c r="S33" s="16" t="s">
        <v>187</v>
      </c>
      <c r="Z33" s="11"/>
    </row>
    <row r="34" spans="2:26" ht="19.7" customHeight="1" x14ac:dyDescent="0.2">
      <c r="B34" s="12">
        <v>30</v>
      </c>
      <c r="C34" s="13" t="s">
        <v>176</v>
      </c>
      <c r="D34" s="13" t="s">
        <v>147</v>
      </c>
      <c r="E34" s="14" t="s">
        <v>115</v>
      </c>
      <c r="F34" s="21"/>
      <c r="G34" s="13"/>
      <c r="H34" s="21"/>
      <c r="I34" s="13"/>
      <c r="J34" s="21"/>
      <c r="K34" s="13"/>
      <c r="L34" s="21"/>
      <c r="M34" s="13"/>
      <c r="N34" s="21"/>
      <c r="O34" s="13"/>
      <c r="P34" s="21"/>
      <c r="Q34" s="13"/>
      <c r="R34" s="15"/>
      <c r="S34" s="16" t="s">
        <v>187</v>
      </c>
      <c r="Z34" s="11"/>
    </row>
    <row r="35" spans="2:26" ht="19.7" customHeight="1" x14ac:dyDescent="0.2">
      <c r="B35" s="12">
        <v>31</v>
      </c>
      <c r="C35" s="13" t="s">
        <v>102</v>
      </c>
      <c r="D35" s="13" t="s">
        <v>166</v>
      </c>
      <c r="E35" s="14" t="s">
        <v>167</v>
      </c>
      <c r="F35" s="21"/>
      <c r="G35" s="13"/>
      <c r="H35" s="21"/>
      <c r="I35" s="13"/>
      <c r="J35" s="21"/>
      <c r="K35" s="13"/>
      <c r="L35" s="21"/>
      <c r="M35" s="13"/>
      <c r="N35" s="21"/>
      <c r="O35" s="13"/>
      <c r="P35" s="21"/>
      <c r="Q35" s="13"/>
      <c r="R35" s="15"/>
      <c r="S35" s="16" t="s">
        <v>187</v>
      </c>
      <c r="Z35" s="11"/>
    </row>
    <row r="36" spans="2:26" ht="19.7" customHeight="1" x14ac:dyDescent="0.2">
      <c r="B36" s="12">
        <v>32</v>
      </c>
      <c r="C36" s="13" t="s">
        <v>102</v>
      </c>
      <c r="D36" s="13" t="s">
        <v>180</v>
      </c>
      <c r="E36" s="14" t="s">
        <v>167</v>
      </c>
      <c r="F36" s="21"/>
      <c r="G36" s="13"/>
      <c r="H36" s="21"/>
      <c r="I36" s="13"/>
      <c r="J36" s="21"/>
      <c r="K36" s="13"/>
      <c r="L36" s="21"/>
      <c r="M36" s="13"/>
      <c r="N36" s="21"/>
      <c r="O36" s="13"/>
      <c r="P36" s="21"/>
      <c r="Q36" s="13"/>
      <c r="R36" s="15"/>
      <c r="S36" s="16" t="s">
        <v>187</v>
      </c>
      <c r="Z36" s="11"/>
    </row>
    <row r="37" spans="2:26" ht="19.7" customHeight="1" x14ac:dyDescent="0.2">
      <c r="B37" s="12">
        <v>33</v>
      </c>
      <c r="C37" s="13" t="s">
        <v>102</v>
      </c>
      <c r="D37" s="13" t="s">
        <v>113</v>
      </c>
      <c r="E37" s="14" t="s">
        <v>167</v>
      </c>
      <c r="F37" s="21"/>
      <c r="G37" s="13"/>
      <c r="H37" s="21"/>
      <c r="I37" s="13"/>
      <c r="J37" s="21"/>
      <c r="K37" s="13"/>
      <c r="L37" s="21"/>
      <c r="M37" s="13"/>
      <c r="N37" s="21"/>
      <c r="O37" s="13"/>
      <c r="P37" s="21"/>
      <c r="Q37" s="13"/>
      <c r="R37" s="15"/>
      <c r="S37" s="16" t="s">
        <v>187</v>
      </c>
      <c r="Z37" s="11"/>
    </row>
    <row r="38" spans="2:26" ht="19.7" customHeight="1" x14ac:dyDescent="0.2">
      <c r="B38" s="12">
        <v>34</v>
      </c>
      <c r="C38" s="13" t="s">
        <v>102</v>
      </c>
      <c r="D38" s="13" t="s">
        <v>42</v>
      </c>
      <c r="E38" s="14" t="s">
        <v>167</v>
      </c>
      <c r="F38" s="21"/>
      <c r="G38" s="13"/>
      <c r="H38" s="21"/>
      <c r="I38" s="13"/>
      <c r="J38" s="21"/>
      <c r="K38" s="13"/>
      <c r="L38" s="21"/>
      <c r="M38" s="13"/>
      <c r="N38" s="21"/>
      <c r="O38" s="13"/>
      <c r="P38" s="21"/>
      <c r="Q38" s="13"/>
      <c r="R38" s="15"/>
      <c r="S38" s="16" t="s">
        <v>187</v>
      </c>
      <c r="Z38" s="11"/>
    </row>
    <row r="39" spans="2:26" ht="19.7" customHeight="1" x14ac:dyDescent="0.2">
      <c r="B39" s="12">
        <v>35</v>
      </c>
      <c r="C39" s="13" t="s">
        <v>63</v>
      </c>
      <c r="D39" s="13" t="s">
        <v>39</v>
      </c>
      <c r="E39" s="14" t="s">
        <v>56</v>
      </c>
      <c r="F39" s="21"/>
      <c r="G39" s="13"/>
      <c r="H39" s="21"/>
      <c r="I39" s="13"/>
      <c r="J39" s="21"/>
      <c r="K39" s="13"/>
      <c r="L39" s="21"/>
      <c r="M39" s="13"/>
      <c r="N39" s="21"/>
      <c r="O39" s="13"/>
      <c r="P39" s="21"/>
      <c r="Q39" s="13"/>
      <c r="R39" s="15"/>
      <c r="S39" s="16" t="s">
        <v>187</v>
      </c>
      <c r="Z39" s="11"/>
    </row>
    <row r="40" spans="2:26" x14ac:dyDescent="0.2">
      <c r="B40" s="12">
        <v>36</v>
      </c>
      <c r="C40" s="18" t="s">
        <v>63</v>
      </c>
      <c r="D40" s="18" t="s">
        <v>2</v>
      </c>
      <c r="E40" s="19" t="s">
        <v>56</v>
      </c>
      <c r="F40" s="3"/>
      <c r="G40" s="18"/>
      <c r="H40" s="3"/>
      <c r="I40" s="18"/>
      <c r="J40" s="3"/>
      <c r="K40" s="18"/>
      <c r="L40" s="3"/>
      <c r="M40" s="18"/>
      <c r="N40" s="3"/>
      <c r="O40" s="18"/>
      <c r="P40" s="3"/>
      <c r="Q40" s="18"/>
      <c r="R40" s="4"/>
      <c r="S40" s="20" t="s">
        <v>187</v>
      </c>
      <c r="Z40" s="11"/>
    </row>
    <row r="41" spans="2:26" x14ac:dyDescent="0.2"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</row>
  </sheetData>
  <mergeCells count="13">
    <mergeCell ref="B1:S2"/>
    <mergeCell ref="J3:K3"/>
    <mergeCell ref="L3:M3"/>
    <mergeCell ref="N3:O3"/>
    <mergeCell ref="P3:Q3"/>
    <mergeCell ref="R3:R4"/>
    <mergeCell ref="S3:S4"/>
    <mergeCell ref="B3:B4"/>
    <mergeCell ref="C3:C4"/>
    <mergeCell ref="D3:D4"/>
    <mergeCell ref="E3:E4"/>
    <mergeCell ref="F3:G3"/>
    <mergeCell ref="H3:I3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" manualBreakCount="1">
    <brk id="23" min="2" max="1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8"/>
  <sheetViews>
    <sheetView workbookViewId="0">
      <pane ySplit="3" topLeftCell="A4" activePane="bottomLeft" state="frozen"/>
      <selection pane="bottomLeft" activeCell="B18" sqref="B18"/>
    </sheetView>
  </sheetViews>
  <sheetFormatPr defaultRowHeight="12.75" x14ac:dyDescent="0.2"/>
  <cols>
    <col min="1" max="1" width="0.7109375" customWidth="1"/>
    <col min="2" max="2" width="10.28515625" customWidth="1"/>
    <col min="3" max="3" width="45.85546875" customWidth="1"/>
    <col min="4" max="4" width="37.42578125" customWidth="1"/>
    <col min="5" max="5" width="10.28515625" customWidth="1"/>
    <col min="6" max="6" width="19.42578125" customWidth="1"/>
    <col min="7" max="7" width="30.7109375" customWidth="1"/>
  </cols>
  <sheetData>
    <row r="1" spans="2:29" ht="24.95" customHeight="1" x14ac:dyDescent="0.2">
      <c r="B1" s="43" t="s">
        <v>136</v>
      </c>
      <c r="C1" s="43"/>
      <c r="D1" s="43"/>
      <c r="E1" s="43"/>
      <c r="F1" s="43"/>
      <c r="G1" s="43"/>
    </row>
    <row r="2" spans="2:29" ht="9.9499999999999993" customHeight="1" x14ac:dyDescent="0.2">
      <c r="B2" s="44"/>
      <c r="C2" s="44"/>
      <c r="D2" s="44"/>
      <c r="E2" s="44"/>
      <c r="F2" s="44"/>
      <c r="G2" s="44"/>
    </row>
    <row r="3" spans="2:29" ht="30.75" customHeight="1" x14ac:dyDescent="0.2">
      <c r="B3" s="7" t="s">
        <v>53</v>
      </c>
      <c r="C3" s="1" t="s">
        <v>171</v>
      </c>
      <c r="D3" s="1" t="s">
        <v>74</v>
      </c>
      <c r="E3" s="1" t="s">
        <v>71</v>
      </c>
      <c r="F3" s="1" t="s">
        <v>145</v>
      </c>
      <c r="G3" s="2" t="s">
        <v>47</v>
      </c>
      <c r="Z3" t="s">
        <v>106</v>
      </c>
      <c r="AA3" t="s">
        <v>123</v>
      </c>
      <c r="AB3" t="s">
        <v>183</v>
      </c>
      <c r="AC3" t="s">
        <v>118</v>
      </c>
    </row>
    <row r="4" spans="2:29" ht="19.7" customHeight="1" x14ac:dyDescent="0.2">
      <c r="B4" s="12" t="s">
        <v>59</v>
      </c>
      <c r="C4" s="13" t="s">
        <v>10</v>
      </c>
      <c r="D4" s="13" t="s">
        <v>187</v>
      </c>
      <c r="E4" s="14" t="s">
        <v>162</v>
      </c>
      <c r="F4" s="15"/>
      <c r="G4" s="16" t="s">
        <v>160</v>
      </c>
      <c r="Z4" s="11">
        <v>226122</v>
      </c>
    </row>
    <row r="5" spans="2:29" ht="19.7" customHeight="1" x14ac:dyDescent="0.2">
      <c r="B5" s="12" t="s">
        <v>164</v>
      </c>
      <c r="C5" s="13" t="s">
        <v>12</v>
      </c>
      <c r="D5" s="13" t="s">
        <v>187</v>
      </c>
      <c r="E5" s="14" t="s">
        <v>162</v>
      </c>
      <c r="F5" s="15"/>
      <c r="G5" s="16" t="s">
        <v>160</v>
      </c>
      <c r="Z5" s="11">
        <v>172068</v>
      </c>
    </row>
    <row r="6" spans="2:29" ht="19.7" customHeight="1" x14ac:dyDescent="0.2">
      <c r="B6" s="12">
        <v>3</v>
      </c>
      <c r="C6" s="13" t="s">
        <v>29</v>
      </c>
      <c r="D6" s="13" t="s">
        <v>187</v>
      </c>
      <c r="E6" s="14" t="s">
        <v>162</v>
      </c>
      <c r="F6" s="15"/>
      <c r="G6" s="16" t="s">
        <v>160</v>
      </c>
      <c r="Z6" s="11">
        <v>282536</v>
      </c>
    </row>
    <row r="7" spans="2:29" ht="19.7" customHeight="1" x14ac:dyDescent="0.2">
      <c r="B7" s="12">
        <v>4</v>
      </c>
      <c r="C7" s="13" t="s">
        <v>45</v>
      </c>
      <c r="D7" s="13" t="s">
        <v>187</v>
      </c>
      <c r="E7" s="14" t="s">
        <v>162</v>
      </c>
      <c r="F7" s="15"/>
      <c r="G7" s="16" t="s">
        <v>160</v>
      </c>
      <c r="Z7" s="11">
        <v>281939</v>
      </c>
    </row>
    <row r="8" spans="2:29" ht="19.7" customHeight="1" x14ac:dyDescent="0.2">
      <c r="B8" s="12">
        <v>5</v>
      </c>
      <c r="C8" s="13" t="s">
        <v>161</v>
      </c>
      <c r="D8" s="13" t="s">
        <v>187</v>
      </c>
      <c r="E8" s="14" t="s">
        <v>162</v>
      </c>
      <c r="F8" s="15"/>
      <c r="G8" s="16" t="s">
        <v>160</v>
      </c>
      <c r="Z8" s="11">
        <v>215907</v>
      </c>
    </row>
    <row r="9" spans="2:29" ht="19.7" customHeight="1" x14ac:dyDescent="0.2">
      <c r="B9" s="12">
        <v>6</v>
      </c>
      <c r="C9" s="13" t="s">
        <v>34</v>
      </c>
      <c r="D9" s="13" t="s">
        <v>187</v>
      </c>
      <c r="E9" s="14" t="s">
        <v>162</v>
      </c>
      <c r="F9" s="15"/>
      <c r="G9" s="16" t="s">
        <v>160</v>
      </c>
      <c r="Z9" s="11">
        <v>252641</v>
      </c>
    </row>
    <row r="10" spans="2:29" ht="19.7" customHeight="1" x14ac:dyDescent="0.2">
      <c r="B10" s="12">
        <v>7</v>
      </c>
      <c r="C10" s="13" t="s">
        <v>94</v>
      </c>
      <c r="D10" s="13" t="s">
        <v>187</v>
      </c>
      <c r="E10" s="14" t="s">
        <v>162</v>
      </c>
      <c r="F10" s="15"/>
      <c r="G10" s="16" t="s">
        <v>160</v>
      </c>
      <c r="Z10" s="11">
        <v>239808</v>
      </c>
    </row>
    <row r="11" spans="2:29" ht="19.7" customHeight="1" x14ac:dyDescent="0.2">
      <c r="B11" s="12">
        <v>8</v>
      </c>
      <c r="C11" s="13" t="s">
        <v>3</v>
      </c>
      <c r="D11" s="13" t="s">
        <v>187</v>
      </c>
      <c r="E11" s="14" t="s">
        <v>162</v>
      </c>
      <c r="F11" s="15"/>
      <c r="G11" s="16" t="s">
        <v>160</v>
      </c>
      <c r="Z11" s="11">
        <v>228286</v>
      </c>
    </row>
    <row r="12" spans="2:29" ht="19.7" customHeight="1" x14ac:dyDescent="0.2">
      <c r="B12" s="12">
        <v>9</v>
      </c>
      <c r="C12" s="13" t="s">
        <v>97</v>
      </c>
      <c r="D12" s="13" t="s">
        <v>187</v>
      </c>
      <c r="E12" s="14" t="s">
        <v>162</v>
      </c>
      <c r="F12" s="15"/>
      <c r="G12" s="16" t="s">
        <v>58</v>
      </c>
      <c r="Z12" s="11">
        <v>263602</v>
      </c>
    </row>
    <row r="13" spans="2:29" ht="19.7" customHeight="1" x14ac:dyDescent="0.2">
      <c r="B13" s="12">
        <v>10</v>
      </c>
      <c r="C13" s="13" t="s">
        <v>16</v>
      </c>
      <c r="D13" s="13" t="s">
        <v>187</v>
      </c>
      <c r="E13" s="14" t="s">
        <v>162</v>
      </c>
      <c r="F13" s="15"/>
      <c r="G13" s="16" t="s">
        <v>160</v>
      </c>
      <c r="Z13" s="11">
        <v>241698</v>
      </c>
    </row>
    <row r="14" spans="2:29" ht="19.7" customHeight="1" x14ac:dyDescent="0.2">
      <c r="B14" s="12">
        <v>11</v>
      </c>
      <c r="C14" s="13" t="s">
        <v>78</v>
      </c>
      <c r="D14" s="13" t="s">
        <v>187</v>
      </c>
      <c r="E14" s="14" t="s">
        <v>162</v>
      </c>
      <c r="F14" s="15"/>
      <c r="G14" s="16" t="s">
        <v>160</v>
      </c>
      <c r="Z14" s="11">
        <v>319449</v>
      </c>
    </row>
    <row r="15" spans="2:29" ht="19.7" customHeight="1" x14ac:dyDescent="0.2">
      <c r="B15" s="12">
        <v>12</v>
      </c>
      <c r="C15" s="13" t="s">
        <v>62</v>
      </c>
      <c r="D15" s="13" t="s">
        <v>187</v>
      </c>
      <c r="E15" s="14" t="s">
        <v>162</v>
      </c>
      <c r="F15" s="15"/>
      <c r="G15" s="16" t="s">
        <v>160</v>
      </c>
      <c r="Z15" s="11">
        <v>247897</v>
      </c>
    </row>
    <row r="16" spans="2:29" ht="19.7" customHeight="1" x14ac:dyDescent="0.2">
      <c r="B16" s="12">
        <v>13</v>
      </c>
      <c r="C16" s="13" t="s">
        <v>70</v>
      </c>
      <c r="D16" s="13" t="s">
        <v>187</v>
      </c>
      <c r="E16" s="14" t="s">
        <v>162</v>
      </c>
      <c r="F16" s="15"/>
      <c r="G16" s="16" t="s">
        <v>160</v>
      </c>
      <c r="Z16" s="11">
        <v>304156</v>
      </c>
    </row>
    <row r="17" spans="2:26" ht="19.7" customHeight="1" x14ac:dyDescent="0.2">
      <c r="B17" s="17">
        <v>14</v>
      </c>
      <c r="C17" s="18" t="s">
        <v>105</v>
      </c>
      <c r="D17" s="18" t="s">
        <v>187</v>
      </c>
      <c r="E17" s="19" t="s">
        <v>162</v>
      </c>
      <c r="F17" s="4"/>
      <c r="G17" s="20" t="s">
        <v>160</v>
      </c>
      <c r="Z17" s="11">
        <v>273676</v>
      </c>
    </row>
    <row r="18" spans="2:26" x14ac:dyDescent="0.2">
      <c r="B18" s="6"/>
      <c r="C18" s="6"/>
      <c r="D18" s="6"/>
      <c r="E18" s="6"/>
      <c r="F18" s="6"/>
      <c r="G18" s="6"/>
    </row>
  </sheetData>
  <mergeCells count="1">
    <mergeCell ref="B1:G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12</vt:i4>
      </vt:variant>
    </vt:vector>
  </HeadingPairs>
  <TitlesOfParts>
    <vt:vector size="18" baseType="lpstr">
      <vt:lpstr>내역서총괄표</vt:lpstr>
      <vt:lpstr>내역서</vt:lpstr>
      <vt:lpstr>일위대가총괄표</vt:lpstr>
      <vt:lpstr>일위대가</vt:lpstr>
      <vt:lpstr>자재단가</vt:lpstr>
      <vt:lpstr>노임단가</vt:lpstr>
      <vt:lpstr>내역서!Print_Area</vt:lpstr>
      <vt:lpstr>내역서총괄표!Print_Area</vt:lpstr>
      <vt:lpstr>노임단가!Print_Area</vt:lpstr>
      <vt:lpstr>일위대가!Print_Area</vt:lpstr>
      <vt:lpstr>일위대가총괄표!Print_Area</vt:lpstr>
      <vt:lpstr>자재단가!Print_Area</vt:lpstr>
      <vt:lpstr>내역서!Print_Titles</vt:lpstr>
      <vt:lpstr>내역서총괄표!Print_Titles</vt:lpstr>
      <vt:lpstr>노임단가!Print_Titles</vt:lpstr>
      <vt:lpstr>일위대가!Print_Titles</vt:lpstr>
      <vt:lpstr>일위대가총괄표!Print_Titles</vt:lpstr>
      <vt:lpstr>자재단가!Print_Titles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봉수</cp:lastModifiedBy>
  <dcterms:created xsi:type="dcterms:W3CDTF">2026-09-21T09:01:13Z</dcterms:created>
  <dcterms:modified xsi:type="dcterms:W3CDTF">2026-09-22T01:04:00Z</dcterms:modified>
</cp:coreProperties>
</file>