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박병규\2 .소방설비(상암오수 및 유입펌프장, 직원관사포함) 유지관리 업무\3.년도별 소방시설물 정비,공사,물품구매 업무관리\2026년\10. 탈수기동 소방시설 곰사\2. 공사\1. 설계내역\3.소방\2.내역서\"/>
    </mc:Choice>
  </mc:AlternateContent>
  <xr:revisionPtr revIDLastSave="0" documentId="8_{CDC76982-93E7-48CB-8358-0D21F1FD0C9B}" xr6:coauthVersionLast="47" xr6:coauthVersionMax="47" xr10:uidLastSave="{00000000-0000-0000-0000-000000000000}"/>
  <bookViews>
    <workbookView xWindow="28680" yWindow="-120" windowWidth="29040" windowHeight="15720" tabRatio="990" xr2:uid="{00000000-000D-0000-FFFF-FFFF00000000}"/>
  </bookViews>
  <sheets>
    <sheet name="원가(기계+전기)" sheetId="22" r:id="rId1"/>
    <sheet name="내역서(전기)" sheetId="10" r:id="rId2"/>
    <sheet name="공종별내역서(기계)" sheetId="18" r:id="rId3"/>
    <sheet name="옵션" sheetId="5" state="hidden" r:id="rId4"/>
    <sheet name="사용설명" sheetId="14" state="hidden" r:id="rId5"/>
  </sheets>
  <definedNames>
    <definedName name="_xlnm.Print_Area" localSheetId="2">'공종별내역서(기계)'!$A$1:$M$118</definedName>
    <definedName name="_xlnm.Print_Area" localSheetId="1">'내역서(전기)'!$A$1:$Q$29</definedName>
    <definedName name="_xlnm.Print_Area" localSheetId="0">'원가(기계+전기)'!$A$1:$E$36</definedName>
    <definedName name="_xlnm.Print_Titles" localSheetId="2">'공종별내역서(기계)'!$1:$3</definedName>
    <definedName name="_xlnm.Print_Titles" localSheetId="1">'내역서(전기)'!$1:$3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22" l="1"/>
  <c r="D5" i="22"/>
  <c r="J118" i="18" l="1"/>
  <c r="H118" i="18"/>
  <c r="L118" i="18" l="1"/>
  <c r="F118" i="18"/>
  <c r="K34" i="22" l="1"/>
  <c r="K33" i="22"/>
  <c r="K32" i="22"/>
  <c r="K24" i="22"/>
  <c r="K23" i="22"/>
  <c r="K22" i="22"/>
  <c r="K6" i="22"/>
  <c r="AE29" i="10" l="1"/>
  <c r="N10" i="10"/>
  <c r="N12" i="10"/>
  <c r="N13" i="10"/>
  <c r="B25" i="5"/>
  <c r="B24" i="5"/>
  <c r="D24" i="5" s="1"/>
  <c r="B23" i="5"/>
  <c r="B22" i="5"/>
  <c r="D22" i="5" s="1"/>
  <c r="B21" i="5"/>
  <c r="AE3" i="10"/>
  <c r="AD3" i="10"/>
  <c r="D13" i="5"/>
  <c r="F3" i="5"/>
  <c r="D25" i="5"/>
  <c r="D23" i="5"/>
  <c r="D21" i="5"/>
  <c r="D12" i="5"/>
  <c r="D11" i="5"/>
  <c r="P12" i="10" l="1"/>
  <c r="P10" i="10"/>
  <c r="N14" i="10"/>
  <c r="N26" i="10"/>
  <c r="D20" i="22"/>
  <c r="K20" i="22" s="1"/>
  <c r="N28" i="10"/>
  <c r="N21" i="10" l="1"/>
  <c r="P13" i="10"/>
  <c r="N19" i="10"/>
  <c r="N20" i="10"/>
  <c r="N6" i="10"/>
  <c r="N16" i="10"/>
  <c r="N22" i="10"/>
  <c r="N24" i="10"/>
  <c r="N25" i="10" l="1"/>
  <c r="N8" i="10"/>
  <c r="N9" i="10"/>
  <c r="N11" i="10"/>
  <c r="N7" i="10"/>
  <c r="N18" i="10"/>
  <c r="N17" i="10"/>
  <c r="N27" i="10"/>
  <c r="N15" i="10"/>
  <c r="N23" i="10"/>
  <c r="N5" i="10"/>
  <c r="N29" i="10" l="1"/>
  <c r="D2" i="5" s="1"/>
  <c r="P26" i="10" l="1"/>
  <c r="P21" i="10"/>
  <c r="P28" i="10"/>
  <c r="P14" i="10"/>
  <c r="C2" i="5"/>
  <c r="P19" i="10"/>
  <c r="K8" i="22" l="1"/>
  <c r="D16" i="22"/>
  <c r="K16" i="22" s="1"/>
  <c r="D9" i="22"/>
  <c r="K9" i="22" s="1"/>
  <c r="D15" i="22"/>
  <c r="P22" i="10"/>
  <c r="D10" i="22" l="1"/>
  <c r="D17" i="22"/>
  <c r="K17" i="22" s="1"/>
  <c r="K15" i="22"/>
  <c r="P25" i="10"/>
  <c r="AC11" i="10"/>
  <c r="P11" i="10"/>
  <c r="P27" i="10"/>
  <c r="P23" i="10"/>
  <c r="P20" i="10"/>
  <c r="P8" i="10"/>
  <c r="AB8" i="10"/>
  <c r="AC8" i="10"/>
  <c r="P24" i="10"/>
  <c r="AB9" i="10" l="1"/>
  <c r="AC9" i="10"/>
  <c r="P9" i="10"/>
  <c r="K10" i="22"/>
  <c r="D19" i="22"/>
  <c r="K19" i="22" s="1"/>
  <c r="D11" i="22"/>
  <c r="D18" i="22"/>
  <c r="K18" i="22" s="1"/>
  <c r="D12" i="22"/>
  <c r="K12" i="22" s="1"/>
  <c r="P16" i="10"/>
  <c r="AC16" i="10"/>
  <c r="P15" i="10"/>
  <c r="P18" i="10"/>
  <c r="P6" i="10"/>
  <c r="AB6" i="10"/>
  <c r="AC6" i="10"/>
  <c r="K11" i="22" l="1"/>
  <c r="AB7" i="10"/>
  <c r="AC7" i="10"/>
  <c r="P7" i="10"/>
  <c r="AC5" i="10"/>
  <c r="AB5" i="10"/>
  <c r="AC17" i="10"/>
  <c r="P17" i="10"/>
  <c r="P5" i="10" l="1"/>
  <c r="P29" i="10" s="1"/>
  <c r="B2" i="5" l="1"/>
  <c r="F2" i="5" l="1"/>
  <c r="K21" i="22" l="1"/>
  <c r="K5" i="22" l="1"/>
  <c r="D7" i="22"/>
  <c r="D13" i="22" l="1"/>
  <c r="K7" i="22"/>
  <c r="D14" i="22"/>
  <c r="K14" i="22" s="1"/>
  <c r="K13" i="22" l="1"/>
  <c r="D25" i="22"/>
  <c r="K25" i="22" l="1"/>
  <c r="D26" i="22"/>
  <c r="K26" i="22" s="1"/>
  <c r="D27" i="22"/>
  <c r="K27" i="22" s="1"/>
  <c r="L28" i="22" l="1"/>
  <c r="D28" i="22" s="1"/>
  <c r="K28" i="22" l="1"/>
  <c r="D29" i="22"/>
  <c r="K29" i="22" s="1"/>
  <c r="D30" i="22" l="1"/>
  <c r="D31" i="22" l="1"/>
  <c r="K31" i="22" s="1"/>
  <c r="K30" i="22"/>
  <c r="K35" i="22" l="1"/>
  <c r="D35" i="22" s="1"/>
</calcChain>
</file>

<file path=xl/sharedStrings.xml><?xml version="1.0" encoding="utf-8"?>
<sst xmlns="http://schemas.openxmlformats.org/spreadsheetml/2006/main" count="796" uniqueCount="421">
  <si>
    <t>단위</t>
    <phoneticPr fontId="3" type="noConversion"/>
  </si>
  <si>
    <t>수량</t>
    <phoneticPr fontId="3" type="noConversion"/>
  </si>
  <si>
    <t xml:space="preserve"> </t>
    <phoneticPr fontId="3" type="noConversion"/>
  </si>
  <si>
    <t xml:space="preserve"> </t>
    <phoneticPr fontId="3" type="noConversion"/>
  </si>
  <si>
    <t>원 가 계 산 서</t>
    <phoneticPr fontId="3" type="noConversion"/>
  </si>
  <si>
    <t>비 목</t>
    <phoneticPr fontId="3" type="noConversion"/>
  </si>
  <si>
    <t>구  분</t>
    <phoneticPr fontId="3" type="noConversion"/>
  </si>
  <si>
    <t>금 액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</si>
  <si>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</si>
  <si>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</si>
  <si>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</si>
  <si>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</si>
  <si>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</si>
  <si>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</si>
  <si>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</si>
  <si>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</si>
  <si>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</si>
  <si>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</si>
  <si>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</si>
  <si>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</si>
  <si>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</si>
  <si>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</si>
  <si>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</si>
  <si>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공종코드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</si>
  <si>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</si>
  <si>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</si>
  <si>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</si>
  <si>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비고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</si>
  <si>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</si>
  <si>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</si>
  <si>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</si>
  <si>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</si>
  <si>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</si>
  <si>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>구  성  비</t>
    <phoneticPr fontId="3" type="noConversion"/>
  </si>
  <si>
    <t>재 료 비</t>
    <phoneticPr fontId="3" type="noConversion"/>
  </si>
  <si>
    <t>순</t>
    <phoneticPr fontId="3" type="noConversion"/>
  </si>
  <si>
    <t>노 무 비</t>
    <phoneticPr fontId="3" type="noConversion"/>
  </si>
  <si>
    <t>공</t>
    <phoneticPr fontId="3" type="noConversion"/>
  </si>
  <si>
    <t>경</t>
    <phoneticPr fontId="3" type="noConversion"/>
  </si>
  <si>
    <t>사</t>
    <phoneticPr fontId="3" type="noConversion"/>
  </si>
  <si>
    <t>비</t>
    <phoneticPr fontId="3" type="noConversion"/>
  </si>
  <si>
    <t>1.</t>
    <phoneticPr fontId="3" type="noConversion"/>
  </si>
  <si>
    <t>3.</t>
    <phoneticPr fontId="3" type="noConversion"/>
  </si>
  <si>
    <t>** 반드시 다음 사항을 숙지하신 다음 수정 작업을 하십시오 **</t>
    <phoneticPr fontId="3" type="noConversion"/>
  </si>
  <si>
    <t>4.</t>
    <phoneticPr fontId="3" type="noConversion"/>
  </si>
  <si>
    <t xml:space="preserve">a)표지와 원가 -&gt; 총괄표 -&gt; 내역서 -&gt;일위대가와 합산자재 -&gt;단가조사서 를 참조하고 </t>
    <phoneticPr fontId="3" type="noConversion"/>
  </si>
  <si>
    <t>2.</t>
    <phoneticPr fontId="3" type="noConversion"/>
  </si>
  <si>
    <t>5.</t>
    <phoneticPr fontId="3" type="noConversion"/>
  </si>
  <si>
    <t>6.</t>
    <phoneticPr fontId="3" type="noConversion"/>
  </si>
  <si>
    <t xml:space="preserve">   그룹은 견적 프로그램에서 엑셀파일이 만들어질때 지정됩니다.</t>
    <phoneticPr fontId="3" type="noConversion"/>
  </si>
  <si>
    <t>번호</t>
    <phoneticPr fontId="3" type="noConversion"/>
  </si>
  <si>
    <t>명   칭</t>
    <phoneticPr fontId="3" type="noConversion"/>
  </si>
  <si>
    <t>규   격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</si>
  <si>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</si>
  <si>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</si>
  <si>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</si>
  <si>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</si>
  <si>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</si>
  <si>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</si>
  <si>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</si>
  <si>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</si>
  <si>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</si>
  <si>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</si>
  <si>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</si>
  <si>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</si>
  <si>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</si>
  <si>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</si>
  <si>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</si>
  <si>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</si>
  <si>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</si>
  <si>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요율</t>
    <phoneticPr fontId="3" type="noConversion"/>
  </si>
  <si>
    <t>끝자리 맞추기</t>
    <phoneticPr fontId="3" type="noConversion"/>
  </si>
  <si>
    <t>이윤</t>
    <phoneticPr fontId="3" type="noConversion"/>
  </si>
  <si>
    <t>공사명:</t>
    <phoneticPr fontId="3" type="noConversion"/>
  </si>
  <si>
    <t>속성이 숫자인 셀을 삭제할 때는 반드시 'Delete' 키를 사용하십시오.</t>
    <phoneticPr fontId="3" type="noConversion"/>
  </si>
  <si>
    <t>**주의:'Space Bar' 로 지웠을 때는 '#Value' Error가 발생됩니다.</t>
    <phoneticPr fontId="3" type="noConversion"/>
  </si>
  <si>
    <t>일위대가(을지)는 소수점 처리 때문에 셀 속성을 '일반'으로 하였습니다.(소수점 능동 처리)</t>
    <phoneticPr fontId="3" type="noConversion"/>
  </si>
  <si>
    <t>**참고: (수량*단가)의 결과는 소수 한자리, 금액을 취합한 소계는 1원 이하 절사입니다.</t>
    <phoneticPr fontId="3" type="noConversion"/>
  </si>
  <si>
    <t>내역서에서는 수량에만 셀 속성을 '일반'으로 하였습니다.(소수점 능동 처리)</t>
    <phoneticPr fontId="3" type="noConversion"/>
  </si>
  <si>
    <t>단가수정은 '단가조사서'시트 에서 하십시오.</t>
    <phoneticPr fontId="3" type="noConversion"/>
  </si>
  <si>
    <t xml:space="preserve">   있으므로 단가조사서의 결정단가를 수정하면 전체 금액이 갱신됩니다.</t>
    <phoneticPr fontId="3" type="noConversion"/>
  </si>
  <si>
    <t xml:space="preserve">   **주의: 금액란은 공식이 걸려있으므로 조심하여 수정하십시오.</t>
    <phoneticPr fontId="3" type="noConversion"/>
  </si>
  <si>
    <t>b)전체 자재를 일정 요율(%)로 변경할 때는 옵션시트의 자재 적용율을 조정하면 됩니다.</t>
    <phoneticPr fontId="3" type="noConversion"/>
  </si>
  <si>
    <t>노임 단가는 '단가조사서'시트에서 품셈은 '노임근거'시트에서 수정하십시오.</t>
    <phoneticPr fontId="3" type="noConversion"/>
  </si>
  <si>
    <t>a)전체 노임을 일정 요율(%)로 변경할 때는 '옵션시트'의 전체노임 적용율을 조정하면 됩니다.</t>
    <phoneticPr fontId="3" type="noConversion"/>
  </si>
  <si>
    <t>b)공종별로 노임을 수정하려면 '옵션시트'의 공종별 노임 적용율을 조정하면 됩니다.</t>
    <phoneticPr fontId="3" type="noConversion"/>
  </si>
  <si>
    <t>c)케이블 및 전선 자재 단가를 추가로 조정하려면 그룹별 자재 적용율을 조정하면 됩니다.</t>
    <phoneticPr fontId="3" type="noConversion"/>
  </si>
  <si>
    <t>겉표지의 모든 정보는 표지를 참조하였습니다.(정보 수정은 표지에서만 하시면 됩니다.)</t>
    <phoneticPr fontId="3" type="noConversion"/>
  </si>
  <si>
    <t>7.</t>
    <phoneticPr fontId="3" type="noConversion"/>
  </si>
  <si>
    <t>필수 :본 프로그램의 총 금액을 확인한 후 사용하십시오.</t>
    <phoneticPr fontId="3" type="noConversion"/>
  </si>
  <si>
    <t>8.</t>
    <phoneticPr fontId="3" type="noConversion"/>
  </si>
  <si>
    <t>본 파일의 내용을 인쇄할 경우, 미리보기를 통하여 페이지 절선을 확인 후 인쇄하십시오.</t>
    <phoneticPr fontId="3" type="noConversion"/>
  </si>
  <si>
    <t>페이지 절선이 맞지 않으면 다음을 참고하십시오.</t>
    <phoneticPr fontId="3" type="noConversion"/>
  </si>
  <si>
    <t>a. 해당시트의 셀 전체를 선택합니다.</t>
    <phoneticPr fontId="3" type="noConversion"/>
  </si>
  <si>
    <t>b. 행높이를 적절히 가감하면 페이지 절선을 맞출 수 있습니다.</t>
    <phoneticPr fontId="3" type="noConversion"/>
  </si>
  <si>
    <t>9.</t>
    <phoneticPr fontId="3" type="noConversion"/>
  </si>
  <si>
    <t>관급자재 Sheet가 해당이 없을 경우엔 삭제하십시오.</t>
    <phoneticPr fontId="3" type="noConversion"/>
  </si>
  <si>
    <t>10.</t>
    <phoneticPr fontId="3" type="noConversion"/>
  </si>
  <si>
    <t>관급 자재비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</si>
  <si>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</si>
  <si>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</si>
  <si>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</si>
  <si>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</si>
  <si>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</si>
  <si>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</si>
  <si>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</si>
  <si>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</si>
  <si>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</si>
  <si>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</si>
  <si>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</si>
  <si>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</si>
  <si>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</si>
  <si>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</si>
  <si>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</si>
  <si>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2번 옵션으로 변환했을 때에는 결과값이 다를 수 있습니다.</t>
    <phoneticPr fontId="3" type="noConversion"/>
  </si>
  <si>
    <t>1-1.소방설비공사</t>
  </si>
  <si>
    <t>아연도 36 mm</t>
  </si>
  <si>
    <t>m</t>
  </si>
  <si>
    <t>E19</t>
  </si>
  <si>
    <t>E25</t>
  </si>
  <si>
    <t>E31</t>
  </si>
  <si>
    <t>E39</t>
  </si>
  <si>
    <t>3913170620174447</t>
  </si>
  <si>
    <t>1종금속제가요전선관</t>
  </si>
  <si>
    <t>커넥터, 22 mm 일반-방수</t>
  </si>
  <si>
    <t>개</t>
  </si>
  <si>
    <t>22 mm 고장력-방수</t>
  </si>
  <si>
    <t>3913170824691056</t>
  </si>
  <si>
    <t>노말밴드(나사없는 전선관용)</t>
  </si>
  <si>
    <t>3913170824691057</t>
  </si>
  <si>
    <t>아우트렛박스</t>
  </si>
  <si>
    <t>8각 54㎜</t>
  </si>
  <si>
    <t>풀박스</t>
  </si>
  <si>
    <t>150×150×100</t>
  </si>
  <si>
    <t>EA</t>
  </si>
  <si>
    <t>450/750V 내열비닐절연전선</t>
  </si>
  <si>
    <t>HFIX 1.38mm(1.5㎟)</t>
  </si>
  <si>
    <t>HFIX 1.78mm(2.5㎟)</t>
  </si>
  <si>
    <t>화재감지기</t>
  </si>
  <si>
    <t>연기감지기,광전식2종-비축적</t>
  </si>
  <si>
    <t>수동조작함</t>
  </si>
  <si>
    <t>담파용</t>
  </si>
  <si>
    <t>인</t>
  </si>
  <si>
    <t>총줄수-&gt;</t>
  </si>
  <si>
    <t>공종줄</t>
  </si>
  <si>
    <t>56950120016</t>
  </si>
  <si>
    <t>EAA110110000</t>
  </si>
  <si>
    <t>제 1호</t>
  </si>
  <si>
    <t>파이프행가</t>
  </si>
  <si>
    <t>16 C</t>
  </si>
  <si>
    <t>식</t>
  </si>
  <si>
    <t>56950120022</t>
  </si>
  <si>
    <t>EAA110120000</t>
  </si>
  <si>
    <t>제 2호</t>
  </si>
  <si>
    <t>22 C</t>
  </si>
  <si>
    <t>56950120028</t>
  </si>
  <si>
    <t>EAA110130000</t>
  </si>
  <si>
    <t>제 3호</t>
  </si>
  <si>
    <t>28 C</t>
  </si>
  <si>
    <t>56950120036</t>
  </si>
  <si>
    <t>EAA110140000</t>
  </si>
  <si>
    <t>제 4호</t>
  </si>
  <si>
    <t>36 C</t>
  </si>
  <si>
    <t>56950260010</t>
  </si>
  <si>
    <t>EFA110110000</t>
  </si>
  <si>
    <t>제 5호</t>
  </si>
  <si>
    <t>수동발신기</t>
  </si>
  <si>
    <t>소화전상부</t>
  </si>
  <si>
    <t>56959000004</t>
  </si>
  <si>
    <t>E56959000004</t>
  </si>
  <si>
    <t>제 6호</t>
  </si>
  <si>
    <t>파이프지지대 벽체(나사없는전선관)</t>
  </si>
  <si>
    <t>56959000001</t>
  </si>
  <si>
    <t>E56959000001</t>
  </si>
  <si>
    <t>제 7호</t>
  </si>
  <si>
    <t>56959000002</t>
  </si>
  <si>
    <t>E56959000002</t>
  </si>
  <si>
    <t>제 8호</t>
  </si>
  <si>
    <t>56959000003</t>
  </si>
  <si>
    <t>E56959000003</t>
  </si>
  <si>
    <t>제 9호</t>
  </si>
  <si>
    <t>5975A337011</t>
  </si>
  <si>
    <t>E59750337011</t>
  </si>
  <si>
    <t>제 10호</t>
  </si>
  <si>
    <t>나사없는전선관</t>
  </si>
  <si>
    <t>M</t>
  </si>
  <si>
    <t>5975A337012</t>
  </si>
  <si>
    <t>E59750337012</t>
  </si>
  <si>
    <t>제 11호</t>
  </si>
  <si>
    <t>5975A337013</t>
  </si>
  <si>
    <t>E59750337013</t>
  </si>
  <si>
    <t>제 12호</t>
  </si>
  <si>
    <t>5975A337014</t>
  </si>
  <si>
    <t>E59750337014</t>
  </si>
  <si>
    <t>제 13호</t>
  </si>
  <si>
    <t>56959000009</t>
  </si>
  <si>
    <t>E56959000009</t>
  </si>
  <si>
    <t>제 14호</t>
  </si>
  <si>
    <t>56959000005</t>
  </si>
  <si>
    <t>E56959000005</t>
  </si>
  <si>
    <t>제 15호</t>
  </si>
  <si>
    <t>5975D767011</t>
  </si>
  <si>
    <t>E59753767011</t>
  </si>
  <si>
    <t>제 16호</t>
  </si>
  <si>
    <t>5975D857031</t>
  </si>
  <si>
    <t>E59753857031</t>
  </si>
  <si>
    <t>제 17호</t>
  </si>
  <si>
    <t>56959000006</t>
  </si>
  <si>
    <t>E56959000006</t>
  </si>
  <si>
    <t>제 18호</t>
  </si>
  <si>
    <t>56959000007</t>
  </si>
  <si>
    <t>E56959000007</t>
  </si>
  <si>
    <t>제 19호</t>
  </si>
  <si>
    <t>6350A197106</t>
  </si>
  <si>
    <t>E63500197106</t>
  </si>
  <si>
    <t>제 20호</t>
  </si>
  <si>
    <t>56959000008</t>
  </si>
  <si>
    <t>E56959000008</t>
  </si>
  <si>
    <t>제 21호</t>
  </si>
  <si>
    <t>29</t>
  </si>
  <si>
    <t>합계줄</t>
  </si>
  <si>
    <t>( 합       계 )</t>
  </si>
  <si>
    <t>[ 난지물재생센터 오물탈수기동 보수 소방공사 ]</t>
  </si>
  <si>
    <t>1.소방공사::1-1.소방설비공사</t>
  </si>
  <si>
    <t>00101</t>
  </si>
  <si>
    <t>59753017064</t>
  </si>
  <si>
    <t>59759027063</t>
  </si>
  <si>
    <t>59759027064</t>
  </si>
  <si>
    <t>2.0</t>
  </si>
  <si>
    <t>난지물재생센터 오물탈수기동 보수 소방공사</t>
  </si>
  <si>
    <t>간 접 노 무 비</t>
    <phoneticPr fontId="3" type="noConversion"/>
  </si>
  <si>
    <t>( 소      계 )</t>
    <phoneticPr fontId="3" type="noConversion"/>
  </si>
  <si>
    <t>산 재 보 험 료</t>
    <phoneticPr fontId="3" type="noConversion"/>
  </si>
  <si>
    <t>고 용 보 험 료</t>
    <phoneticPr fontId="3" type="noConversion"/>
  </si>
  <si>
    <t>(노무비) * 1.01 %</t>
  </si>
  <si>
    <t>건 강 보 험 료</t>
    <phoneticPr fontId="3" type="noConversion"/>
  </si>
  <si>
    <t>연 금 보 험 료</t>
    <phoneticPr fontId="3" type="noConversion"/>
  </si>
  <si>
    <t>안 전 관 리 비</t>
    <phoneticPr fontId="3" type="noConversion"/>
  </si>
  <si>
    <t>기  타  경  비</t>
    <phoneticPr fontId="3" type="noConversion"/>
  </si>
  <si>
    <t>노인장기요양보험</t>
    <phoneticPr fontId="3" type="noConversion"/>
  </si>
  <si>
    <t>일 반 관 리 비</t>
    <phoneticPr fontId="3" type="noConversion"/>
  </si>
  <si>
    <t>이          윤</t>
    <phoneticPr fontId="3" type="noConversion"/>
  </si>
  <si>
    <t>( 총  원  가 )</t>
    <phoneticPr fontId="3" type="noConversion"/>
  </si>
  <si>
    <t>부 가 가 치 세</t>
    <phoneticPr fontId="3" type="noConversion"/>
  </si>
  <si>
    <t>( 총      계 )</t>
    <phoneticPr fontId="3" type="noConversion"/>
  </si>
  <si>
    <t>공사기간: 6개월 이하 (183일)</t>
    <phoneticPr fontId="3" type="noConversion"/>
  </si>
  <si>
    <t>직 접 재 료 비</t>
    <phoneticPr fontId="3" type="noConversion"/>
  </si>
  <si>
    <t>간 접 재 료 비</t>
    <phoneticPr fontId="3" type="noConversion"/>
  </si>
  <si>
    <t>직 접 노 무 비</t>
    <phoneticPr fontId="3" type="noConversion"/>
  </si>
  <si>
    <t>(직접 노무비) * 17.5 %</t>
  </si>
  <si>
    <t>(노무비) * 3.56 %</t>
  </si>
  <si>
    <t>(재료+직노) * 3.11 %</t>
  </si>
  <si>
    <t>(재료+노무) * 5 %</t>
  </si>
  <si>
    <t>(직접 노무비) * 3.595 %</t>
  </si>
  <si>
    <t>(직접 노무비) * 4.75 %</t>
  </si>
  <si>
    <t>(건강 보험료) * 13.14 %</t>
  </si>
  <si>
    <t>석 면 분 담 금</t>
    <phoneticPr fontId="3" type="noConversion"/>
  </si>
  <si>
    <t>(노무비) * 0.006 %</t>
  </si>
  <si>
    <t>임금채권부담금</t>
    <phoneticPr fontId="3" type="noConversion"/>
  </si>
  <si>
    <t>(노무비) * 0.09 %</t>
  </si>
  <si>
    <t>(재료+노무+경비) * 8 %</t>
  </si>
  <si>
    <t>공사손해보험료</t>
    <phoneticPr fontId="3" type="noConversion"/>
  </si>
  <si>
    <t>(보험가입대상공사총원가) * 0.364 %</t>
  </si>
  <si>
    <t>( 순 공 사 비 계 )</t>
    <phoneticPr fontId="3" type="noConversion"/>
  </si>
  <si>
    <t>본 파일은 이지테크에서 2번 옵션으로 만들었습니다.</t>
  </si>
  <si>
    <t>강제전선관</t>
    <phoneticPr fontId="3" type="noConversion"/>
  </si>
  <si>
    <t>(노무+경비+일반관리비) * 15 %</t>
    <phoneticPr fontId="3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</si>
  <si>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</si>
  <si>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</si>
  <si>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</si>
  <si>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</si>
  <si>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</si>
  <si>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</si>
  <si>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</si>
  <si>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</si>
  <si>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</si>
  <si>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</si>
  <si>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</si>
  <si>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</si>
  <si>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</si>
  <si>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단  가</t>
  </si>
  <si>
    <t>금  액</t>
  </si>
  <si>
    <t/>
  </si>
  <si>
    <t>010101  소화배관공사</t>
  </si>
  <si>
    <t>010101</t>
  </si>
  <si>
    <t>01010201  방화문교체</t>
  </si>
  <si>
    <t>01010201</t>
  </si>
  <si>
    <t>01010202  타설공사</t>
  </si>
  <si>
    <t>01010202</t>
  </si>
  <si>
    <t>01010203  방화문설치</t>
  </si>
  <si>
    <t>01010203</t>
  </si>
  <si>
    <t>01010204  마감공사</t>
  </si>
  <si>
    <t>01010204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</si>
  <si>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</si>
  <si>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</si>
  <si>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</si>
  <si>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</si>
  <si>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</si>
  <si>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</si>
  <si>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</si>
  <si>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</si>
  <si>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</si>
  <si>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</si>
  <si>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</si>
  <si>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</si>
  <si>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</si>
  <si>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</si>
  <si>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</si>
  <si>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</si>
  <si>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</si>
  <si>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</si>
  <si>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</si>
  <si>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</si>
  <si>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</si>
  <si>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</si>
  <si>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</si>
  <si>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</si>
  <si>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</si>
  <si>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</si>
  <si>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</si>
  <si>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</si>
  <si>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</si>
  <si>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</si>
  <si>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</si>
  <si>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</si>
  <si>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F</t>
  </si>
  <si>
    <t>T</t>
  </si>
  <si>
    <t>관보온(아티론+매직)</t>
  </si>
  <si>
    <t>25TxD50</t>
  </si>
  <si>
    <t>호표 3</t>
  </si>
  <si>
    <t>나사식강관제관이음쇠</t>
  </si>
  <si>
    <t>백엘보(나사) D50</t>
  </si>
  <si>
    <t>백티이(나사) D50</t>
  </si>
  <si>
    <t>백리듀서(나사) D50</t>
  </si>
  <si>
    <t>백소켓(나사) D50</t>
  </si>
  <si>
    <t>백니플(나사) D40</t>
  </si>
  <si>
    <t>강관절단</t>
  </si>
  <si>
    <t>D50</t>
  </si>
  <si>
    <t>개소</t>
  </si>
  <si>
    <t>호표 1</t>
  </si>
  <si>
    <t>소화전함(일반,외함STS)</t>
  </si>
  <si>
    <t>650x1200x180</t>
  </si>
  <si>
    <t>호표 4</t>
  </si>
  <si>
    <t>소화기</t>
  </si>
  <si>
    <t>분말소화기(ABC) 3.3KG</t>
  </si>
  <si>
    <t>소화기 받침대</t>
  </si>
  <si>
    <t>소화기받침대 3.3KG</t>
  </si>
  <si>
    <t>일반행거(달대볼트)</t>
  </si>
  <si>
    <t>호표 2</t>
  </si>
  <si>
    <t>노무비</t>
  </si>
  <si>
    <t>보통인부</t>
  </si>
  <si>
    <t>공구손료</t>
  </si>
  <si>
    <t>TOTAL</t>
  </si>
  <si>
    <t>방화문세트</t>
  </si>
  <si>
    <t>표준형,클로저 및 부속일체포함</t>
  </si>
  <si>
    <t>조</t>
  </si>
  <si>
    <t>철거비</t>
  </si>
  <si>
    <t>기존 문 철거 및 폐기</t>
  </si>
  <si>
    <t>창호공</t>
  </si>
  <si>
    <t>인력품의2%</t>
  </si>
  <si>
    <t>벽체 커팅 및 파쇄</t>
  </si>
  <si>
    <t>폐기물 처리</t>
  </si>
  <si>
    <t>운반 및 처리비</t>
  </si>
  <si>
    <t>문틀+도어,클로저 및 부속일체포</t>
  </si>
  <si>
    <t>코킹공</t>
  </si>
  <si>
    <t>미장공</t>
  </si>
  <si>
    <t>건설하도급대금지급보증서발급수수료</t>
    <phoneticPr fontId="3" type="noConversion"/>
  </si>
  <si>
    <t>[ 오물탈수기동 소방 및 환경개선공사(기계소방) ]</t>
  </si>
  <si>
    <t>5A9D8496A02335623F779E7BB485</t>
  </si>
  <si>
    <t>5A9D8496A0233572C3C7231B62FF</t>
  </si>
  <si>
    <t>5A9DD41BB0213922A220DD35D825</t>
  </si>
  <si>
    <t>5A9DD41BB0213922A220DD3431FC</t>
  </si>
  <si>
    <t>5A9DD41BB0213922A220DD378699</t>
  </si>
  <si>
    <t>5A9DD41BB0213922A220DD36FFC8</t>
  </si>
  <si>
    <t>5A9DD41BB0213922A220DD30562F</t>
  </si>
  <si>
    <t>5A8354C0A0213392F4D590808D38</t>
  </si>
  <si>
    <t>5A8354C0A0213392F4D590808B03</t>
  </si>
  <si>
    <t>5A8354C0A0213392F4D590808689</t>
  </si>
  <si>
    <t>5A8354C0A0213392F4D5908196E8</t>
  </si>
  <si>
    <t>5D05C4B430293A3251283C797F62</t>
  </si>
  <si>
    <t>5D05C4B430293A3251283C797F63</t>
  </si>
  <si>
    <t>5D05C4B430293A3251283C797E5D</t>
  </si>
  <si>
    <t>5D05C4B430293A3251283C797E5C</t>
  </si>
  <si>
    <t>5D05C4B430293A3251283C797180</t>
  </si>
  <si>
    <t>5A8354C0A0253942E64A601366A4</t>
  </si>
  <si>
    <t>5CD0D45440223192FCDAA4167B981</t>
  </si>
  <si>
    <t>5A8354C0A0253942E1C826B2FB77</t>
  </si>
  <si>
    <t>5A8354C0A0253942ECD7C67BB607</t>
  </si>
  <si>
    <t>5A8354C0A02539528FE6E79CD60A</t>
  </si>
  <si>
    <t>5A8354C0A025395283335175A1C9</t>
  </si>
  <si>
    <t>백강관평면배관</t>
  </si>
  <si>
    <t>D 50</t>
  </si>
  <si>
    <t>호표 5</t>
  </si>
  <si>
    <t>0101015A8354C0A025395283335175A1C9</t>
  </si>
  <si>
    <t>0101015A8354C0A0253942ECD7C67BB607</t>
  </si>
  <si>
    <t>0101015A9DD41BB0213922A220DD35D825</t>
  </si>
  <si>
    <t>0101015A9DD41BB0213922A220DD3431FC</t>
  </si>
  <si>
    <t>0101015A9DD41BB0213922A220DD378699</t>
  </si>
  <si>
    <t>0101015A9DD41BB0213922A220DD30562F</t>
  </si>
  <si>
    <t>0101015A9DD41BB0213922A220DD36FFC8</t>
  </si>
  <si>
    <t>0101015A8354C0A0253942E64A601366A4</t>
  </si>
  <si>
    <t>0101015A8354C0A02539528FE6E79CD60A</t>
  </si>
  <si>
    <t>0101015A9D8496A02335623F779E7BB485</t>
  </si>
  <si>
    <t>0101015A9D8496A0233572C3C7231B62FF</t>
  </si>
  <si>
    <t>0101015A8354C0A0253942E1C826B2FB77</t>
  </si>
  <si>
    <t>010102015D05C4B430293A3251283C797F62</t>
  </si>
  <si>
    <t>010102015D05C4B430293A3251283C797F63</t>
  </si>
  <si>
    <t>010102015A8354C0A0213392F4D590808689</t>
  </si>
  <si>
    <t>010102015A8354C0A0213392F4D590808B03</t>
  </si>
  <si>
    <t>010102015CD0D45440223192FCDAA4167B981</t>
  </si>
  <si>
    <t>010102025D05C4B430293A3251283C797E5D</t>
  </si>
  <si>
    <t>010102025D05C4B430293A3251283C797E5C</t>
  </si>
  <si>
    <t>010102035D05C4B430293A3251283C797180</t>
  </si>
  <si>
    <t>010102035A8354C0A0213392F4D590808689</t>
  </si>
  <si>
    <t>010102035A8354C0A0213392F4D590808B03</t>
  </si>
  <si>
    <t>010102035CD0D45440223192FCDAA4167B981</t>
  </si>
  <si>
    <t>010102045A8354C0A0213392F4D5908196E8</t>
  </si>
  <si>
    <t>010102045A8354C0A0213392F4D590808D38</t>
  </si>
  <si>
    <t>010102045CD0D45440223192FCDAA4167B981</t>
  </si>
  <si>
    <t>원단위 절사</t>
    <phoneticPr fontId="3" type="noConversion"/>
  </si>
  <si>
    <t>기  계  경  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</si>
</sst>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#"/>
    <numFmt numFmtId="178" formatCode="#,###;\-#,###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9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</cellStyleXfs>
  <cellXfs count="101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4" fillId="0" borderId="0" xfId="0" applyFont="1" applyAlignment="1">
      <alignment vertical="center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7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 indent="1"/>
    </xf>
    <xf numFmtId="49" fontId="4" fillId="0" borderId="8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9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4" xfId="0" applyNumberFormat="1" applyFont="1" applyBorder="1" applyAlignment="1">
      <alignment horizontal="center" vertical="center"/>
    </xf>
    <xf numFmtId="178" fontId="4" fillId="0" borderId="3" xfId="0" applyNumberFormat="1" applyFont="1" applyBorder="1"/>
    <xf numFmtId="178" fontId="4" fillId="0" borderId="1" xfId="0" applyNumberFormat="1" applyFont="1" applyBorder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178" fontId="4" fillId="0" borderId="0" xfId="0" applyNumberFormat="1" applyFont="1" applyAlignment="1">
      <alignment vertical="center"/>
    </xf>
    <xf numFmtId="178" fontId="4" fillId="0" borderId="3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vertical="center"/>
    </xf>
    <xf numFmtId="49" fontId="4" fillId="3" borderId="12" xfId="0" applyNumberFormat="1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0" fontId="10" fillId="3" borderId="1" xfId="0" applyFont="1" applyFill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49" fontId="4" fillId="0" borderId="2" xfId="0" applyNumberFormat="1" applyFont="1" applyBorder="1" applyAlignment="1">
      <alignment horizontal="left" vertical="center" indent="1"/>
    </xf>
    <xf numFmtId="178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shrinkToFi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 indent="1"/>
    </xf>
    <xf numFmtId="0" fontId="0" fillId="0" borderId="0" xfId="0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3" fillId="0" borderId="1" xfId="0" quotePrefix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0" fontId="13" fillId="0" borderId="1" xfId="0" applyFont="1" applyBorder="1" applyAlignment="1">
      <alignment vertical="center" wrapText="1"/>
    </xf>
    <xf numFmtId="177" fontId="13" fillId="0" borderId="1" xfId="0" applyNumberFormat="1" applyFont="1" applyBorder="1" applyAlignment="1">
      <alignment vertical="center" wrapText="1"/>
    </xf>
    <xf numFmtId="49" fontId="4" fillId="0" borderId="21" xfId="0" applyNumberFormat="1" applyFont="1" applyBorder="1" applyAlignment="1">
      <alignment horizontal="left" vertical="center" indent="2"/>
    </xf>
    <xf numFmtId="49" fontId="4" fillId="0" borderId="1" xfId="0" applyNumberFormat="1" applyFont="1" applyBorder="1" applyAlignment="1">
      <alignment horizontal="left" vertical="center" indent="2"/>
    </xf>
    <xf numFmtId="49" fontId="4" fillId="0" borderId="24" xfId="0" applyNumberFormat="1" applyFont="1" applyBorder="1" applyAlignment="1">
      <alignment horizontal="left" vertical="center" indent="2"/>
    </xf>
    <xf numFmtId="49" fontId="4" fillId="0" borderId="11" xfId="0" applyNumberFormat="1" applyFont="1" applyBorder="1" applyAlignment="1">
      <alignment horizontal="left" vertical="center" indent="2"/>
    </xf>
    <xf numFmtId="0" fontId="4" fillId="0" borderId="19" xfId="0" applyFont="1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4" fillId="0" borderId="20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2" xfId="0" applyBorder="1" applyAlignment="1">
      <alignment horizontal="left"/>
    </xf>
    <xf numFmtId="178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left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</cellXfs>
  <cellStyles count="5">
    <cellStyle name="쉼표 [0]" xfId="1" builtinId="6"/>
    <cellStyle name="쉼표 [0] 2" xfId="3" xr:uid="{5A61739C-57BD-4FDD-8902-05CBCF331CC8}"/>
    <cellStyle name="표준" xfId="0" builtinId="0"/>
    <cellStyle name="표준 2" xfId="2" xr:uid="{A2ECA940-88F4-429D-9536-7B8D446C042B}"/>
    <cellStyle name="표준 3" xfId="4" xr:uid="{15264B06-345C-405B-AD8B-3940513E75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9B02AD37-2110-43C5-927E-A758119ED678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AEF-99B9-407F-8475-168BD67813A4}">
  <dimension ref="A1:M52"/>
  <sheetViews>
    <sheetView tabSelected="1" view="pageBreakPreview" zoomScaleNormal="100" zoomScaleSheetLayoutView="100" workbookViewId="0">
      <selection activeCell="D29" sqref="D29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33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33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 x14ac:dyDescent="0.15">
      <c r="A1" s="67" t="s">
        <v>4</v>
      </c>
      <c r="B1" s="67"/>
      <c r="C1" s="67"/>
      <c r="D1" s="67"/>
      <c r="E1" s="67"/>
    </row>
    <row r="2" spans="1:13" ht="24.75" customHeight="1" x14ac:dyDescent="0.15"/>
    <row r="3" spans="1:13" ht="14.25" thickBot="1" x14ac:dyDescent="0.2">
      <c r="A3" s="68" t="s">
        <v>73</v>
      </c>
      <c r="B3" s="68"/>
      <c r="C3" s="69" t="s">
        <v>229</v>
      </c>
      <c r="D3" s="69"/>
      <c r="E3" s="11" t="s">
        <v>245</v>
      </c>
    </row>
    <row r="4" spans="1:13" ht="21.75" customHeight="1" thickBot="1" x14ac:dyDescent="0.2">
      <c r="A4" s="70" t="s">
        <v>5</v>
      </c>
      <c r="B4" s="71"/>
      <c r="C4" s="49" t="s">
        <v>6</v>
      </c>
      <c r="D4" s="28" t="s">
        <v>7</v>
      </c>
      <c r="E4" s="12" t="s">
        <v>33</v>
      </c>
      <c r="F4" s="6" t="s">
        <v>2</v>
      </c>
      <c r="I4" s="50" t="s">
        <v>70</v>
      </c>
      <c r="J4" s="50" t="s">
        <v>1</v>
      </c>
      <c r="K4" s="50" t="s">
        <v>30</v>
      </c>
      <c r="L4" s="50" t="s">
        <v>72</v>
      </c>
      <c r="M4" s="50" t="s">
        <v>71</v>
      </c>
    </row>
    <row r="5" spans="1:13" ht="14.1" customHeight="1" x14ac:dyDescent="0.15">
      <c r="A5" s="13"/>
      <c r="B5" s="65" t="s">
        <v>34</v>
      </c>
      <c r="C5" s="14" t="s">
        <v>246</v>
      </c>
      <c r="D5" s="34" t="e">
        <f>#REF!+#REF!</f>
        <v>#REF!</v>
      </c>
      <c r="E5" s="15"/>
      <c r="G5" s="6" t="s">
        <v>2</v>
      </c>
      <c r="J5" s="6">
        <v>1</v>
      </c>
      <c r="K5" s="33" t="e">
        <f>D5*J5</f>
        <v>#REF!</v>
      </c>
      <c r="L5" s="33"/>
      <c r="M5" s="33"/>
    </row>
    <row r="6" spans="1:13" ht="14.1" customHeight="1" x14ac:dyDescent="0.15">
      <c r="A6" s="13"/>
      <c r="B6" s="65"/>
      <c r="C6" s="16" t="s">
        <v>247</v>
      </c>
      <c r="D6" s="35"/>
      <c r="E6" s="17"/>
      <c r="K6" s="33">
        <f t="shared" ref="K6:K34" si="0">D6*J6</f>
        <v>0</v>
      </c>
      <c r="L6" s="33"/>
      <c r="M6" s="33"/>
    </row>
    <row r="7" spans="1:13" ht="14.1" customHeight="1" x14ac:dyDescent="0.15">
      <c r="A7" s="13" t="s">
        <v>2</v>
      </c>
      <c r="B7" s="66"/>
      <c r="C7" s="16" t="s">
        <v>231</v>
      </c>
      <c r="D7" s="35" t="e">
        <f>SUM(D5:D6)</f>
        <v>#REF!</v>
      </c>
      <c r="E7" s="17"/>
      <c r="K7" s="33" t="e">
        <f t="shared" si="0"/>
        <v>#REF!</v>
      </c>
      <c r="L7" s="33"/>
      <c r="M7" s="33"/>
    </row>
    <row r="8" spans="1:13" ht="14.1" customHeight="1" x14ac:dyDescent="0.15">
      <c r="A8" s="18" t="s">
        <v>35</v>
      </c>
      <c r="B8" s="64" t="s">
        <v>36</v>
      </c>
      <c r="C8" s="16" t="s">
        <v>248</v>
      </c>
      <c r="D8" s="35" t="e">
        <f>#REF!+#REF!</f>
        <v>#REF!</v>
      </c>
      <c r="E8" s="17"/>
      <c r="J8" s="6">
        <v>1</v>
      </c>
      <c r="K8" s="33" t="e">
        <f t="shared" si="0"/>
        <v>#REF!</v>
      </c>
      <c r="L8" s="33"/>
      <c r="M8" s="33"/>
    </row>
    <row r="9" spans="1:13" ht="14.1" customHeight="1" x14ac:dyDescent="0.15">
      <c r="A9" s="13"/>
      <c r="B9" s="65"/>
      <c r="C9" s="16" t="s">
        <v>230</v>
      </c>
      <c r="D9" s="35" t="e">
        <f>TRUNC(D8*I9/100)</f>
        <v>#REF!</v>
      </c>
      <c r="E9" s="17" t="s">
        <v>249</v>
      </c>
      <c r="I9" s="6">
        <v>17.5</v>
      </c>
      <c r="J9" s="6">
        <v>1</v>
      </c>
      <c r="K9" s="33" t="e">
        <f t="shared" si="0"/>
        <v>#REF!</v>
      </c>
      <c r="L9" s="33"/>
      <c r="M9" s="33"/>
    </row>
    <row r="10" spans="1:13" ht="14.1" customHeight="1" x14ac:dyDescent="0.15">
      <c r="A10" s="13"/>
      <c r="B10" s="66"/>
      <c r="C10" s="16" t="s">
        <v>231</v>
      </c>
      <c r="D10" s="35" t="e">
        <f>SUM(D8:D9)</f>
        <v>#REF!</v>
      </c>
      <c r="E10" s="17"/>
      <c r="K10" s="33" t="e">
        <f t="shared" si="0"/>
        <v>#REF!</v>
      </c>
      <c r="L10" s="33"/>
      <c r="M10" s="33"/>
    </row>
    <row r="11" spans="1:13" ht="14.1" customHeight="1" x14ac:dyDescent="0.15">
      <c r="A11" s="13" t="s">
        <v>2</v>
      </c>
      <c r="B11" s="19"/>
      <c r="C11" s="16" t="s">
        <v>232</v>
      </c>
      <c r="D11" s="35" t="e">
        <f>TRUNC(D10*I11/100)</f>
        <v>#REF!</v>
      </c>
      <c r="E11" s="17" t="s">
        <v>250</v>
      </c>
      <c r="I11" s="6">
        <v>3.56</v>
      </c>
      <c r="J11" s="6">
        <v>1</v>
      </c>
      <c r="K11" s="33" t="e">
        <f t="shared" si="0"/>
        <v>#REF!</v>
      </c>
      <c r="L11" s="33"/>
      <c r="M11" s="33"/>
    </row>
    <row r="12" spans="1:13" ht="14.1" customHeight="1" x14ac:dyDescent="0.15">
      <c r="A12" s="13"/>
      <c r="B12" s="19"/>
      <c r="C12" s="16" t="s">
        <v>233</v>
      </c>
      <c r="D12" s="35" t="e">
        <f>TRUNC(D10*I12/100)</f>
        <v>#REF!</v>
      </c>
      <c r="E12" s="17" t="s">
        <v>234</v>
      </c>
      <c r="I12" s="6">
        <v>1.01</v>
      </c>
      <c r="J12" s="6">
        <v>1</v>
      </c>
      <c r="K12" s="33" t="e">
        <f t="shared" si="0"/>
        <v>#REF!</v>
      </c>
      <c r="L12" s="33"/>
      <c r="M12" s="33"/>
    </row>
    <row r="13" spans="1:13" ht="14.1" customHeight="1" x14ac:dyDescent="0.15">
      <c r="A13" s="18" t="s">
        <v>37</v>
      </c>
      <c r="C13" s="16" t="s">
        <v>237</v>
      </c>
      <c r="D13" s="35" t="e">
        <f>TRUNC((D7+D8)*I13/100)</f>
        <v>#REF!</v>
      </c>
      <c r="E13" s="17" t="s">
        <v>251</v>
      </c>
      <c r="I13" s="6">
        <v>3.11</v>
      </c>
      <c r="J13" s="6">
        <v>1</v>
      </c>
      <c r="K13" s="33" t="e">
        <f t="shared" si="0"/>
        <v>#REF!</v>
      </c>
      <c r="L13" s="33"/>
      <c r="M13" s="33"/>
    </row>
    <row r="14" spans="1:13" ht="14.1" customHeight="1" x14ac:dyDescent="0.15">
      <c r="A14" s="13"/>
      <c r="B14" s="20" t="s">
        <v>38</v>
      </c>
      <c r="C14" s="16" t="s">
        <v>238</v>
      </c>
      <c r="D14" s="35" t="e">
        <f>TRUNC((D7+D10)*I14/100)</f>
        <v>#REF!</v>
      </c>
      <c r="E14" s="17" t="s">
        <v>252</v>
      </c>
      <c r="I14" s="6">
        <v>5</v>
      </c>
      <c r="J14" s="6">
        <v>1</v>
      </c>
      <c r="K14" s="33" t="e">
        <f t="shared" si="0"/>
        <v>#REF!</v>
      </c>
      <c r="L14" s="33"/>
      <c r="M14" s="33"/>
    </row>
    <row r="15" spans="1:13" ht="14.1" customHeight="1" x14ac:dyDescent="0.15">
      <c r="A15" s="13" t="s">
        <v>2</v>
      </c>
      <c r="B15" s="19"/>
      <c r="C15" s="16" t="s">
        <v>235</v>
      </c>
      <c r="D15" s="35" t="e">
        <f>TRUNC(D8*I15/100)</f>
        <v>#REF!</v>
      </c>
      <c r="E15" s="17" t="s">
        <v>253</v>
      </c>
      <c r="I15" s="6">
        <v>3.5950000000000002</v>
      </c>
      <c r="J15" s="6">
        <v>1</v>
      </c>
      <c r="K15" s="33" t="e">
        <f t="shared" si="0"/>
        <v>#REF!</v>
      </c>
      <c r="L15" s="33"/>
      <c r="M15" s="33"/>
    </row>
    <row r="16" spans="1:13" ht="14.1" customHeight="1" x14ac:dyDescent="0.15">
      <c r="A16" s="13"/>
      <c r="B16" s="19"/>
      <c r="C16" s="16" t="s">
        <v>236</v>
      </c>
      <c r="D16" s="35" t="e">
        <f>TRUNC(D8*I16/100)</f>
        <v>#REF!</v>
      </c>
      <c r="E16" s="17" t="s">
        <v>254</v>
      </c>
      <c r="I16" s="6">
        <v>4.75</v>
      </c>
      <c r="J16" s="6">
        <v>1</v>
      </c>
      <c r="K16" s="33" t="e">
        <f t="shared" si="0"/>
        <v>#REF!</v>
      </c>
      <c r="L16" s="33"/>
      <c r="M16" s="33"/>
    </row>
    <row r="17" spans="1:13" ht="14.1" customHeight="1" x14ac:dyDescent="0.15">
      <c r="A17" s="13"/>
      <c r="B17" s="19"/>
      <c r="C17" s="16" t="s">
        <v>239</v>
      </c>
      <c r="D17" s="35" t="e">
        <f>TRUNC(D15*I17/100)</f>
        <v>#REF!</v>
      </c>
      <c r="E17" s="17" t="s">
        <v>255</v>
      </c>
      <c r="I17" s="6">
        <v>13.14</v>
      </c>
      <c r="J17" s="6">
        <v>1</v>
      </c>
      <c r="K17" s="33" t="e">
        <f t="shared" si="0"/>
        <v>#REF!</v>
      </c>
      <c r="L17" s="33"/>
      <c r="M17" s="33"/>
    </row>
    <row r="18" spans="1:13" ht="14.1" customHeight="1" x14ac:dyDescent="0.15">
      <c r="A18" s="18" t="s">
        <v>39</v>
      </c>
      <c r="B18" s="19"/>
      <c r="C18" s="16" t="s">
        <v>256</v>
      </c>
      <c r="D18" s="35" t="e">
        <f>TRUNC(D10*I18/100)</f>
        <v>#REF!</v>
      </c>
      <c r="E18" s="17" t="s">
        <v>257</v>
      </c>
      <c r="I18" s="6">
        <v>6.0000000000000001E-3</v>
      </c>
      <c r="J18" s="6">
        <v>1</v>
      </c>
      <c r="K18" s="33" t="e">
        <f t="shared" si="0"/>
        <v>#REF!</v>
      </c>
      <c r="L18" s="33"/>
      <c r="M18" s="33"/>
    </row>
    <row r="19" spans="1:13" ht="14.1" customHeight="1" x14ac:dyDescent="0.15">
      <c r="A19" s="13" t="s">
        <v>2</v>
      </c>
      <c r="B19" s="20" t="s">
        <v>2</v>
      </c>
      <c r="C19" s="16" t="s">
        <v>258</v>
      </c>
      <c r="D19" s="35" t="e">
        <f>TRUNC(D10*I19/100)</f>
        <v>#REF!</v>
      </c>
      <c r="E19" s="17" t="s">
        <v>259</v>
      </c>
      <c r="I19" s="6">
        <v>0.09</v>
      </c>
      <c r="J19" s="6">
        <v>1</v>
      </c>
      <c r="K19" s="33" t="e">
        <f t="shared" si="0"/>
        <v>#REF!</v>
      </c>
      <c r="L19" s="33"/>
      <c r="M19" s="33"/>
    </row>
    <row r="20" spans="1:13" ht="14.1" customHeight="1" x14ac:dyDescent="0.15">
      <c r="A20" s="13"/>
      <c r="C20" s="16" t="s">
        <v>420</v>
      </c>
      <c r="D20" s="35" t="e">
        <f>#REF!</f>
        <v>#REF!</v>
      </c>
      <c r="E20" s="17"/>
      <c r="K20" s="33" t="e">
        <f t="shared" si="0"/>
        <v>#REF!</v>
      </c>
      <c r="L20" s="33"/>
      <c r="M20" s="33"/>
    </row>
    <row r="21" spans="1:13" ht="14.1" customHeight="1" x14ac:dyDescent="0.15">
      <c r="A21" s="13"/>
      <c r="B21" s="19"/>
      <c r="C21" s="51" t="s">
        <v>366</v>
      </c>
      <c r="D21" s="35"/>
      <c r="E21" s="17"/>
      <c r="K21" s="33">
        <f t="shared" si="0"/>
        <v>0</v>
      </c>
      <c r="L21" s="33"/>
      <c r="M21" s="33"/>
    </row>
    <row r="22" spans="1:13" ht="14.1" customHeight="1" x14ac:dyDescent="0.15">
      <c r="A22" s="13"/>
      <c r="B22" s="20" t="s">
        <v>40</v>
      </c>
      <c r="C22" s="16" t="s">
        <v>2</v>
      </c>
      <c r="D22" s="35"/>
      <c r="E22" s="17"/>
      <c r="K22" s="33">
        <f t="shared" si="0"/>
        <v>0</v>
      </c>
      <c r="L22" s="33"/>
      <c r="M22" s="33"/>
    </row>
    <row r="23" spans="1:13" ht="14.1" customHeight="1" x14ac:dyDescent="0.15">
      <c r="A23" s="18" t="s">
        <v>40</v>
      </c>
      <c r="B23" s="19"/>
      <c r="C23" s="16" t="s">
        <v>2</v>
      </c>
      <c r="D23" s="35"/>
      <c r="E23" s="17"/>
      <c r="K23" s="33">
        <f t="shared" si="0"/>
        <v>0</v>
      </c>
      <c r="L23" s="33"/>
      <c r="M23" s="33"/>
    </row>
    <row r="24" spans="1:13" ht="14.1" customHeight="1" x14ac:dyDescent="0.15">
      <c r="A24" s="13"/>
      <c r="B24" s="19"/>
      <c r="C24" s="16" t="s">
        <v>2</v>
      </c>
      <c r="D24" s="35"/>
      <c r="E24" s="17"/>
      <c r="K24" s="33">
        <f t="shared" si="0"/>
        <v>0</v>
      </c>
      <c r="L24" s="33"/>
      <c r="M24" s="33"/>
    </row>
    <row r="25" spans="1:13" ht="14.1" customHeight="1" x14ac:dyDescent="0.15">
      <c r="A25" s="13"/>
      <c r="B25" s="19"/>
      <c r="C25" s="46" t="s">
        <v>231</v>
      </c>
      <c r="D25" s="35" t="e">
        <f>SUM(D11:D24)</f>
        <v>#REF!</v>
      </c>
      <c r="E25" s="17"/>
      <c r="K25" s="33" t="e">
        <f t="shared" si="0"/>
        <v>#REF!</v>
      </c>
      <c r="L25" s="33"/>
      <c r="M25" s="33"/>
    </row>
    <row r="26" spans="1:13" ht="14.1" customHeight="1" x14ac:dyDescent="0.15">
      <c r="A26" s="13"/>
      <c r="B26" s="62" t="s">
        <v>263</v>
      </c>
      <c r="C26" s="63"/>
      <c r="D26" s="35" t="e">
        <f>D7+D10+D25</f>
        <v>#REF!</v>
      </c>
      <c r="E26" s="17"/>
      <c r="K26" s="33" t="e">
        <f t="shared" si="0"/>
        <v>#REF!</v>
      </c>
      <c r="L26" s="33"/>
      <c r="M26" s="33"/>
    </row>
    <row r="27" spans="1:13" ht="14.1" customHeight="1" x14ac:dyDescent="0.15">
      <c r="A27" s="58" t="s">
        <v>240</v>
      </c>
      <c r="B27" s="59"/>
      <c r="C27" s="59"/>
      <c r="D27" s="35" t="e">
        <f>TRUNC((D7+D10+D25)*I27/100)</f>
        <v>#REF!</v>
      </c>
      <c r="E27" s="17" t="s">
        <v>260</v>
      </c>
      <c r="I27" s="6">
        <v>8</v>
      </c>
      <c r="J27" s="6">
        <v>1</v>
      </c>
      <c r="K27" s="33" t="e">
        <f t="shared" si="0"/>
        <v>#REF!</v>
      </c>
      <c r="L27" s="33"/>
      <c r="M27" s="33"/>
    </row>
    <row r="28" spans="1:13" ht="14.1" customHeight="1" x14ac:dyDescent="0.15">
      <c r="A28" s="58" t="s">
        <v>241</v>
      </c>
      <c r="B28" s="59"/>
      <c r="C28" s="59"/>
      <c r="D28" s="35" t="e">
        <f>L28-((SUM(K5:K27)+L28-TRUNC((SUM(K5:K27)+L28)/M28)*M28))-3623</f>
        <v>#REF!</v>
      </c>
      <c r="E28" s="17" t="s">
        <v>266</v>
      </c>
      <c r="I28" s="6">
        <v>15</v>
      </c>
      <c r="J28" s="6">
        <v>1</v>
      </c>
      <c r="K28" s="33" t="e">
        <f t="shared" si="0"/>
        <v>#REF!</v>
      </c>
      <c r="L28" s="33" t="e">
        <f>TRUNC((D10+D25+D27)*I28/100)</f>
        <v>#REF!</v>
      </c>
      <c r="M28" s="33">
        <v>100000</v>
      </c>
    </row>
    <row r="29" spans="1:13" ht="14.1" customHeight="1" x14ac:dyDescent="0.15">
      <c r="A29" s="58" t="s">
        <v>261</v>
      </c>
      <c r="B29" s="59"/>
      <c r="C29" s="59"/>
      <c r="D29" s="35" t="e">
        <f>TRUNC((D7+D10+D25+D27+D28)*I29/100)</f>
        <v>#REF!</v>
      </c>
      <c r="E29" s="17" t="s">
        <v>262</v>
      </c>
      <c r="I29" s="6">
        <v>0.36399999999999999</v>
      </c>
      <c r="J29" s="6">
        <v>1</v>
      </c>
      <c r="K29" s="33" t="e">
        <f t="shared" si="0"/>
        <v>#REF!</v>
      </c>
      <c r="L29" s="33"/>
      <c r="M29" s="33"/>
    </row>
    <row r="30" spans="1:13" ht="14.1" customHeight="1" x14ac:dyDescent="0.15">
      <c r="A30" s="58" t="s">
        <v>242</v>
      </c>
      <c r="B30" s="59"/>
      <c r="C30" s="59"/>
      <c r="D30" s="35" t="e">
        <f>SUM(K5:K29)</f>
        <v>#REF!</v>
      </c>
      <c r="E30" s="17"/>
      <c r="K30" s="33" t="e">
        <f t="shared" si="0"/>
        <v>#REF!</v>
      </c>
      <c r="L30" s="33"/>
      <c r="M30" s="33"/>
    </row>
    <row r="31" spans="1:13" ht="14.1" customHeight="1" x14ac:dyDescent="0.15">
      <c r="A31" s="58" t="s">
        <v>243</v>
      </c>
      <c r="B31" s="59"/>
      <c r="C31" s="59"/>
      <c r="D31" s="35" t="e">
        <f>TRUNC(D30*I31/100)</f>
        <v>#REF!</v>
      </c>
      <c r="E31" s="17"/>
      <c r="I31" s="6">
        <v>10</v>
      </c>
      <c r="J31" s="6">
        <v>1</v>
      </c>
      <c r="K31" s="33" t="e">
        <f t="shared" si="0"/>
        <v>#REF!</v>
      </c>
      <c r="L31" s="33"/>
      <c r="M31" s="33"/>
    </row>
    <row r="32" spans="1:13" ht="14.1" customHeight="1" x14ac:dyDescent="0.15">
      <c r="A32" s="58" t="s">
        <v>2</v>
      </c>
      <c r="B32" s="59"/>
      <c r="C32" s="59"/>
      <c r="D32" s="35"/>
      <c r="E32" s="17"/>
      <c r="K32" s="33">
        <f t="shared" si="0"/>
        <v>0</v>
      </c>
      <c r="L32" s="33"/>
      <c r="M32" s="33"/>
    </row>
    <row r="33" spans="1:13" ht="14.1" customHeight="1" x14ac:dyDescent="0.15">
      <c r="A33" s="58" t="s">
        <v>2</v>
      </c>
      <c r="B33" s="59"/>
      <c r="C33" s="59"/>
      <c r="D33" s="35"/>
      <c r="E33" s="17"/>
      <c r="K33" s="33">
        <f t="shared" si="0"/>
        <v>0</v>
      </c>
      <c r="L33" s="33"/>
      <c r="M33" s="33"/>
    </row>
    <row r="34" spans="1:13" ht="14.1" customHeight="1" x14ac:dyDescent="0.15">
      <c r="A34" s="58" t="s">
        <v>2</v>
      </c>
      <c r="B34" s="59"/>
      <c r="C34" s="59"/>
      <c r="D34" s="35"/>
      <c r="E34" s="17"/>
      <c r="K34" s="33">
        <f t="shared" si="0"/>
        <v>0</v>
      </c>
      <c r="L34" s="33"/>
      <c r="M34" s="33"/>
    </row>
    <row r="35" spans="1:13" ht="14.1" customHeight="1" thickBot="1" x14ac:dyDescent="0.2">
      <c r="A35" s="60" t="s">
        <v>244</v>
      </c>
      <c r="B35" s="61"/>
      <c r="C35" s="61"/>
      <c r="D35" s="36" t="e">
        <f>ROUNDDOWN(K35,-1)</f>
        <v>#REF!</v>
      </c>
      <c r="E35" s="21" t="s">
        <v>419</v>
      </c>
      <c r="K35" s="33" t="e">
        <f>SUM(K5:K34)</f>
        <v>#REF!</v>
      </c>
      <c r="L35" s="33"/>
      <c r="M35" s="33"/>
    </row>
    <row r="36" spans="1:13" ht="14.1" customHeight="1" x14ac:dyDescent="0.15">
      <c r="K36" s="33"/>
      <c r="L36" s="33"/>
      <c r="M36" s="33"/>
    </row>
    <row r="37" spans="1:13" x14ac:dyDescent="0.15">
      <c r="K37" s="33"/>
      <c r="L37" s="33"/>
      <c r="M37" s="33"/>
    </row>
    <row r="38" spans="1:13" x14ac:dyDescent="0.15">
      <c r="K38" s="33"/>
      <c r="L38" s="33"/>
      <c r="M38" s="33"/>
    </row>
    <row r="39" spans="1:13" x14ac:dyDescent="0.15">
      <c r="K39" s="33"/>
      <c r="L39" s="33"/>
      <c r="M39" s="33"/>
    </row>
    <row r="40" spans="1:13" x14ac:dyDescent="0.15">
      <c r="K40" s="33"/>
      <c r="L40" s="33"/>
      <c r="M40" s="33"/>
    </row>
    <row r="41" spans="1:13" x14ac:dyDescent="0.15">
      <c r="K41" s="33"/>
      <c r="L41" s="33"/>
      <c r="M41" s="33"/>
    </row>
    <row r="42" spans="1:13" x14ac:dyDescent="0.15">
      <c r="K42" s="33"/>
      <c r="L42" s="33"/>
      <c r="M42" s="33"/>
    </row>
    <row r="43" spans="1:13" x14ac:dyDescent="0.15">
      <c r="K43" s="33"/>
      <c r="L43" s="33"/>
      <c r="M43" s="33"/>
    </row>
    <row r="44" spans="1:13" x14ac:dyDescent="0.15">
      <c r="K44" s="33"/>
      <c r="L44" s="33"/>
      <c r="M44" s="33"/>
    </row>
    <row r="45" spans="1:13" x14ac:dyDescent="0.15">
      <c r="K45" s="33"/>
      <c r="L45" s="33"/>
      <c r="M45" s="33"/>
    </row>
    <row r="46" spans="1:13" x14ac:dyDescent="0.15">
      <c r="K46" s="33"/>
      <c r="L46" s="33"/>
      <c r="M46" s="33"/>
    </row>
    <row r="47" spans="1:13" x14ac:dyDescent="0.15">
      <c r="K47" s="33"/>
      <c r="L47" s="33"/>
      <c r="M47" s="33"/>
    </row>
    <row r="48" spans="1:13" x14ac:dyDescent="0.15">
      <c r="K48" s="33"/>
      <c r="L48" s="33"/>
      <c r="M48" s="33"/>
    </row>
    <row r="49" spans="11:13" x14ac:dyDescent="0.15">
      <c r="K49" s="33"/>
      <c r="L49" s="33"/>
      <c r="M49" s="33"/>
    </row>
    <row r="50" spans="11:13" x14ac:dyDescent="0.15">
      <c r="K50" s="33"/>
      <c r="L50" s="33"/>
      <c r="M50" s="33"/>
    </row>
    <row r="51" spans="11:13" x14ac:dyDescent="0.15">
      <c r="K51" s="33"/>
      <c r="L51" s="33"/>
      <c r="M51" s="33"/>
    </row>
    <row r="52" spans="11:13" x14ac:dyDescent="0.15">
      <c r="K52" s="33"/>
      <c r="L52" s="33"/>
      <c r="M52" s="33"/>
    </row>
  </sheetData>
  <mergeCells count="16">
    <mergeCell ref="B8:B10"/>
    <mergeCell ref="A1:E1"/>
    <mergeCell ref="A3:B3"/>
    <mergeCell ref="C3:D3"/>
    <mergeCell ref="A4:B4"/>
    <mergeCell ref="B5:B7"/>
    <mergeCell ref="A32:C32"/>
    <mergeCell ref="A33:C33"/>
    <mergeCell ref="A34:C34"/>
    <mergeCell ref="A35:C35"/>
    <mergeCell ref="B26:C26"/>
    <mergeCell ref="A27:C27"/>
    <mergeCell ref="A28:C28"/>
    <mergeCell ref="A29:C29"/>
    <mergeCell ref="A30:C30"/>
    <mergeCell ref="A31:C31"/>
  </mergeCells>
  <phoneticPr fontId="3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view="pageBreakPreview" topLeftCell="D1" zoomScale="85" zoomScaleNormal="100" zoomScaleSheetLayoutView="85" workbookViewId="0">
      <pane ySplit="3" topLeftCell="A4" activePane="bottomLeft" state="frozen"/>
      <selection activeCell="D28" sqref="D28"/>
      <selection pane="bottomLeft" activeCell="N19" sqref="N19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48" customWidth="1"/>
    <col min="5" max="5" width="25.33203125" style="48" customWidth="1"/>
    <col min="6" max="6" width="4.21875" style="23" customWidth="1"/>
    <col min="7" max="7" width="10" style="2" customWidth="1"/>
    <col min="8" max="8" width="13" style="27" customWidth="1"/>
    <col min="9" max="9" width="13.21875" style="27" customWidth="1"/>
    <col min="10" max="10" width="5.5546875" style="27" hidden="1" customWidth="1"/>
    <col min="11" max="11" width="10.44140625" style="27" customWidth="1"/>
    <col min="12" max="12" width="11.77734375" style="27" customWidth="1"/>
    <col min="13" max="13" width="8.44140625" style="27" customWidth="1"/>
    <col min="14" max="14" width="9.109375" style="27" customWidth="1"/>
    <col min="15" max="15" width="6" style="27" hidden="1" customWidth="1"/>
    <col min="16" max="16" width="13" style="27" customWidth="1"/>
    <col min="17" max="17" width="11.109375" style="8" customWidth="1"/>
    <col min="18" max="26" width="8.88671875" style="2"/>
    <col min="27" max="31" width="11.77734375" style="27" customWidth="1"/>
    <col min="32" max="16384" width="8.88671875" style="2"/>
  </cols>
  <sheetData>
    <row r="1" spans="1:31" ht="23.1" customHeight="1" x14ac:dyDescent="0.15">
      <c r="A1" s="8" t="s">
        <v>143</v>
      </c>
      <c r="B1" s="8" t="s">
        <v>219</v>
      </c>
      <c r="C1" s="8" t="s">
        <v>228</v>
      </c>
      <c r="D1" s="85" t="s">
        <v>222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W1" s="82" t="s">
        <v>54</v>
      </c>
      <c r="X1" s="82"/>
      <c r="Y1" s="82"/>
      <c r="Z1" s="23"/>
      <c r="AA1" s="23" t="s">
        <v>59</v>
      </c>
      <c r="AB1" s="23"/>
      <c r="AC1" s="23"/>
      <c r="AD1" s="23"/>
      <c r="AE1" s="23"/>
    </row>
    <row r="2" spans="1:31" s="9" customFormat="1" ht="23.1" customHeight="1" x14ac:dyDescent="0.15">
      <c r="A2" s="76" t="s">
        <v>50</v>
      </c>
      <c r="B2" s="76" t="s">
        <v>23</v>
      </c>
      <c r="C2" s="76" t="s">
        <v>22</v>
      </c>
      <c r="D2" s="83" t="s">
        <v>51</v>
      </c>
      <c r="E2" s="83" t="s">
        <v>52</v>
      </c>
      <c r="F2" s="79" t="s">
        <v>0</v>
      </c>
      <c r="G2" s="79" t="s">
        <v>1</v>
      </c>
      <c r="H2" s="75" t="s">
        <v>24</v>
      </c>
      <c r="I2" s="75"/>
      <c r="J2" s="75" t="s">
        <v>25</v>
      </c>
      <c r="K2" s="75"/>
      <c r="L2" s="75"/>
      <c r="M2" s="75" t="s">
        <v>26</v>
      </c>
      <c r="N2" s="75"/>
      <c r="O2" s="44"/>
      <c r="P2" s="75" t="s">
        <v>28</v>
      </c>
      <c r="Q2" s="77" t="s">
        <v>27</v>
      </c>
      <c r="W2" s="9" t="s">
        <v>55</v>
      </c>
      <c r="X2" s="9" t="s">
        <v>56</v>
      </c>
      <c r="Y2" s="9" t="s">
        <v>57</v>
      </c>
      <c r="Z2" s="9" t="s">
        <v>58</v>
      </c>
      <c r="AA2" s="31" t="s">
        <v>106</v>
      </c>
      <c r="AB2" s="31" t="s">
        <v>105</v>
      </c>
      <c r="AC2" s="31" t="s">
        <v>60</v>
      </c>
      <c r="AD2" s="31" t="s">
        <v>62</v>
      </c>
      <c r="AE2" s="31" t="s">
        <v>61</v>
      </c>
    </row>
    <row r="3" spans="1:31" s="9" customFormat="1" ht="23.1" customHeight="1" x14ac:dyDescent="0.15">
      <c r="A3" s="76"/>
      <c r="B3" s="76"/>
      <c r="C3" s="76"/>
      <c r="D3" s="84"/>
      <c r="E3" s="84"/>
      <c r="F3" s="80"/>
      <c r="G3" s="80"/>
      <c r="H3" s="47" t="s">
        <v>29</v>
      </c>
      <c r="I3" s="47" t="s">
        <v>30</v>
      </c>
      <c r="J3" s="47" t="s">
        <v>1</v>
      </c>
      <c r="K3" s="47" t="s">
        <v>29</v>
      </c>
      <c r="L3" s="47" t="s">
        <v>30</v>
      </c>
      <c r="M3" s="47" t="s">
        <v>31</v>
      </c>
      <c r="N3" s="47" t="s">
        <v>30</v>
      </c>
      <c r="O3" s="47" t="s">
        <v>32</v>
      </c>
      <c r="P3" s="81"/>
      <c r="Q3" s="78"/>
      <c r="W3" s="2"/>
      <c r="X3" s="2"/>
      <c r="Y3" s="2"/>
      <c r="Z3" s="2"/>
      <c r="AA3" s="27"/>
      <c r="AB3" s="27"/>
      <c r="AC3" s="27"/>
      <c r="AD3" s="27">
        <f>IF(옵션!$C$11 =0, "1", 옵션!$C$11)</f>
        <v>1</v>
      </c>
      <c r="AE3" s="27">
        <f>IF(옵션!$C$12 =0, "1", 옵션!$C$12)</f>
        <v>1</v>
      </c>
    </row>
    <row r="4" spans="1:31" ht="23.1" customHeight="1" x14ac:dyDescent="0.15">
      <c r="B4" s="8" t="s">
        <v>144</v>
      </c>
      <c r="D4" s="72" t="s">
        <v>223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4"/>
    </row>
    <row r="5" spans="1:31" ht="23.1" customHeight="1" x14ac:dyDescent="0.15">
      <c r="A5" s="8" t="s">
        <v>195</v>
      </c>
      <c r="B5" s="8" t="s">
        <v>224</v>
      </c>
      <c r="C5" s="8" t="s">
        <v>196</v>
      </c>
      <c r="D5" s="43" t="s">
        <v>265</v>
      </c>
      <c r="E5" s="43" t="s">
        <v>116</v>
      </c>
      <c r="F5" s="24" t="s">
        <v>117</v>
      </c>
      <c r="G5" s="10">
        <v>21</v>
      </c>
      <c r="H5" s="30"/>
      <c r="I5" s="45"/>
      <c r="J5" s="30"/>
      <c r="K5" s="30"/>
      <c r="L5" s="45"/>
      <c r="M5" s="30"/>
      <c r="N5" s="45">
        <f t="shared" ref="N5:N28" si="0">TRUNC(G5*M5)</f>
        <v>0</v>
      </c>
      <c r="O5" s="30"/>
      <c r="P5" s="30">
        <f t="shared" ref="P5:P28" si="1">SUM(I5,L5,N5)</f>
        <v>0</v>
      </c>
      <c r="Q5" s="7" t="s">
        <v>197</v>
      </c>
      <c r="AB5" s="27">
        <f>G5*H5</f>
        <v>0</v>
      </c>
      <c r="AC5" s="27">
        <f>G5*H5</f>
        <v>0</v>
      </c>
    </row>
    <row r="6" spans="1:31" ht="23.1" customHeight="1" x14ac:dyDescent="0.15">
      <c r="A6" s="8" t="s">
        <v>181</v>
      </c>
      <c r="B6" s="8" t="s">
        <v>224</v>
      </c>
      <c r="C6" s="8" t="s">
        <v>182</v>
      </c>
      <c r="D6" s="43" t="s">
        <v>184</v>
      </c>
      <c r="E6" s="43" t="s">
        <v>118</v>
      </c>
      <c r="F6" s="24" t="s">
        <v>117</v>
      </c>
      <c r="G6" s="10">
        <v>38</v>
      </c>
      <c r="H6" s="30"/>
      <c r="I6" s="30"/>
      <c r="J6" s="30"/>
      <c r="K6" s="30"/>
      <c r="L6" s="30"/>
      <c r="M6" s="30"/>
      <c r="N6" s="30">
        <f t="shared" si="0"/>
        <v>0</v>
      </c>
      <c r="O6" s="30"/>
      <c r="P6" s="30">
        <f t="shared" si="1"/>
        <v>0</v>
      </c>
      <c r="Q6" s="7" t="s">
        <v>183</v>
      </c>
      <c r="AB6" s="27">
        <f>G6*H6</f>
        <v>0</v>
      </c>
      <c r="AC6" s="27">
        <f>G6*H6</f>
        <v>0</v>
      </c>
    </row>
    <row r="7" spans="1:31" ht="23.1" customHeight="1" x14ac:dyDescent="0.15">
      <c r="A7" s="8" t="s">
        <v>186</v>
      </c>
      <c r="B7" s="8" t="s">
        <v>224</v>
      </c>
      <c r="C7" s="8" t="s">
        <v>187</v>
      </c>
      <c r="D7" s="43" t="s">
        <v>184</v>
      </c>
      <c r="E7" s="43" t="s">
        <v>119</v>
      </c>
      <c r="F7" s="24" t="s">
        <v>117</v>
      </c>
      <c r="G7" s="10">
        <v>37</v>
      </c>
      <c r="H7" s="30"/>
      <c r="I7" s="30"/>
      <c r="J7" s="30"/>
      <c r="K7" s="30"/>
      <c r="L7" s="30"/>
      <c r="M7" s="30"/>
      <c r="N7" s="30">
        <f t="shared" si="0"/>
        <v>0</v>
      </c>
      <c r="O7" s="30"/>
      <c r="P7" s="30">
        <f t="shared" si="1"/>
        <v>0</v>
      </c>
      <c r="Q7" s="7" t="s">
        <v>188</v>
      </c>
      <c r="AB7" s="27">
        <f>G7*H7</f>
        <v>0</v>
      </c>
      <c r="AC7" s="27">
        <f>G7*H7</f>
        <v>0</v>
      </c>
    </row>
    <row r="8" spans="1:31" ht="23.1" customHeight="1" x14ac:dyDescent="0.15">
      <c r="A8" s="8" t="s">
        <v>189</v>
      </c>
      <c r="B8" s="8" t="s">
        <v>224</v>
      </c>
      <c r="C8" s="8" t="s">
        <v>190</v>
      </c>
      <c r="D8" s="43" t="s">
        <v>184</v>
      </c>
      <c r="E8" s="43" t="s">
        <v>120</v>
      </c>
      <c r="F8" s="24" t="s">
        <v>117</v>
      </c>
      <c r="G8" s="10">
        <v>64</v>
      </c>
      <c r="H8" s="30"/>
      <c r="I8" s="30"/>
      <c r="J8" s="30"/>
      <c r="K8" s="30"/>
      <c r="L8" s="30"/>
      <c r="M8" s="30"/>
      <c r="N8" s="30">
        <f t="shared" si="0"/>
        <v>0</v>
      </c>
      <c r="O8" s="30"/>
      <c r="P8" s="30">
        <f t="shared" si="1"/>
        <v>0</v>
      </c>
      <c r="Q8" s="7" t="s">
        <v>191</v>
      </c>
      <c r="AB8" s="27">
        <f>G8*H8</f>
        <v>0</v>
      </c>
      <c r="AC8" s="27">
        <f>G8*H8</f>
        <v>0</v>
      </c>
    </row>
    <row r="9" spans="1:31" ht="23.1" customHeight="1" x14ac:dyDescent="0.15">
      <c r="A9" s="8" t="s">
        <v>192</v>
      </c>
      <c r="B9" s="8" t="s">
        <v>224</v>
      </c>
      <c r="C9" s="8" t="s">
        <v>193</v>
      </c>
      <c r="D9" s="43" t="s">
        <v>184</v>
      </c>
      <c r="E9" s="43" t="s">
        <v>121</v>
      </c>
      <c r="F9" s="24" t="s">
        <v>117</v>
      </c>
      <c r="G9" s="10">
        <v>143</v>
      </c>
      <c r="H9" s="30"/>
      <c r="I9" s="30"/>
      <c r="J9" s="30"/>
      <c r="K9" s="30"/>
      <c r="L9" s="30"/>
      <c r="M9" s="30"/>
      <c r="N9" s="30">
        <f t="shared" si="0"/>
        <v>0</v>
      </c>
      <c r="O9" s="30"/>
      <c r="P9" s="30">
        <f t="shared" si="1"/>
        <v>0</v>
      </c>
      <c r="Q9" s="7" t="s">
        <v>194</v>
      </c>
      <c r="AB9" s="27">
        <f>G9*H9</f>
        <v>0</v>
      </c>
      <c r="AC9" s="27">
        <f>G9*H9</f>
        <v>0</v>
      </c>
    </row>
    <row r="10" spans="1:31" ht="23.1" customHeight="1" x14ac:dyDescent="0.15">
      <c r="A10" s="8" t="s">
        <v>225</v>
      </c>
      <c r="B10" s="8" t="s">
        <v>224</v>
      </c>
      <c r="C10" s="8" t="s">
        <v>122</v>
      </c>
      <c r="D10" s="43" t="s">
        <v>123</v>
      </c>
      <c r="E10" s="43" t="s">
        <v>124</v>
      </c>
      <c r="F10" s="24" t="s">
        <v>125</v>
      </c>
      <c r="G10" s="10">
        <v>8</v>
      </c>
      <c r="H10" s="30"/>
      <c r="I10" s="30"/>
      <c r="J10" s="30"/>
      <c r="K10" s="30"/>
      <c r="L10" s="30"/>
      <c r="M10" s="30"/>
      <c r="N10" s="30">
        <f t="shared" si="0"/>
        <v>0</v>
      </c>
      <c r="O10" s="30"/>
      <c r="P10" s="30">
        <f t="shared" si="1"/>
        <v>0</v>
      </c>
      <c r="Q10" s="7"/>
    </row>
    <row r="11" spans="1:31" ht="23.1" customHeight="1" x14ac:dyDescent="0.15">
      <c r="A11" s="8" t="s">
        <v>198</v>
      </c>
      <c r="B11" s="8" t="s">
        <v>224</v>
      </c>
      <c r="C11" s="8" t="s">
        <v>199</v>
      </c>
      <c r="D11" s="43" t="s">
        <v>123</v>
      </c>
      <c r="E11" s="43" t="s">
        <v>126</v>
      </c>
      <c r="F11" s="24" t="s">
        <v>117</v>
      </c>
      <c r="G11" s="10">
        <v>4</v>
      </c>
      <c r="H11" s="30"/>
      <c r="I11" s="30"/>
      <c r="J11" s="30"/>
      <c r="K11" s="30"/>
      <c r="L11" s="30"/>
      <c r="M11" s="30"/>
      <c r="N11" s="30">
        <f t="shared" si="0"/>
        <v>0</v>
      </c>
      <c r="O11" s="30"/>
      <c r="P11" s="30">
        <f t="shared" si="1"/>
        <v>0</v>
      </c>
      <c r="Q11" s="7" t="s">
        <v>200</v>
      </c>
      <c r="AC11" s="27">
        <f>G11*H11</f>
        <v>0</v>
      </c>
    </row>
    <row r="12" spans="1:31" ht="23.1" customHeight="1" x14ac:dyDescent="0.15">
      <c r="A12" s="8" t="s">
        <v>226</v>
      </c>
      <c r="B12" s="8" t="s">
        <v>224</v>
      </c>
      <c r="C12" s="8" t="s">
        <v>127</v>
      </c>
      <c r="D12" s="43" t="s">
        <v>128</v>
      </c>
      <c r="E12" s="43" t="s">
        <v>120</v>
      </c>
      <c r="F12" s="24" t="s">
        <v>125</v>
      </c>
      <c r="G12" s="10">
        <v>6</v>
      </c>
      <c r="H12" s="30"/>
      <c r="I12" s="30"/>
      <c r="J12" s="30"/>
      <c r="K12" s="30"/>
      <c r="L12" s="30"/>
      <c r="M12" s="30"/>
      <c r="N12" s="30">
        <f t="shared" si="0"/>
        <v>0</v>
      </c>
      <c r="O12" s="30"/>
      <c r="P12" s="30">
        <f t="shared" si="1"/>
        <v>0</v>
      </c>
      <c r="Q12" s="7"/>
    </row>
    <row r="13" spans="1:31" ht="23.1" customHeight="1" x14ac:dyDescent="0.15">
      <c r="A13" s="8" t="s">
        <v>227</v>
      </c>
      <c r="B13" s="8" t="s">
        <v>224</v>
      </c>
      <c r="C13" s="8" t="s">
        <v>129</v>
      </c>
      <c r="D13" s="43" t="s">
        <v>128</v>
      </c>
      <c r="E13" s="43" t="s">
        <v>121</v>
      </c>
      <c r="F13" s="24" t="s">
        <v>125</v>
      </c>
      <c r="G13" s="10">
        <v>14</v>
      </c>
      <c r="H13" s="30"/>
      <c r="I13" s="30"/>
      <c r="J13" s="30"/>
      <c r="K13" s="30"/>
      <c r="L13" s="30"/>
      <c r="M13" s="30"/>
      <c r="N13" s="30">
        <f t="shared" si="0"/>
        <v>0</v>
      </c>
      <c r="O13" s="30"/>
      <c r="P13" s="30">
        <f t="shared" si="1"/>
        <v>0</v>
      </c>
      <c r="Q13" s="7"/>
    </row>
    <row r="14" spans="1:31" ht="23.1" customHeight="1" x14ac:dyDescent="0.15">
      <c r="A14" s="8" t="s">
        <v>201</v>
      </c>
      <c r="B14" s="8" t="s">
        <v>224</v>
      </c>
      <c r="C14" s="8" t="s">
        <v>202</v>
      </c>
      <c r="D14" s="43" t="s">
        <v>130</v>
      </c>
      <c r="E14" s="43" t="s">
        <v>131</v>
      </c>
      <c r="F14" s="24" t="s">
        <v>125</v>
      </c>
      <c r="G14" s="10">
        <v>4</v>
      </c>
      <c r="H14" s="30"/>
      <c r="I14" s="30"/>
      <c r="J14" s="30"/>
      <c r="K14" s="30"/>
      <c r="L14" s="30"/>
      <c r="M14" s="30"/>
      <c r="N14" s="30">
        <f t="shared" si="0"/>
        <v>0</v>
      </c>
      <c r="O14" s="30"/>
      <c r="P14" s="30">
        <f t="shared" si="1"/>
        <v>0</v>
      </c>
      <c r="Q14" s="7" t="s">
        <v>203</v>
      </c>
    </row>
    <row r="15" spans="1:31" ht="23.1" customHeight="1" x14ac:dyDescent="0.15">
      <c r="A15" s="8" t="s">
        <v>204</v>
      </c>
      <c r="B15" s="8" t="s">
        <v>224</v>
      </c>
      <c r="C15" s="8" t="s">
        <v>205</v>
      </c>
      <c r="D15" s="43" t="s">
        <v>132</v>
      </c>
      <c r="E15" s="43" t="s">
        <v>133</v>
      </c>
      <c r="F15" s="24" t="s">
        <v>125</v>
      </c>
      <c r="G15" s="10">
        <v>1</v>
      </c>
      <c r="H15" s="30"/>
      <c r="I15" s="30"/>
      <c r="J15" s="30"/>
      <c r="K15" s="30"/>
      <c r="L15" s="30"/>
      <c r="M15" s="30"/>
      <c r="N15" s="30">
        <f t="shared" si="0"/>
        <v>0</v>
      </c>
      <c r="O15" s="30"/>
      <c r="P15" s="30">
        <f t="shared" si="1"/>
        <v>0</v>
      </c>
      <c r="Q15" s="7" t="s">
        <v>206</v>
      </c>
    </row>
    <row r="16" spans="1:31" ht="23.1" customHeight="1" x14ac:dyDescent="0.15">
      <c r="A16" s="8" t="s">
        <v>207</v>
      </c>
      <c r="B16" s="8" t="s">
        <v>224</v>
      </c>
      <c r="C16" s="8" t="s">
        <v>208</v>
      </c>
      <c r="D16" s="43" t="s">
        <v>135</v>
      </c>
      <c r="E16" s="43" t="s">
        <v>136</v>
      </c>
      <c r="F16" s="24" t="s">
        <v>117</v>
      </c>
      <c r="G16" s="10">
        <v>153</v>
      </c>
      <c r="H16" s="30"/>
      <c r="I16" s="30"/>
      <c r="J16" s="30"/>
      <c r="K16" s="30"/>
      <c r="L16" s="30"/>
      <c r="M16" s="30"/>
      <c r="N16" s="30">
        <f t="shared" si="0"/>
        <v>0</v>
      </c>
      <c r="O16" s="30"/>
      <c r="P16" s="30">
        <f t="shared" si="1"/>
        <v>0</v>
      </c>
      <c r="Q16" s="7" t="s">
        <v>209</v>
      </c>
      <c r="AC16" s="27">
        <f>G16*H16</f>
        <v>0</v>
      </c>
    </row>
    <row r="17" spans="1:31" ht="23.1" customHeight="1" x14ac:dyDescent="0.15">
      <c r="A17" s="8" t="s">
        <v>210</v>
      </c>
      <c r="B17" s="8" t="s">
        <v>224</v>
      </c>
      <c r="C17" s="8" t="s">
        <v>211</v>
      </c>
      <c r="D17" s="43" t="s">
        <v>135</v>
      </c>
      <c r="E17" s="43" t="s">
        <v>137</v>
      </c>
      <c r="F17" s="24" t="s">
        <v>117</v>
      </c>
      <c r="G17" s="10">
        <v>2322</v>
      </c>
      <c r="H17" s="30"/>
      <c r="I17" s="30"/>
      <c r="J17" s="30"/>
      <c r="K17" s="30"/>
      <c r="L17" s="30"/>
      <c r="M17" s="30"/>
      <c r="N17" s="30">
        <f t="shared" si="0"/>
        <v>0</v>
      </c>
      <c r="O17" s="30"/>
      <c r="P17" s="30">
        <f t="shared" si="1"/>
        <v>0</v>
      </c>
      <c r="Q17" s="7" t="s">
        <v>212</v>
      </c>
      <c r="AC17" s="27">
        <f>G17*H17</f>
        <v>0</v>
      </c>
    </row>
    <row r="18" spans="1:31" ht="23.1" customHeight="1" x14ac:dyDescent="0.15">
      <c r="A18" s="8" t="s">
        <v>213</v>
      </c>
      <c r="B18" s="8" t="s">
        <v>224</v>
      </c>
      <c r="C18" s="8" t="s">
        <v>214</v>
      </c>
      <c r="D18" s="43" t="s">
        <v>138</v>
      </c>
      <c r="E18" s="43" t="s">
        <v>139</v>
      </c>
      <c r="F18" s="24" t="s">
        <v>125</v>
      </c>
      <c r="G18" s="10">
        <v>4</v>
      </c>
      <c r="H18" s="30"/>
      <c r="I18" s="30"/>
      <c r="J18" s="30"/>
      <c r="K18" s="30"/>
      <c r="L18" s="30"/>
      <c r="M18" s="30"/>
      <c r="N18" s="30">
        <f t="shared" si="0"/>
        <v>0</v>
      </c>
      <c r="O18" s="30"/>
      <c r="P18" s="30">
        <f t="shared" si="1"/>
        <v>0</v>
      </c>
      <c r="Q18" s="7" t="s">
        <v>215</v>
      </c>
    </row>
    <row r="19" spans="1:31" ht="23.1" customHeight="1" x14ac:dyDescent="0.15">
      <c r="A19" s="8" t="s">
        <v>216</v>
      </c>
      <c r="B19" s="8" t="s">
        <v>224</v>
      </c>
      <c r="C19" s="8" t="s">
        <v>217</v>
      </c>
      <c r="D19" s="43" t="s">
        <v>140</v>
      </c>
      <c r="E19" s="43" t="s">
        <v>141</v>
      </c>
      <c r="F19" s="24" t="s">
        <v>134</v>
      </c>
      <c r="G19" s="10">
        <v>4</v>
      </c>
      <c r="H19" s="30"/>
      <c r="I19" s="30"/>
      <c r="J19" s="30"/>
      <c r="K19" s="30"/>
      <c r="L19" s="30"/>
      <c r="M19" s="30"/>
      <c r="N19" s="30">
        <f t="shared" si="0"/>
        <v>0</v>
      </c>
      <c r="O19" s="30"/>
      <c r="P19" s="30">
        <f t="shared" si="1"/>
        <v>0</v>
      </c>
      <c r="Q19" s="7" t="s">
        <v>218</v>
      </c>
    </row>
    <row r="20" spans="1:31" ht="23.1" customHeight="1" x14ac:dyDescent="0.15">
      <c r="A20" s="8" t="s">
        <v>145</v>
      </c>
      <c r="B20" s="8" t="s">
        <v>224</v>
      </c>
      <c r="C20" s="8" t="s">
        <v>146</v>
      </c>
      <c r="D20" s="43" t="s">
        <v>148</v>
      </c>
      <c r="E20" s="43" t="s">
        <v>149</v>
      </c>
      <c r="F20" s="24" t="s">
        <v>150</v>
      </c>
      <c r="G20" s="10">
        <v>7</v>
      </c>
      <c r="H20" s="30"/>
      <c r="I20" s="30"/>
      <c r="J20" s="30"/>
      <c r="K20" s="30"/>
      <c r="L20" s="30"/>
      <c r="M20" s="30"/>
      <c r="N20" s="30">
        <f t="shared" si="0"/>
        <v>0</v>
      </c>
      <c r="O20" s="30"/>
      <c r="P20" s="30">
        <f t="shared" si="1"/>
        <v>0</v>
      </c>
      <c r="Q20" s="7" t="s">
        <v>147</v>
      </c>
    </row>
    <row r="21" spans="1:31" ht="23.1" customHeight="1" x14ac:dyDescent="0.15">
      <c r="A21" s="8" t="s">
        <v>151</v>
      </c>
      <c r="B21" s="8" t="s">
        <v>224</v>
      </c>
      <c r="C21" s="8" t="s">
        <v>152</v>
      </c>
      <c r="D21" s="43" t="s">
        <v>148</v>
      </c>
      <c r="E21" s="43" t="s">
        <v>154</v>
      </c>
      <c r="F21" s="24" t="s">
        <v>150</v>
      </c>
      <c r="G21" s="10">
        <v>6</v>
      </c>
      <c r="H21" s="30"/>
      <c r="I21" s="30"/>
      <c r="J21" s="30"/>
      <c r="K21" s="30"/>
      <c r="L21" s="30"/>
      <c r="M21" s="30"/>
      <c r="N21" s="30">
        <f t="shared" si="0"/>
        <v>0</v>
      </c>
      <c r="O21" s="30"/>
      <c r="P21" s="30">
        <f t="shared" si="1"/>
        <v>0</v>
      </c>
      <c r="Q21" s="7" t="s">
        <v>153</v>
      </c>
    </row>
    <row r="22" spans="1:31" ht="23.1" customHeight="1" x14ac:dyDescent="0.15">
      <c r="A22" s="8" t="s">
        <v>155</v>
      </c>
      <c r="B22" s="8" t="s">
        <v>224</v>
      </c>
      <c r="C22" s="8" t="s">
        <v>156</v>
      </c>
      <c r="D22" s="43" t="s">
        <v>148</v>
      </c>
      <c r="E22" s="43" t="s">
        <v>158</v>
      </c>
      <c r="F22" s="24" t="s">
        <v>150</v>
      </c>
      <c r="G22" s="10">
        <v>20</v>
      </c>
      <c r="H22" s="30"/>
      <c r="I22" s="30"/>
      <c r="J22" s="30"/>
      <c r="K22" s="30"/>
      <c r="L22" s="30"/>
      <c r="M22" s="30"/>
      <c r="N22" s="30">
        <f t="shared" si="0"/>
        <v>0</v>
      </c>
      <c r="O22" s="30"/>
      <c r="P22" s="30">
        <f t="shared" si="1"/>
        <v>0</v>
      </c>
      <c r="Q22" s="7" t="s">
        <v>157</v>
      </c>
    </row>
    <row r="23" spans="1:31" ht="23.1" customHeight="1" x14ac:dyDescent="0.15">
      <c r="A23" s="8" t="s">
        <v>159</v>
      </c>
      <c r="B23" s="8" t="s">
        <v>224</v>
      </c>
      <c r="C23" s="8" t="s">
        <v>160</v>
      </c>
      <c r="D23" s="43" t="s">
        <v>148</v>
      </c>
      <c r="E23" s="43" t="s">
        <v>162</v>
      </c>
      <c r="F23" s="24" t="s">
        <v>150</v>
      </c>
      <c r="G23" s="10">
        <v>58</v>
      </c>
      <c r="H23" s="30"/>
      <c r="I23" s="30"/>
      <c r="J23" s="30"/>
      <c r="K23" s="30"/>
      <c r="L23" s="30"/>
      <c r="M23" s="30"/>
      <c r="N23" s="30">
        <f t="shared" si="0"/>
        <v>0</v>
      </c>
      <c r="O23" s="30"/>
      <c r="P23" s="30">
        <f t="shared" si="1"/>
        <v>0</v>
      </c>
      <c r="Q23" s="7" t="s">
        <v>161</v>
      </c>
    </row>
    <row r="24" spans="1:31" ht="23.1" customHeight="1" x14ac:dyDescent="0.15">
      <c r="A24" s="8" t="s">
        <v>163</v>
      </c>
      <c r="B24" s="8" t="s">
        <v>224</v>
      </c>
      <c r="C24" s="8" t="s">
        <v>164</v>
      </c>
      <c r="D24" s="43" t="s">
        <v>166</v>
      </c>
      <c r="E24" s="43" t="s">
        <v>167</v>
      </c>
      <c r="F24" s="24" t="s">
        <v>150</v>
      </c>
      <c r="G24" s="10">
        <v>1</v>
      </c>
      <c r="H24" s="30"/>
      <c r="I24" s="30"/>
      <c r="J24" s="30"/>
      <c r="K24" s="30"/>
      <c r="L24" s="30"/>
      <c r="M24" s="30"/>
      <c r="N24" s="30">
        <f t="shared" si="0"/>
        <v>0</v>
      </c>
      <c r="O24" s="30"/>
      <c r="P24" s="30">
        <f t="shared" si="1"/>
        <v>0</v>
      </c>
      <c r="Q24" s="7" t="s">
        <v>165</v>
      </c>
    </row>
    <row r="25" spans="1:31" ht="23.1" customHeight="1" x14ac:dyDescent="0.15">
      <c r="A25" s="8" t="s">
        <v>168</v>
      </c>
      <c r="B25" s="8" t="s">
        <v>224</v>
      </c>
      <c r="C25" s="8" t="s">
        <v>169</v>
      </c>
      <c r="D25" s="43" t="s">
        <v>171</v>
      </c>
      <c r="E25" s="43" t="s">
        <v>118</v>
      </c>
      <c r="F25" s="24" t="s">
        <v>125</v>
      </c>
      <c r="G25" s="10">
        <v>10</v>
      </c>
      <c r="H25" s="30"/>
      <c r="I25" s="30"/>
      <c r="J25" s="30"/>
      <c r="K25" s="30"/>
      <c r="L25" s="30"/>
      <c r="M25" s="30"/>
      <c r="N25" s="30">
        <f t="shared" si="0"/>
        <v>0</v>
      </c>
      <c r="O25" s="30"/>
      <c r="P25" s="30">
        <f t="shared" si="1"/>
        <v>0</v>
      </c>
      <c r="Q25" s="7" t="s">
        <v>170</v>
      </c>
    </row>
    <row r="26" spans="1:31" ht="23.1" customHeight="1" x14ac:dyDescent="0.15">
      <c r="A26" s="8" t="s">
        <v>172</v>
      </c>
      <c r="B26" s="8" t="s">
        <v>224</v>
      </c>
      <c r="C26" s="8" t="s">
        <v>173</v>
      </c>
      <c r="D26" s="43" t="s">
        <v>171</v>
      </c>
      <c r="E26" s="43" t="s">
        <v>119</v>
      </c>
      <c r="F26" s="24" t="s">
        <v>125</v>
      </c>
      <c r="G26" s="10">
        <v>10</v>
      </c>
      <c r="H26" s="30"/>
      <c r="I26" s="30"/>
      <c r="J26" s="30"/>
      <c r="K26" s="30"/>
      <c r="L26" s="30"/>
      <c r="M26" s="30"/>
      <c r="N26" s="30">
        <f t="shared" si="0"/>
        <v>0</v>
      </c>
      <c r="O26" s="30"/>
      <c r="P26" s="30">
        <f t="shared" si="1"/>
        <v>0</v>
      </c>
      <c r="Q26" s="7" t="s">
        <v>174</v>
      </c>
    </row>
    <row r="27" spans="1:31" ht="23.1" customHeight="1" x14ac:dyDescent="0.15">
      <c r="A27" s="8" t="s">
        <v>175</v>
      </c>
      <c r="B27" s="8" t="s">
        <v>224</v>
      </c>
      <c r="C27" s="8" t="s">
        <v>176</v>
      </c>
      <c r="D27" s="43" t="s">
        <v>171</v>
      </c>
      <c r="E27" s="43" t="s">
        <v>120</v>
      </c>
      <c r="F27" s="24" t="s">
        <v>125</v>
      </c>
      <c r="G27" s="10">
        <v>10</v>
      </c>
      <c r="H27" s="30"/>
      <c r="I27" s="30"/>
      <c r="J27" s="30"/>
      <c r="K27" s="30"/>
      <c r="L27" s="30"/>
      <c r="M27" s="30"/>
      <c r="N27" s="30">
        <f t="shared" si="0"/>
        <v>0</v>
      </c>
      <c r="O27" s="30"/>
      <c r="P27" s="30">
        <f t="shared" si="1"/>
        <v>0</v>
      </c>
      <c r="Q27" s="7" t="s">
        <v>177</v>
      </c>
    </row>
    <row r="28" spans="1:31" ht="23.1" customHeight="1" x14ac:dyDescent="0.15">
      <c r="A28" s="8" t="s">
        <v>178</v>
      </c>
      <c r="B28" s="8" t="s">
        <v>224</v>
      </c>
      <c r="C28" s="8" t="s">
        <v>179</v>
      </c>
      <c r="D28" s="43" t="s">
        <v>171</v>
      </c>
      <c r="E28" s="43" t="s">
        <v>121</v>
      </c>
      <c r="F28" s="24" t="s">
        <v>125</v>
      </c>
      <c r="G28" s="10">
        <v>22</v>
      </c>
      <c r="H28" s="30"/>
      <c r="I28" s="30"/>
      <c r="J28" s="30"/>
      <c r="K28" s="30"/>
      <c r="L28" s="30"/>
      <c r="M28" s="30"/>
      <c r="N28" s="30">
        <f t="shared" si="0"/>
        <v>0</v>
      </c>
      <c r="O28" s="30"/>
      <c r="P28" s="30">
        <f t="shared" si="1"/>
        <v>0</v>
      </c>
      <c r="Q28" s="7" t="s">
        <v>180</v>
      </c>
    </row>
    <row r="29" spans="1:31" ht="23.1" customHeight="1" x14ac:dyDescent="0.15">
      <c r="B29" s="8" t="s">
        <v>220</v>
      </c>
      <c r="D29" s="43" t="s">
        <v>221</v>
      </c>
      <c r="E29" s="43"/>
      <c r="F29" s="24"/>
      <c r="G29" s="10"/>
      <c r="H29" s="30"/>
      <c r="I29" s="30"/>
      <c r="J29" s="30"/>
      <c r="K29" s="30"/>
      <c r="L29" s="30"/>
      <c r="M29" s="30"/>
      <c r="N29" s="30">
        <f>TRUNC(SUM(N4:N28))</f>
        <v>0</v>
      </c>
      <c r="O29" s="30"/>
      <c r="P29" s="30">
        <f>TRUNC(SUM(P4:P28))</f>
        <v>0</v>
      </c>
      <c r="Q29" s="7"/>
      <c r="AE29" s="27">
        <f>TRUNC(SUM(AE4:AE28))</f>
        <v>0</v>
      </c>
    </row>
  </sheetData>
  <mergeCells count="15">
    <mergeCell ref="D4:Q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B22C-49B3-4E03-88FE-573ABCE19E7D}">
  <sheetPr>
    <pageSetUpPr fitToPage="1"/>
  </sheetPr>
  <dimension ref="A1:AV118"/>
  <sheetViews>
    <sheetView view="pageBreakPreview" topLeftCell="A102" zoomScale="70" zoomScaleNormal="100" zoomScaleSheetLayoutView="70" workbookViewId="0">
      <selection activeCell="F137" sqref="F137:F138"/>
    </sheetView>
  </sheetViews>
  <sheetFormatPr defaultRowHeight="13.5" x14ac:dyDescent="0.15"/>
  <cols>
    <col min="1" max="2" width="27.21875" style="52" customWidth="1"/>
    <col min="3" max="3" width="4.109375" style="52" customWidth="1"/>
    <col min="4" max="4" width="7.6640625" style="52" customWidth="1"/>
    <col min="5" max="12" width="12.109375" style="52" customWidth="1"/>
    <col min="13" max="13" width="11.21875" style="52" customWidth="1"/>
    <col min="14" max="43" width="2.33203125" style="52" hidden="1" customWidth="1"/>
    <col min="44" max="44" width="9.44140625" style="52" hidden="1" customWidth="1"/>
    <col min="45" max="46" width="1.44140625" style="52" hidden="1" customWidth="1"/>
    <col min="47" max="47" width="21.88671875" style="52" hidden="1" customWidth="1"/>
    <col min="48" max="48" width="9.44140625" style="52" hidden="1" customWidth="1"/>
    <col min="49" max="16384" width="8.88671875" style="52"/>
  </cols>
  <sheetData>
    <row r="1" spans="1:48" ht="30" customHeight="1" x14ac:dyDescent="0.15">
      <c r="A1" s="87" t="s">
        <v>367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48" ht="30" customHeight="1" x14ac:dyDescent="0.15">
      <c r="A2" s="88" t="s">
        <v>267</v>
      </c>
      <c r="B2" s="88" t="s">
        <v>268</v>
      </c>
      <c r="C2" s="88" t="s">
        <v>269</v>
      </c>
      <c r="D2" s="88" t="s">
        <v>270</v>
      </c>
      <c r="E2" s="88" t="s">
        <v>271</v>
      </c>
      <c r="F2" s="88"/>
      <c r="G2" s="88" t="s">
        <v>272</v>
      </c>
      <c r="H2" s="88"/>
      <c r="I2" s="88" t="s">
        <v>273</v>
      </c>
      <c r="J2" s="88"/>
      <c r="K2" s="88" t="s">
        <v>274</v>
      </c>
      <c r="L2" s="88"/>
      <c r="M2" s="88" t="s">
        <v>275</v>
      </c>
      <c r="N2" s="86" t="s">
        <v>294</v>
      </c>
      <c r="O2" s="86" t="s">
        <v>277</v>
      </c>
      <c r="P2" s="86" t="s">
        <v>295</v>
      </c>
      <c r="Q2" s="86" t="s">
        <v>276</v>
      </c>
      <c r="R2" s="86" t="s">
        <v>296</v>
      </c>
      <c r="S2" s="86" t="s">
        <v>297</v>
      </c>
      <c r="T2" s="86" t="s">
        <v>298</v>
      </c>
      <c r="U2" s="86" t="s">
        <v>299</v>
      </c>
      <c r="V2" s="86" t="s">
        <v>300</v>
      </c>
      <c r="W2" s="86" t="s">
        <v>301</v>
      </c>
      <c r="X2" s="86" t="s">
        <v>302</v>
      </c>
      <c r="Y2" s="86" t="s">
        <v>303</v>
      </c>
      <c r="Z2" s="86" t="s">
        <v>304</v>
      </c>
      <c r="AA2" s="86" t="s">
        <v>305</v>
      </c>
      <c r="AB2" s="86" t="s">
        <v>306</v>
      </c>
      <c r="AC2" s="86" t="s">
        <v>307</v>
      </c>
      <c r="AD2" s="86" t="s">
        <v>308</v>
      </c>
      <c r="AE2" s="86" t="s">
        <v>309</v>
      </c>
      <c r="AF2" s="86" t="s">
        <v>310</v>
      </c>
      <c r="AG2" s="86" t="s">
        <v>311</v>
      </c>
      <c r="AH2" s="86" t="s">
        <v>312</v>
      </c>
      <c r="AI2" s="86" t="s">
        <v>313</v>
      </c>
      <c r="AJ2" s="86" t="s">
        <v>314</v>
      </c>
      <c r="AK2" s="86" t="s">
        <v>315</v>
      </c>
      <c r="AL2" s="86" t="s">
        <v>316</v>
      </c>
      <c r="AM2" s="86" t="s">
        <v>317</v>
      </c>
      <c r="AN2" s="86" t="s">
        <v>318</v>
      </c>
      <c r="AO2" s="86" t="s">
        <v>319</v>
      </c>
      <c r="AP2" s="86" t="s">
        <v>320</v>
      </c>
      <c r="AQ2" s="86" t="s">
        <v>321</v>
      </c>
      <c r="AR2" s="86" t="s">
        <v>322</v>
      </c>
      <c r="AS2" s="86" t="s">
        <v>278</v>
      </c>
      <c r="AT2" s="86" t="s">
        <v>279</v>
      </c>
      <c r="AU2" s="86" t="s">
        <v>323</v>
      </c>
      <c r="AV2" s="86" t="s">
        <v>324</v>
      </c>
    </row>
    <row r="3" spans="1:48" ht="30" customHeight="1" x14ac:dyDescent="0.15">
      <c r="A3" s="88"/>
      <c r="B3" s="88"/>
      <c r="C3" s="88"/>
      <c r="D3" s="88"/>
      <c r="E3" s="53" t="s">
        <v>280</v>
      </c>
      <c r="F3" s="53" t="s">
        <v>281</v>
      </c>
      <c r="G3" s="53" t="s">
        <v>280</v>
      </c>
      <c r="H3" s="53" t="s">
        <v>281</v>
      </c>
      <c r="I3" s="53" t="s">
        <v>280</v>
      </c>
      <c r="J3" s="53" t="s">
        <v>281</v>
      </c>
      <c r="K3" s="53" t="s">
        <v>280</v>
      </c>
      <c r="L3" s="53" t="s">
        <v>281</v>
      </c>
      <c r="M3" s="88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</row>
    <row r="4" spans="1:48" ht="30" customHeight="1" x14ac:dyDescent="0.15">
      <c r="A4" s="54" t="s">
        <v>283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Q4" s="55" t="s">
        <v>284</v>
      </c>
    </row>
    <row r="5" spans="1:48" ht="30" customHeight="1" x14ac:dyDescent="0.15">
      <c r="A5" s="54" t="s">
        <v>390</v>
      </c>
      <c r="B5" s="54" t="s">
        <v>391</v>
      </c>
      <c r="C5" s="54" t="s">
        <v>185</v>
      </c>
      <c r="D5" s="56">
        <v>36</v>
      </c>
      <c r="E5" s="57"/>
      <c r="F5" s="57"/>
      <c r="G5" s="57"/>
      <c r="H5" s="57"/>
      <c r="I5" s="57"/>
      <c r="J5" s="57"/>
      <c r="K5" s="57"/>
      <c r="L5" s="57"/>
      <c r="M5" s="54" t="s">
        <v>392</v>
      </c>
      <c r="N5" s="55" t="s">
        <v>389</v>
      </c>
      <c r="O5" s="55" t="s">
        <v>282</v>
      </c>
      <c r="P5" s="55" t="s">
        <v>282</v>
      </c>
      <c r="Q5" s="55" t="s">
        <v>282</v>
      </c>
      <c r="R5" s="55" t="s">
        <v>326</v>
      </c>
      <c r="S5" s="55" t="s">
        <v>325</v>
      </c>
      <c r="T5" s="55" t="s">
        <v>325</v>
      </c>
      <c r="AR5" s="55" t="s">
        <v>282</v>
      </c>
      <c r="AS5" s="55" t="s">
        <v>282</v>
      </c>
      <c r="AU5" s="55" t="s">
        <v>393</v>
      </c>
      <c r="AV5" s="52">
        <v>4</v>
      </c>
    </row>
    <row r="6" spans="1:48" ht="30" customHeight="1" x14ac:dyDescent="0.15">
      <c r="A6" s="54" t="s">
        <v>327</v>
      </c>
      <c r="B6" s="54" t="s">
        <v>328</v>
      </c>
      <c r="C6" s="54" t="s">
        <v>185</v>
      </c>
      <c r="D6" s="56">
        <v>36</v>
      </c>
      <c r="E6" s="57"/>
      <c r="F6" s="57"/>
      <c r="G6" s="57"/>
      <c r="H6" s="57"/>
      <c r="I6" s="57"/>
      <c r="J6" s="57"/>
      <c r="K6" s="57"/>
      <c r="L6" s="57"/>
      <c r="M6" s="54" t="s">
        <v>329</v>
      </c>
      <c r="N6" s="55" t="s">
        <v>387</v>
      </c>
      <c r="O6" s="55" t="s">
        <v>282</v>
      </c>
      <c r="P6" s="55" t="s">
        <v>282</v>
      </c>
      <c r="Q6" s="55" t="s">
        <v>282</v>
      </c>
      <c r="R6" s="55" t="s">
        <v>326</v>
      </c>
      <c r="S6" s="55" t="s">
        <v>325</v>
      </c>
      <c r="T6" s="55" t="s">
        <v>325</v>
      </c>
      <c r="AR6" s="55" t="s">
        <v>282</v>
      </c>
      <c r="AS6" s="55" t="s">
        <v>282</v>
      </c>
      <c r="AU6" s="55" t="s">
        <v>394</v>
      </c>
      <c r="AV6" s="52">
        <v>5</v>
      </c>
    </row>
    <row r="7" spans="1:48" ht="30" customHeight="1" x14ac:dyDescent="0.15">
      <c r="A7" s="54" t="s">
        <v>330</v>
      </c>
      <c r="B7" s="54" t="s">
        <v>331</v>
      </c>
      <c r="C7" s="54" t="s">
        <v>134</v>
      </c>
      <c r="D7" s="56">
        <v>6</v>
      </c>
      <c r="E7" s="57"/>
      <c r="F7" s="57"/>
      <c r="G7" s="57"/>
      <c r="H7" s="57"/>
      <c r="I7" s="57"/>
      <c r="J7" s="57"/>
      <c r="K7" s="57"/>
      <c r="L7" s="57"/>
      <c r="M7" s="54" t="s">
        <v>282</v>
      </c>
      <c r="N7" s="55" t="s">
        <v>370</v>
      </c>
      <c r="O7" s="55" t="s">
        <v>282</v>
      </c>
      <c r="P7" s="55" t="s">
        <v>282</v>
      </c>
      <c r="Q7" s="55" t="s">
        <v>282</v>
      </c>
      <c r="R7" s="55" t="s">
        <v>325</v>
      </c>
      <c r="S7" s="55" t="s">
        <v>325</v>
      </c>
      <c r="T7" s="55" t="s">
        <v>326</v>
      </c>
      <c r="AR7" s="55" t="s">
        <v>282</v>
      </c>
      <c r="AS7" s="55" t="s">
        <v>282</v>
      </c>
      <c r="AU7" s="55" t="s">
        <v>395</v>
      </c>
      <c r="AV7" s="52">
        <v>6</v>
      </c>
    </row>
    <row r="8" spans="1:48" ht="30" customHeight="1" x14ac:dyDescent="0.15">
      <c r="A8" s="54" t="s">
        <v>330</v>
      </c>
      <c r="B8" s="54" t="s">
        <v>332</v>
      </c>
      <c r="C8" s="54" t="s">
        <v>134</v>
      </c>
      <c r="D8" s="56">
        <v>1</v>
      </c>
      <c r="E8" s="57"/>
      <c r="F8" s="57"/>
      <c r="G8" s="57"/>
      <c r="H8" s="57"/>
      <c r="I8" s="57"/>
      <c r="J8" s="57"/>
      <c r="K8" s="57"/>
      <c r="L8" s="57"/>
      <c r="M8" s="54" t="s">
        <v>282</v>
      </c>
      <c r="N8" s="55" t="s">
        <v>371</v>
      </c>
      <c r="O8" s="55" t="s">
        <v>282</v>
      </c>
      <c r="P8" s="55" t="s">
        <v>282</v>
      </c>
      <c r="Q8" s="55" t="s">
        <v>282</v>
      </c>
      <c r="R8" s="55" t="s">
        <v>325</v>
      </c>
      <c r="S8" s="55" t="s">
        <v>325</v>
      </c>
      <c r="T8" s="55" t="s">
        <v>326</v>
      </c>
      <c r="AR8" s="55" t="s">
        <v>282</v>
      </c>
      <c r="AS8" s="55" t="s">
        <v>282</v>
      </c>
      <c r="AU8" s="55" t="s">
        <v>396</v>
      </c>
      <c r="AV8" s="52">
        <v>7</v>
      </c>
    </row>
    <row r="9" spans="1:48" ht="30" customHeight="1" x14ac:dyDescent="0.15">
      <c r="A9" s="54" t="s">
        <v>330</v>
      </c>
      <c r="B9" s="54" t="s">
        <v>333</v>
      </c>
      <c r="C9" s="54" t="s">
        <v>134</v>
      </c>
      <c r="D9" s="56">
        <v>1</v>
      </c>
      <c r="E9" s="57"/>
      <c r="F9" s="57"/>
      <c r="G9" s="57"/>
      <c r="H9" s="57"/>
      <c r="I9" s="57"/>
      <c r="J9" s="57"/>
      <c r="K9" s="57"/>
      <c r="L9" s="57"/>
      <c r="M9" s="54" t="s">
        <v>282</v>
      </c>
      <c r="N9" s="55" t="s">
        <v>372</v>
      </c>
      <c r="O9" s="55" t="s">
        <v>282</v>
      </c>
      <c r="P9" s="55" t="s">
        <v>282</v>
      </c>
      <c r="Q9" s="55" t="s">
        <v>282</v>
      </c>
      <c r="R9" s="55" t="s">
        <v>325</v>
      </c>
      <c r="S9" s="55" t="s">
        <v>325</v>
      </c>
      <c r="T9" s="55" t="s">
        <v>326</v>
      </c>
      <c r="AR9" s="55" t="s">
        <v>282</v>
      </c>
      <c r="AS9" s="55" t="s">
        <v>282</v>
      </c>
      <c r="AU9" s="55" t="s">
        <v>397</v>
      </c>
      <c r="AV9" s="52">
        <v>8</v>
      </c>
    </row>
    <row r="10" spans="1:48" ht="30" customHeight="1" x14ac:dyDescent="0.15">
      <c r="A10" s="54" t="s">
        <v>330</v>
      </c>
      <c r="B10" s="54" t="s">
        <v>334</v>
      </c>
      <c r="C10" s="54" t="s">
        <v>134</v>
      </c>
      <c r="D10" s="56">
        <v>4</v>
      </c>
      <c r="E10" s="57"/>
      <c r="F10" s="57"/>
      <c r="G10" s="57"/>
      <c r="H10" s="57"/>
      <c r="I10" s="57"/>
      <c r="J10" s="57"/>
      <c r="K10" s="57"/>
      <c r="L10" s="57"/>
      <c r="M10" s="54" t="s">
        <v>282</v>
      </c>
      <c r="N10" s="55" t="s">
        <v>374</v>
      </c>
      <c r="O10" s="55" t="s">
        <v>282</v>
      </c>
      <c r="P10" s="55" t="s">
        <v>282</v>
      </c>
      <c r="Q10" s="55" t="s">
        <v>282</v>
      </c>
      <c r="R10" s="55" t="s">
        <v>325</v>
      </c>
      <c r="S10" s="55" t="s">
        <v>325</v>
      </c>
      <c r="T10" s="55" t="s">
        <v>326</v>
      </c>
      <c r="AR10" s="55" t="s">
        <v>282</v>
      </c>
      <c r="AS10" s="55" t="s">
        <v>282</v>
      </c>
      <c r="AU10" s="55" t="s">
        <v>398</v>
      </c>
      <c r="AV10" s="52">
        <v>9</v>
      </c>
    </row>
    <row r="11" spans="1:48" ht="30" customHeight="1" x14ac:dyDescent="0.15">
      <c r="A11" s="54" t="s">
        <v>330</v>
      </c>
      <c r="B11" s="54" t="s">
        <v>335</v>
      </c>
      <c r="C11" s="54" t="s">
        <v>134</v>
      </c>
      <c r="D11" s="56">
        <v>1</v>
      </c>
      <c r="E11" s="57"/>
      <c r="F11" s="57"/>
      <c r="G11" s="57"/>
      <c r="H11" s="57"/>
      <c r="I11" s="57"/>
      <c r="J11" s="57"/>
      <c r="K11" s="57"/>
      <c r="L11" s="57"/>
      <c r="M11" s="54" t="s">
        <v>282</v>
      </c>
      <c r="N11" s="55" t="s">
        <v>373</v>
      </c>
      <c r="O11" s="55" t="s">
        <v>282</v>
      </c>
      <c r="P11" s="55" t="s">
        <v>282</v>
      </c>
      <c r="Q11" s="55" t="s">
        <v>282</v>
      </c>
      <c r="R11" s="55" t="s">
        <v>325</v>
      </c>
      <c r="S11" s="55" t="s">
        <v>325</v>
      </c>
      <c r="T11" s="55" t="s">
        <v>326</v>
      </c>
      <c r="AR11" s="55" t="s">
        <v>282</v>
      </c>
      <c r="AS11" s="55" t="s">
        <v>282</v>
      </c>
      <c r="AU11" s="55" t="s">
        <v>399</v>
      </c>
      <c r="AV11" s="52">
        <v>10</v>
      </c>
    </row>
    <row r="12" spans="1:48" ht="30" customHeight="1" x14ac:dyDescent="0.15">
      <c r="A12" s="54" t="s">
        <v>336</v>
      </c>
      <c r="B12" s="54" t="s">
        <v>337</v>
      </c>
      <c r="C12" s="54" t="s">
        <v>338</v>
      </c>
      <c r="D12" s="56">
        <v>2</v>
      </c>
      <c r="E12" s="57"/>
      <c r="F12" s="57"/>
      <c r="G12" s="57"/>
      <c r="H12" s="57"/>
      <c r="I12" s="57"/>
      <c r="J12" s="57"/>
      <c r="K12" s="57"/>
      <c r="L12" s="57"/>
      <c r="M12" s="54" t="s">
        <v>339</v>
      </c>
      <c r="N12" s="55" t="s">
        <v>384</v>
      </c>
      <c r="O12" s="55" t="s">
        <v>282</v>
      </c>
      <c r="P12" s="55" t="s">
        <v>282</v>
      </c>
      <c r="Q12" s="55" t="s">
        <v>282</v>
      </c>
      <c r="R12" s="55" t="s">
        <v>326</v>
      </c>
      <c r="S12" s="55" t="s">
        <v>325</v>
      </c>
      <c r="T12" s="55" t="s">
        <v>325</v>
      </c>
      <c r="AR12" s="55" t="s">
        <v>282</v>
      </c>
      <c r="AS12" s="55" t="s">
        <v>282</v>
      </c>
      <c r="AU12" s="55" t="s">
        <v>400</v>
      </c>
      <c r="AV12" s="52">
        <v>11</v>
      </c>
    </row>
    <row r="13" spans="1:48" ht="30" customHeight="1" x14ac:dyDescent="0.15">
      <c r="A13" s="54" t="s">
        <v>340</v>
      </c>
      <c r="B13" s="54" t="s">
        <v>341</v>
      </c>
      <c r="C13" s="54" t="s">
        <v>338</v>
      </c>
      <c r="D13" s="56">
        <v>1</v>
      </c>
      <c r="E13" s="57"/>
      <c r="F13" s="57"/>
      <c r="G13" s="57"/>
      <c r="H13" s="57"/>
      <c r="I13" s="57"/>
      <c r="J13" s="57"/>
      <c r="K13" s="57"/>
      <c r="L13" s="57"/>
      <c r="M13" s="54" t="s">
        <v>342</v>
      </c>
      <c r="N13" s="55" t="s">
        <v>388</v>
      </c>
      <c r="O13" s="55" t="s">
        <v>282</v>
      </c>
      <c r="P13" s="55" t="s">
        <v>282</v>
      </c>
      <c r="Q13" s="55" t="s">
        <v>282</v>
      </c>
      <c r="R13" s="55" t="s">
        <v>326</v>
      </c>
      <c r="S13" s="55" t="s">
        <v>325</v>
      </c>
      <c r="T13" s="55" t="s">
        <v>325</v>
      </c>
      <c r="AR13" s="55" t="s">
        <v>282</v>
      </c>
      <c r="AS13" s="55" t="s">
        <v>282</v>
      </c>
      <c r="AU13" s="55" t="s">
        <v>401</v>
      </c>
      <c r="AV13" s="52">
        <v>12</v>
      </c>
    </row>
    <row r="14" spans="1:48" ht="30" customHeight="1" x14ac:dyDescent="0.15">
      <c r="A14" s="54" t="s">
        <v>343</v>
      </c>
      <c r="B14" s="54" t="s">
        <v>344</v>
      </c>
      <c r="C14" s="54" t="s">
        <v>134</v>
      </c>
      <c r="D14" s="56">
        <v>1</v>
      </c>
      <c r="E14" s="57"/>
      <c r="F14" s="57"/>
      <c r="G14" s="57"/>
      <c r="H14" s="57"/>
      <c r="I14" s="57"/>
      <c r="J14" s="57"/>
      <c r="K14" s="57"/>
      <c r="L14" s="57"/>
      <c r="M14" s="54" t="s">
        <v>282</v>
      </c>
      <c r="N14" s="55" t="s">
        <v>368</v>
      </c>
      <c r="O14" s="55" t="s">
        <v>282</v>
      </c>
      <c r="P14" s="55" t="s">
        <v>282</v>
      </c>
      <c r="Q14" s="55" t="s">
        <v>282</v>
      </c>
      <c r="R14" s="55" t="s">
        <v>325</v>
      </c>
      <c r="S14" s="55" t="s">
        <v>325</v>
      </c>
      <c r="T14" s="55" t="s">
        <v>326</v>
      </c>
      <c r="AR14" s="55" t="s">
        <v>282</v>
      </c>
      <c r="AS14" s="55" t="s">
        <v>282</v>
      </c>
      <c r="AU14" s="55" t="s">
        <v>402</v>
      </c>
      <c r="AV14" s="52">
        <v>13</v>
      </c>
    </row>
    <row r="15" spans="1:48" ht="30" customHeight="1" x14ac:dyDescent="0.15">
      <c r="A15" s="54" t="s">
        <v>345</v>
      </c>
      <c r="B15" s="54" t="s">
        <v>346</v>
      </c>
      <c r="C15" s="54" t="s">
        <v>134</v>
      </c>
      <c r="D15" s="56">
        <v>1</v>
      </c>
      <c r="E15" s="57"/>
      <c r="F15" s="57"/>
      <c r="G15" s="57"/>
      <c r="H15" s="57"/>
      <c r="I15" s="57"/>
      <c r="J15" s="57"/>
      <c r="K15" s="57"/>
      <c r="L15" s="57"/>
      <c r="M15" s="54" t="s">
        <v>282</v>
      </c>
      <c r="N15" s="55" t="s">
        <v>369</v>
      </c>
      <c r="O15" s="55" t="s">
        <v>282</v>
      </c>
      <c r="P15" s="55" t="s">
        <v>282</v>
      </c>
      <c r="Q15" s="55" t="s">
        <v>282</v>
      </c>
      <c r="R15" s="55" t="s">
        <v>325</v>
      </c>
      <c r="S15" s="55" t="s">
        <v>325</v>
      </c>
      <c r="T15" s="55" t="s">
        <v>326</v>
      </c>
      <c r="AR15" s="55" t="s">
        <v>282</v>
      </c>
      <c r="AS15" s="55" t="s">
        <v>282</v>
      </c>
      <c r="AU15" s="55" t="s">
        <v>403</v>
      </c>
      <c r="AV15" s="52">
        <v>14</v>
      </c>
    </row>
    <row r="16" spans="1:48" ht="30" customHeight="1" x14ac:dyDescent="0.15">
      <c r="A16" s="54" t="s">
        <v>347</v>
      </c>
      <c r="B16" s="54" t="s">
        <v>337</v>
      </c>
      <c r="C16" s="54" t="s">
        <v>338</v>
      </c>
      <c r="D16" s="56">
        <v>11</v>
      </c>
      <c r="E16" s="57"/>
      <c r="F16" s="57"/>
      <c r="G16" s="57"/>
      <c r="H16" s="57"/>
      <c r="I16" s="57"/>
      <c r="J16" s="57"/>
      <c r="K16" s="57"/>
      <c r="L16" s="57"/>
      <c r="M16" s="54" t="s">
        <v>348</v>
      </c>
      <c r="N16" s="55" t="s">
        <v>386</v>
      </c>
      <c r="O16" s="55" t="s">
        <v>282</v>
      </c>
      <c r="P16" s="55" t="s">
        <v>282</v>
      </c>
      <c r="Q16" s="55" t="s">
        <v>282</v>
      </c>
      <c r="R16" s="55" t="s">
        <v>326</v>
      </c>
      <c r="S16" s="55" t="s">
        <v>325</v>
      </c>
      <c r="T16" s="55" t="s">
        <v>325</v>
      </c>
      <c r="AR16" s="55" t="s">
        <v>282</v>
      </c>
      <c r="AS16" s="55" t="s">
        <v>282</v>
      </c>
      <c r="AU16" s="55" t="s">
        <v>404</v>
      </c>
      <c r="AV16" s="52">
        <v>15</v>
      </c>
    </row>
    <row r="17" spans="1:48" ht="30" customHeight="1" x14ac:dyDescent="0.1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</row>
    <row r="18" spans="1:48" ht="30" customHeight="1" x14ac:dyDescent="0.1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</row>
    <row r="19" spans="1:48" ht="30" customHeight="1" x14ac:dyDescent="0.1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1:48" ht="30" customHeight="1" x14ac:dyDescent="0.1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1:48" ht="30" customHeight="1" x14ac:dyDescent="0.1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</row>
    <row r="22" spans="1:48" ht="30" customHeight="1" x14ac:dyDescent="0.1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1:48" ht="30" customHeight="1" x14ac:dyDescent="0.1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</row>
    <row r="24" spans="1:48" ht="30" customHeight="1" x14ac:dyDescent="0.1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1:48" ht="30" customHeight="1" x14ac:dyDescent="0.1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</row>
    <row r="26" spans="1:48" ht="30" customHeight="1" x14ac:dyDescent="0.15">
      <c r="A26" s="56" t="s">
        <v>293</v>
      </c>
      <c r="B26" s="56"/>
      <c r="C26" s="56"/>
      <c r="D26" s="56"/>
      <c r="E26" s="56"/>
      <c r="F26" s="57"/>
      <c r="G26" s="56"/>
      <c r="H26" s="57"/>
      <c r="I26" s="56"/>
      <c r="J26" s="57"/>
      <c r="K26" s="56"/>
      <c r="L26" s="57"/>
      <c r="M26" s="56"/>
      <c r="N26" s="52" t="s">
        <v>352</v>
      </c>
    </row>
    <row r="27" spans="1:48" ht="30" customHeight="1" x14ac:dyDescent="0.15">
      <c r="A27" s="54" t="s">
        <v>285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Q27" s="55" t="s">
        <v>286</v>
      </c>
    </row>
    <row r="28" spans="1:48" ht="30" customHeight="1" x14ac:dyDescent="0.15">
      <c r="A28" s="54" t="s">
        <v>353</v>
      </c>
      <c r="B28" s="54" t="s">
        <v>354</v>
      </c>
      <c r="C28" s="54" t="s">
        <v>355</v>
      </c>
      <c r="D28" s="56">
        <v>1</v>
      </c>
      <c r="E28" s="57"/>
      <c r="F28" s="57"/>
      <c r="G28" s="57"/>
      <c r="H28" s="57"/>
      <c r="I28" s="57"/>
      <c r="J28" s="57"/>
      <c r="K28" s="57"/>
      <c r="L28" s="57"/>
      <c r="M28" s="54" t="s">
        <v>282</v>
      </c>
      <c r="N28" s="55" t="s">
        <v>379</v>
      </c>
      <c r="O28" s="55" t="s">
        <v>282</v>
      </c>
      <c r="P28" s="55" t="s">
        <v>282</v>
      </c>
      <c r="Q28" s="55" t="s">
        <v>282</v>
      </c>
      <c r="R28" s="55" t="s">
        <v>325</v>
      </c>
      <c r="S28" s="55" t="s">
        <v>325</v>
      </c>
      <c r="T28" s="55" t="s">
        <v>326</v>
      </c>
      <c r="AR28" s="55" t="s">
        <v>282</v>
      </c>
      <c r="AS28" s="55" t="s">
        <v>282</v>
      </c>
      <c r="AU28" s="55" t="s">
        <v>405</v>
      </c>
      <c r="AV28" s="52">
        <v>18</v>
      </c>
    </row>
    <row r="29" spans="1:48" ht="30" customHeight="1" x14ac:dyDescent="0.15">
      <c r="A29" s="54" t="s">
        <v>356</v>
      </c>
      <c r="B29" s="54" t="s">
        <v>357</v>
      </c>
      <c r="C29" s="54" t="s">
        <v>150</v>
      </c>
      <c r="D29" s="56">
        <v>1</v>
      </c>
      <c r="E29" s="57"/>
      <c r="F29" s="57"/>
      <c r="G29" s="57"/>
      <c r="H29" s="57"/>
      <c r="I29" s="57"/>
      <c r="J29" s="57"/>
      <c r="K29" s="57"/>
      <c r="L29" s="57"/>
      <c r="M29" s="54" t="s">
        <v>282</v>
      </c>
      <c r="N29" s="55" t="s">
        <v>380</v>
      </c>
      <c r="O29" s="55" t="s">
        <v>282</v>
      </c>
      <c r="P29" s="55" t="s">
        <v>282</v>
      </c>
      <c r="Q29" s="55" t="s">
        <v>282</v>
      </c>
      <c r="R29" s="55" t="s">
        <v>325</v>
      </c>
      <c r="S29" s="55" t="s">
        <v>325</v>
      </c>
      <c r="T29" s="55" t="s">
        <v>326</v>
      </c>
      <c r="AR29" s="55" t="s">
        <v>282</v>
      </c>
      <c r="AS29" s="55" t="s">
        <v>282</v>
      </c>
      <c r="AU29" s="55" t="s">
        <v>406</v>
      </c>
      <c r="AV29" s="52">
        <v>19</v>
      </c>
    </row>
    <row r="30" spans="1:48" ht="30" customHeight="1" x14ac:dyDescent="0.15">
      <c r="A30" s="54" t="s">
        <v>349</v>
      </c>
      <c r="B30" s="54" t="s">
        <v>358</v>
      </c>
      <c r="C30" s="54" t="s">
        <v>142</v>
      </c>
      <c r="D30" s="56">
        <v>1</v>
      </c>
      <c r="E30" s="57"/>
      <c r="F30" s="57"/>
      <c r="G30" s="57"/>
      <c r="H30" s="57"/>
      <c r="I30" s="57"/>
      <c r="J30" s="57"/>
      <c r="K30" s="57"/>
      <c r="L30" s="57"/>
      <c r="M30" s="54" t="s">
        <v>282</v>
      </c>
      <c r="N30" s="55" t="s">
        <v>377</v>
      </c>
      <c r="O30" s="55" t="s">
        <v>282</v>
      </c>
      <c r="P30" s="55" t="s">
        <v>282</v>
      </c>
      <c r="Q30" s="55" t="s">
        <v>282</v>
      </c>
      <c r="R30" s="55" t="s">
        <v>325</v>
      </c>
      <c r="S30" s="55" t="s">
        <v>325</v>
      </c>
      <c r="T30" s="55" t="s">
        <v>326</v>
      </c>
      <c r="X30" s="52">
        <v>1</v>
      </c>
      <c r="AR30" s="55" t="s">
        <v>282</v>
      </c>
      <c r="AS30" s="55" t="s">
        <v>282</v>
      </c>
      <c r="AU30" s="55" t="s">
        <v>407</v>
      </c>
      <c r="AV30" s="52">
        <v>20</v>
      </c>
    </row>
    <row r="31" spans="1:48" ht="30" customHeight="1" x14ac:dyDescent="0.15">
      <c r="A31" s="54" t="s">
        <v>349</v>
      </c>
      <c r="B31" s="54" t="s">
        <v>350</v>
      </c>
      <c r="C31" s="54" t="s">
        <v>142</v>
      </c>
      <c r="D31" s="56">
        <v>1</v>
      </c>
      <c r="E31" s="57"/>
      <c r="F31" s="57"/>
      <c r="G31" s="57"/>
      <c r="H31" s="57"/>
      <c r="I31" s="57"/>
      <c r="J31" s="57"/>
      <c r="K31" s="57"/>
      <c r="L31" s="57"/>
      <c r="M31" s="54" t="s">
        <v>282</v>
      </c>
      <c r="N31" s="55" t="s">
        <v>376</v>
      </c>
      <c r="O31" s="55" t="s">
        <v>282</v>
      </c>
      <c r="P31" s="55" t="s">
        <v>282</v>
      </c>
      <c r="Q31" s="55" t="s">
        <v>282</v>
      </c>
      <c r="R31" s="55" t="s">
        <v>325</v>
      </c>
      <c r="S31" s="55" t="s">
        <v>325</v>
      </c>
      <c r="T31" s="55" t="s">
        <v>326</v>
      </c>
      <c r="X31" s="52">
        <v>1</v>
      </c>
      <c r="AR31" s="55" t="s">
        <v>282</v>
      </c>
      <c r="AS31" s="55" t="s">
        <v>282</v>
      </c>
      <c r="AU31" s="55" t="s">
        <v>408</v>
      </c>
      <c r="AV31" s="52">
        <v>21</v>
      </c>
    </row>
    <row r="32" spans="1:48" ht="30" customHeight="1" x14ac:dyDescent="0.15">
      <c r="A32" s="54" t="s">
        <v>351</v>
      </c>
      <c r="B32" s="54" t="s">
        <v>359</v>
      </c>
      <c r="C32" s="54" t="s">
        <v>150</v>
      </c>
      <c r="D32" s="56">
        <v>1</v>
      </c>
      <c r="E32" s="57"/>
      <c r="F32" s="57"/>
      <c r="G32" s="57"/>
      <c r="H32" s="57"/>
      <c r="I32" s="57"/>
      <c r="J32" s="57"/>
      <c r="K32" s="57"/>
      <c r="L32" s="57"/>
      <c r="M32" s="54" t="s">
        <v>282</v>
      </c>
      <c r="N32" s="55" t="s">
        <v>385</v>
      </c>
      <c r="O32" s="55" t="s">
        <v>282</v>
      </c>
      <c r="P32" s="55" t="s">
        <v>282</v>
      </c>
      <c r="Q32" s="55" t="s">
        <v>282</v>
      </c>
      <c r="R32" s="55" t="s">
        <v>325</v>
      </c>
      <c r="S32" s="55" t="s">
        <v>325</v>
      </c>
      <c r="T32" s="55" t="s">
        <v>325</v>
      </c>
      <c r="U32" s="52">
        <v>1</v>
      </c>
      <c r="V32" s="52">
        <v>0</v>
      </c>
      <c r="W32" s="52">
        <v>0.02</v>
      </c>
      <c r="AR32" s="55" t="s">
        <v>282</v>
      </c>
      <c r="AS32" s="55" t="s">
        <v>282</v>
      </c>
      <c r="AU32" s="55" t="s">
        <v>409</v>
      </c>
      <c r="AV32" s="52">
        <v>22</v>
      </c>
    </row>
    <row r="33" spans="1:13" ht="30" customHeight="1" x14ac:dyDescent="0.1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</row>
    <row r="34" spans="1:13" ht="30" customHeight="1" x14ac:dyDescent="0.1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</row>
    <row r="35" spans="1:13" ht="30" customHeight="1" x14ac:dyDescent="0.1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</row>
    <row r="36" spans="1:13" ht="30" customHeight="1" x14ac:dyDescent="0.1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</row>
    <row r="37" spans="1:13" ht="30" customHeight="1" x14ac:dyDescent="0.1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</row>
    <row r="38" spans="1:13" ht="30" customHeight="1" x14ac:dyDescent="0.1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  <row r="39" spans="1:13" ht="30" customHeight="1" x14ac:dyDescent="0.1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</row>
    <row r="40" spans="1:13" ht="30" customHeight="1" x14ac:dyDescent="0.15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</row>
    <row r="41" spans="1:13" ht="30" customHeight="1" x14ac:dyDescent="0.15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</row>
    <row r="42" spans="1:13" ht="30" customHeight="1" x14ac:dyDescent="0.1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</row>
    <row r="43" spans="1:13" ht="30" customHeight="1" x14ac:dyDescent="0.15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</row>
    <row r="44" spans="1:13" ht="30" customHeight="1" x14ac:dyDescent="0.15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</row>
    <row r="45" spans="1:13" ht="30" customHeight="1" x14ac:dyDescent="0.15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</row>
    <row r="46" spans="1:13" ht="30" customHeight="1" x14ac:dyDescent="0.15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</row>
    <row r="47" spans="1:13" ht="30" customHeight="1" x14ac:dyDescent="0.15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</row>
    <row r="48" spans="1:13" ht="30" customHeight="1" x14ac:dyDescent="0.15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</row>
    <row r="49" spans="1:48" ht="30" customHeight="1" x14ac:dyDescent="0.15">
      <c r="A49" s="56" t="s">
        <v>293</v>
      </c>
      <c r="B49" s="56"/>
      <c r="C49" s="56"/>
      <c r="D49" s="56"/>
      <c r="E49" s="56"/>
      <c r="F49" s="57"/>
      <c r="G49" s="56"/>
      <c r="H49" s="57"/>
      <c r="I49" s="56"/>
      <c r="J49" s="57"/>
      <c r="K49" s="56"/>
      <c r="L49" s="57"/>
      <c r="M49" s="56"/>
      <c r="N49" s="52" t="s">
        <v>352</v>
      </c>
    </row>
    <row r="50" spans="1:48" ht="30" customHeight="1" x14ac:dyDescent="0.15">
      <c r="A50" s="54" t="s">
        <v>287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Q50" s="55" t="s">
        <v>288</v>
      </c>
    </row>
    <row r="51" spans="1:48" ht="30" customHeight="1" x14ac:dyDescent="0.15">
      <c r="A51" s="54" t="s">
        <v>360</v>
      </c>
      <c r="B51" s="54" t="s">
        <v>282</v>
      </c>
      <c r="C51" s="54" t="s">
        <v>150</v>
      </c>
      <c r="D51" s="56">
        <v>1</v>
      </c>
      <c r="E51" s="57"/>
      <c r="F51" s="57"/>
      <c r="G51" s="57"/>
      <c r="H51" s="57"/>
      <c r="I51" s="57"/>
      <c r="J51" s="57"/>
      <c r="K51" s="57"/>
      <c r="L51" s="57"/>
      <c r="M51" s="54" t="s">
        <v>282</v>
      </c>
      <c r="N51" s="55" t="s">
        <v>381</v>
      </c>
      <c r="O51" s="55" t="s">
        <v>282</v>
      </c>
      <c r="P51" s="55" t="s">
        <v>282</v>
      </c>
      <c r="Q51" s="55" t="s">
        <v>282</v>
      </c>
      <c r="R51" s="55" t="s">
        <v>325</v>
      </c>
      <c r="S51" s="55" t="s">
        <v>325</v>
      </c>
      <c r="T51" s="55" t="s">
        <v>326</v>
      </c>
      <c r="AR51" s="55" t="s">
        <v>282</v>
      </c>
      <c r="AS51" s="55" t="s">
        <v>282</v>
      </c>
      <c r="AU51" s="55" t="s">
        <v>410</v>
      </c>
      <c r="AV51" s="52">
        <v>24</v>
      </c>
    </row>
    <row r="52" spans="1:48" ht="30" customHeight="1" x14ac:dyDescent="0.15">
      <c r="A52" s="54" t="s">
        <v>361</v>
      </c>
      <c r="B52" s="54" t="s">
        <v>362</v>
      </c>
      <c r="C52" s="54" t="s">
        <v>150</v>
      </c>
      <c r="D52" s="56">
        <v>1</v>
      </c>
      <c r="E52" s="57"/>
      <c r="F52" s="57"/>
      <c r="G52" s="57"/>
      <c r="H52" s="57"/>
      <c r="I52" s="57"/>
      <c r="J52" s="57"/>
      <c r="K52" s="57"/>
      <c r="L52" s="57"/>
      <c r="M52" s="54" t="s">
        <v>282</v>
      </c>
      <c r="N52" s="55" t="s">
        <v>382</v>
      </c>
      <c r="O52" s="55" t="s">
        <v>282</v>
      </c>
      <c r="P52" s="55" t="s">
        <v>282</v>
      </c>
      <c r="Q52" s="55" t="s">
        <v>282</v>
      </c>
      <c r="R52" s="55" t="s">
        <v>325</v>
      </c>
      <c r="S52" s="55" t="s">
        <v>325</v>
      </c>
      <c r="T52" s="55" t="s">
        <v>326</v>
      </c>
      <c r="AR52" s="55" t="s">
        <v>282</v>
      </c>
      <c r="AS52" s="55" t="s">
        <v>282</v>
      </c>
      <c r="AU52" s="55" t="s">
        <v>411</v>
      </c>
      <c r="AV52" s="52">
        <v>25</v>
      </c>
    </row>
    <row r="53" spans="1:48" ht="30" customHeight="1" x14ac:dyDescent="0.15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</row>
    <row r="54" spans="1:48" ht="30" customHeight="1" x14ac:dyDescent="0.15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</row>
    <row r="55" spans="1:48" ht="30" customHeight="1" x14ac:dyDescent="0.15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</row>
    <row r="56" spans="1:48" ht="30" customHeight="1" x14ac:dyDescent="0.15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</row>
    <row r="57" spans="1:48" ht="30" customHeight="1" x14ac:dyDescent="0.15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</row>
    <row r="58" spans="1:48" ht="30" customHeight="1" x14ac:dyDescent="0.15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</row>
    <row r="59" spans="1:48" ht="30" customHeight="1" x14ac:dyDescent="0.15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</row>
    <row r="60" spans="1:48" ht="30" customHeight="1" x14ac:dyDescent="0.15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</row>
    <row r="61" spans="1:48" ht="30" customHeight="1" x14ac:dyDescent="0.15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r="62" spans="1:48" ht="30" customHeight="1" x14ac:dyDescent="0.15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</row>
    <row r="63" spans="1:48" ht="30" customHeight="1" x14ac:dyDescent="0.15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</row>
    <row r="64" spans="1:48" ht="30" customHeight="1" x14ac:dyDescent="0.15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</row>
    <row r="65" spans="1:48" ht="30" customHeight="1" x14ac:dyDescent="0.15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</row>
    <row r="66" spans="1:48" ht="30" customHeight="1" x14ac:dyDescent="0.15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</row>
    <row r="67" spans="1:48" ht="30" customHeight="1" x14ac:dyDescent="0.15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</row>
    <row r="68" spans="1:48" ht="30" customHeight="1" x14ac:dyDescent="0.15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</row>
    <row r="69" spans="1:48" ht="30" customHeight="1" x14ac:dyDescent="0.15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</row>
    <row r="70" spans="1:48" ht="30" customHeight="1" x14ac:dyDescent="0.15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</row>
    <row r="71" spans="1:48" ht="30" customHeight="1" x14ac:dyDescent="0.15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</row>
    <row r="72" spans="1:48" ht="30" customHeight="1" x14ac:dyDescent="0.15">
      <c r="A72" s="56" t="s">
        <v>293</v>
      </c>
      <c r="B72" s="56"/>
      <c r="C72" s="56"/>
      <c r="D72" s="56"/>
      <c r="E72" s="56"/>
      <c r="F72" s="57"/>
      <c r="G72" s="56"/>
      <c r="H72" s="57"/>
      <c r="I72" s="56"/>
      <c r="J72" s="57"/>
      <c r="K72" s="56"/>
      <c r="L72" s="57"/>
      <c r="M72" s="56"/>
      <c r="N72" s="52" t="s">
        <v>352</v>
      </c>
    </row>
    <row r="73" spans="1:48" ht="30" customHeight="1" x14ac:dyDescent="0.15">
      <c r="A73" s="54" t="s">
        <v>289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Q73" s="55" t="s">
        <v>290</v>
      </c>
    </row>
    <row r="74" spans="1:48" ht="30" customHeight="1" x14ac:dyDescent="0.15">
      <c r="A74" s="54" t="s">
        <v>353</v>
      </c>
      <c r="B74" s="54" t="s">
        <v>363</v>
      </c>
      <c r="C74" s="54" t="s">
        <v>355</v>
      </c>
      <c r="D74" s="56">
        <v>1</v>
      </c>
      <c r="E74" s="57"/>
      <c r="F74" s="57"/>
      <c r="G74" s="57"/>
      <c r="H74" s="57"/>
      <c r="I74" s="57"/>
      <c r="J74" s="57"/>
      <c r="K74" s="57"/>
      <c r="L74" s="57"/>
      <c r="M74" s="54" t="s">
        <v>282</v>
      </c>
      <c r="N74" s="55" t="s">
        <v>383</v>
      </c>
      <c r="O74" s="55" t="s">
        <v>282</v>
      </c>
      <c r="P74" s="55" t="s">
        <v>282</v>
      </c>
      <c r="Q74" s="55" t="s">
        <v>282</v>
      </c>
      <c r="R74" s="55" t="s">
        <v>325</v>
      </c>
      <c r="S74" s="55" t="s">
        <v>325</v>
      </c>
      <c r="T74" s="55" t="s">
        <v>326</v>
      </c>
      <c r="AR74" s="55" t="s">
        <v>282</v>
      </c>
      <c r="AS74" s="55" t="s">
        <v>282</v>
      </c>
      <c r="AU74" s="55" t="s">
        <v>412</v>
      </c>
      <c r="AV74" s="52">
        <v>27</v>
      </c>
    </row>
    <row r="75" spans="1:48" ht="30" customHeight="1" x14ac:dyDescent="0.15">
      <c r="A75" s="54" t="s">
        <v>349</v>
      </c>
      <c r="B75" s="54" t="s">
        <v>358</v>
      </c>
      <c r="C75" s="54" t="s">
        <v>142</v>
      </c>
      <c r="D75" s="56">
        <v>2</v>
      </c>
      <c r="E75" s="57"/>
      <c r="F75" s="57"/>
      <c r="G75" s="57"/>
      <c r="H75" s="57"/>
      <c r="I75" s="57"/>
      <c r="J75" s="57"/>
      <c r="K75" s="57"/>
      <c r="L75" s="57"/>
      <c r="M75" s="54" t="s">
        <v>282</v>
      </c>
      <c r="N75" s="55" t="s">
        <v>377</v>
      </c>
      <c r="O75" s="55" t="s">
        <v>282</v>
      </c>
      <c r="P75" s="55" t="s">
        <v>282</v>
      </c>
      <c r="Q75" s="55" t="s">
        <v>282</v>
      </c>
      <c r="R75" s="55" t="s">
        <v>325</v>
      </c>
      <c r="S75" s="55" t="s">
        <v>325</v>
      </c>
      <c r="T75" s="55" t="s">
        <v>326</v>
      </c>
      <c r="X75" s="52">
        <v>1</v>
      </c>
      <c r="AR75" s="55" t="s">
        <v>282</v>
      </c>
      <c r="AS75" s="55" t="s">
        <v>282</v>
      </c>
      <c r="AU75" s="55" t="s">
        <v>413</v>
      </c>
      <c r="AV75" s="52">
        <v>28</v>
      </c>
    </row>
    <row r="76" spans="1:48" ht="30" customHeight="1" x14ac:dyDescent="0.15">
      <c r="A76" s="54" t="s">
        <v>349</v>
      </c>
      <c r="B76" s="54" t="s">
        <v>350</v>
      </c>
      <c r="C76" s="54" t="s">
        <v>142</v>
      </c>
      <c r="D76" s="56">
        <v>2</v>
      </c>
      <c r="E76" s="57"/>
      <c r="F76" s="57"/>
      <c r="G76" s="57"/>
      <c r="H76" s="57"/>
      <c r="I76" s="57"/>
      <c r="J76" s="57"/>
      <c r="K76" s="57"/>
      <c r="L76" s="57"/>
      <c r="M76" s="54" t="s">
        <v>282</v>
      </c>
      <c r="N76" s="55" t="s">
        <v>376</v>
      </c>
      <c r="O76" s="55" t="s">
        <v>282</v>
      </c>
      <c r="P76" s="55" t="s">
        <v>282</v>
      </c>
      <c r="Q76" s="55" t="s">
        <v>282</v>
      </c>
      <c r="R76" s="55" t="s">
        <v>325</v>
      </c>
      <c r="S76" s="55" t="s">
        <v>325</v>
      </c>
      <c r="T76" s="55" t="s">
        <v>326</v>
      </c>
      <c r="X76" s="52">
        <v>1</v>
      </c>
      <c r="AR76" s="55" t="s">
        <v>282</v>
      </c>
      <c r="AS76" s="55" t="s">
        <v>282</v>
      </c>
      <c r="AU76" s="55" t="s">
        <v>414</v>
      </c>
      <c r="AV76" s="52">
        <v>29</v>
      </c>
    </row>
    <row r="77" spans="1:48" ht="30" customHeight="1" x14ac:dyDescent="0.15">
      <c r="A77" s="54" t="s">
        <v>351</v>
      </c>
      <c r="B77" s="54" t="s">
        <v>359</v>
      </c>
      <c r="C77" s="54" t="s">
        <v>150</v>
      </c>
      <c r="D77" s="56">
        <v>1</v>
      </c>
      <c r="E77" s="57"/>
      <c r="F77" s="57"/>
      <c r="G77" s="57"/>
      <c r="H77" s="57"/>
      <c r="I77" s="57"/>
      <c r="J77" s="57"/>
      <c r="K77" s="57"/>
      <c r="L77" s="57"/>
      <c r="M77" s="54" t="s">
        <v>282</v>
      </c>
      <c r="N77" s="55" t="s">
        <v>385</v>
      </c>
      <c r="O77" s="55" t="s">
        <v>282</v>
      </c>
      <c r="P77" s="55" t="s">
        <v>282</v>
      </c>
      <c r="Q77" s="55" t="s">
        <v>282</v>
      </c>
      <c r="R77" s="55" t="s">
        <v>325</v>
      </c>
      <c r="S77" s="55" t="s">
        <v>325</v>
      </c>
      <c r="T77" s="55" t="s">
        <v>325</v>
      </c>
      <c r="U77" s="52">
        <v>1</v>
      </c>
      <c r="V77" s="52">
        <v>0</v>
      </c>
      <c r="W77" s="52">
        <v>0.02</v>
      </c>
      <c r="AR77" s="55" t="s">
        <v>282</v>
      </c>
      <c r="AS77" s="55" t="s">
        <v>282</v>
      </c>
      <c r="AU77" s="55" t="s">
        <v>415</v>
      </c>
      <c r="AV77" s="52">
        <v>30</v>
      </c>
    </row>
    <row r="78" spans="1:48" ht="30" customHeight="1" x14ac:dyDescent="0.15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</row>
    <row r="79" spans="1:48" ht="30" customHeight="1" x14ac:dyDescent="0.15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</row>
    <row r="80" spans="1:48" ht="30" customHeight="1" x14ac:dyDescent="0.1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</row>
    <row r="81" spans="1:17" ht="30" customHeight="1" x14ac:dyDescent="0.15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</row>
    <row r="82" spans="1:17" ht="30" customHeight="1" x14ac:dyDescent="0.15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</row>
    <row r="83" spans="1:17" ht="30" customHeight="1" x14ac:dyDescent="0.15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</row>
    <row r="84" spans="1:17" ht="30" customHeight="1" x14ac:dyDescent="0.15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</row>
    <row r="85" spans="1:17" ht="30" customHeight="1" x14ac:dyDescent="0.15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</row>
    <row r="86" spans="1:17" ht="30" customHeight="1" x14ac:dyDescent="0.15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</row>
    <row r="87" spans="1:17" ht="30" customHeight="1" x14ac:dyDescent="0.15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</row>
    <row r="88" spans="1:17" ht="30" customHeight="1" x14ac:dyDescent="0.15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</row>
    <row r="89" spans="1:17" ht="30" customHeight="1" x14ac:dyDescent="0.15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</row>
    <row r="90" spans="1:17" ht="30" customHeight="1" x14ac:dyDescent="0.15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</row>
    <row r="91" spans="1:17" ht="30" customHeight="1" x14ac:dyDescent="0.15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</row>
    <row r="92" spans="1:17" ht="30" customHeight="1" x14ac:dyDescent="0.15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</row>
    <row r="93" spans="1:17" ht="30" customHeight="1" x14ac:dyDescent="0.1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</row>
    <row r="94" spans="1:17" ht="30" customHeight="1" x14ac:dyDescent="0.1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</row>
    <row r="95" spans="1:17" ht="30" customHeight="1" x14ac:dyDescent="0.15">
      <c r="A95" s="56" t="s">
        <v>293</v>
      </c>
      <c r="B95" s="56"/>
      <c r="C95" s="56"/>
      <c r="D95" s="56"/>
      <c r="E95" s="56"/>
      <c r="F95" s="57"/>
      <c r="G95" s="56"/>
      <c r="H95" s="57"/>
      <c r="I95" s="56"/>
      <c r="J95" s="57"/>
      <c r="K95" s="56"/>
      <c r="L95" s="57"/>
      <c r="M95" s="56"/>
      <c r="N95" s="52" t="s">
        <v>352</v>
      </c>
    </row>
    <row r="96" spans="1:17" ht="30" customHeight="1" x14ac:dyDescent="0.15">
      <c r="A96" s="54" t="s">
        <v>291</v>
      </c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Q96" s="55" t="s">
        <v>292</v>
      </c>
    </row>
    <row r="97" spans="1:48" ht="30" customHeight="1" x14ac:dyDescent="0.15">
      <c r="A97" s="54" t="s">
        <v>349</v>
      </c>
      <c r="B97" s="54" t="s">
        <v>364</v>
      </c>
      <c r="C97" s="54" t="s">
        <v>142</v>
      </c>
      <c r="D97" s="56">
        <v>1</v>
      </c>
      <c r="E97" s="57"/>
      <c r="F97" s="57"/>
      <c r="G97" s="57"/>
      <c r="H97" s="57"/>
      <c r="I97" s="57"/>
      <c r="J97" s="57"/>
      <c r="K97" s="57"/>
      <c r="L97" s="57"/>
      <c r="M97" s="54" t="s">
        <v>282</v>
      </c>
      <c r="N97" s="55" t="s">
        <v>378</v>
      </c>
      <c r="O97" s="55" t="s">
        <v>282</v>
      </c>
      <c r="P97" s="55" t="s">
        <v>282</v>
      </c>
      <c r="Q97" s="55" t="s">
        <v>282</v>
      </c>
      <c r="R97" s="55" t="s">
        <v>325</v>
      </c>
      <c r="S97" s="55" t="s">
        <v>325</v>
      </c>
      <c r="T97" s="55" t="s">
        <v>326</v>
      </c>
      <c r="X97" s="52">
        <v>1</v>
      </c>
      <c r="AR97" s="55" t="s">
        <v>282</v>
      </c>
      <c r="AS97" s="55" t="s">
        <v>282</v>
      </c>
      <c r="AU97" s="55" t="s">
        <v>416</v>
      </c>
      <c r="AV97" s="52">
        <v>32</v>
      </c>
    </row>
    <row r="98" spans="1:48" ht="30" customHeight="1" x14ac:dyDescent="0.15">
      <c r="A98" s="54" t="s">
        <v>349</v>
      </c>
      <c r="B98" s="54" t="s">
        <v>365</v>
      </c>
      <c r="C98" s="54" t="s">
        <v>142</v>
      </c>
      <c r="D98" s="56">
        <v>1</v>
      </c>
      <c r="E98" s="57"/>
      <c r="F98" s="57"/>
      <c r="G98" s="57"/>
      <c r="H98" s="57"/>
      <c r="I98" s="57"/>
      <c r="J98" s="57"/>
      <c r="K98" s="57"/>
      <c r="L98" s="57"/>
      <c r="M98" s="54" t="s">
        <v>282</v>
      </c>
      <c r="N98" s="55" t="s">
        <v>375</v>
      </c>
      <c r="O98" s="55" t="s">
        <v>282</v>
      </c>
      <c r="P98" s="55" t="s">
        <v>282</v>
      </c>
      <c r="Q98" s="55" t="s">
        <v>282</v>
      </c>
      <c r="R98" s="55" t="s">
        <v>325</v>
      </c>
      <c r="S98" s="55" t="s">
        <v>325</v>
      </c>
      <c r="T98" s="55" t="s">
        <v>326</v>
      </c>
      <c r="X98" s="52">
        <v>1</v>
      </c>
      <c r="AR98" s="55" t="s">
        <v>282</v>
      </c>
      <c r="AS98" s="55" t="s">
        <v>282</v>
      </c>
      <c r="AU98" s="55" t="s">
        <v>417</v>
      </c>
      <c r="AV98" s="52">
        <v>33</v>
      </c>
    </row>
    <row r="99" spans="1:48" ht="30" customHeight="1" x14ac:dyDescent="0.15">
      <c r="A99" s="54" t="s">
        <v>351</v>
      </c>
      <c r="B99" s="54" t="s">
        <v>359</v>
      </c>
      <c r="C99" s="54" t="s">
        <v>150</v>
      </c>
      <c r="D99" s="56">
        <v>1</v>
      </c>
      <c r="E99" s="57"/>
      <c r="F99" s="57"/>
      <c r="G99" s="57"/>
      <c r="H99" s="57"/>
      <c r="I99" s="57"/>
      <c r="J99" s="57"/>
      <c r="K99" s="57"/>
      <c r="L99" s="57"/>
      <c r="M99" s="54" t="s">
        <v>282</v>
      </c>
      <c r="N99" s="55" t="s">
        <v>385</v>
      </c>
      <c r="O99" s="55" t="s">
        <v>282</v>
      </c>
      <c r="P99" s="55" t="s">
        <v>282</v>
      </c>
      <c r="Q99" s="55" t="s">
        <v>282</v>
      </c>
      <c r="R99" s="55" t="s">
        <v>325</v>
      </c>
      <c r="S99" s="55" t="s">
        <v>325</v>
      </c>
      <c r="T99" s="55" t="s">
        <v>325</v>
      </c>
      <c r="U99" s="52">
        <v>1</v>
      </c>
      <c r="V99" s="52">
        <v>0</v>
      </c>
      <c r="W99" s="52">
        <v>0.02</v>
      </c>
      <c r="AR99" s="55" t="s">
        <v>282</v>
      </c>
      <c r="AS99" s="55" t="s">
        <v>282</v>
      </c>
      <c r="AU99" s="55" t="s">
        <v>418</v>
      </c>
      <c r="AV99" s="52">
        <v>34</v>
      </c>
    </row>
    <row r="100" spans="1:48" ht="30" customHeight="1" x14ac:dyDescent="0.15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</row>
    <row r="101" spans="1:48" ht="30" customHeight="1" x14ac:dyDescent="0.15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48" ht="30" customHeight="1" x14ac:dyDescent="0.15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</row>
    <row r="103" spans="1:48" ht="30" customHeight="1" x14ac:dyDescent="0.15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</row>
    <row r="104" spans="1:48" ht="30" customHeight="1" x14ac:dyDescent="0.15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</row>
    <row r="105" spans="1:48" ht="30" customHeight="1" x14ac:dyDescent="0.1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48" ht="30" customHeight="1" x14ac:dyDescent="0.1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48" ht="30" customHeight="1" x14ac:dyDescent="0.1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</row>
    <row r="108" spans="1:48" ht="30" customHeight="1" x14ac:dyDescent="0.1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</row>
    <row r="109" spans="1:48" ht="30" customHeight="1" x14ac:dyDescent="0.1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</row>
    <row r="110" spans="1:48" ht="30" customHeight="1" x14ac:dyDescent="0.1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48" ht="30" customHeight="1" x14ac:dyDescent="0.1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48" ht="30" customHeight="1" x14ac:dyDescent="0.1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4" ht="30" customHeight="1" x14ac:dyDescent="0.15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</row>
    <row r="114" spans="1:14" ht="30" customHeight="1" x14ac:dyDescent="0.15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</row>
    <row r="115" spans="1:14" ht="30" customHeight="1" x14ac:dyDescent="0.15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4" ht="30" customHeight="1" x14ac:dyDescent="0.15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</row>
    <row r="117" spans="1:14" ht="30" customHeight="1" x14ac:dyDescent="0.15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</row>
    <row r="118" spans="1:14" ht="30" customHeight="1" x14ac:dyDescent="0.15">
      <c r="A118" s="56" t="s">
        <v>293</v>
      </c>
      <c r="B118" s="56"/>
      <c r="C118" s="56"/>
      <c r="D118" s="56"/>
      <c r="E118" s="56"/>
      <c r="F118" s="57">
        <f>SUM(F97:F117)</f>
        <v>0</v>
      </c>
      <c r="G118" s="56"/>
      <c r="H118" s="57">
        <f>SUM(H97:H117)</f>
        <v>0</v>
      </c>
      <c r="I118" s="56"/>
      <c r="J118" s="57">
        <f>SUM(J97:J117)</f>
        <v>0</v>
      </c>
      <c r="K118" s="56"/>
      <c r="L118" s="57">
        <f>SUM(L97:L117)</f>
        <v>0</v>
      </c>
      <c r="M118" s="56"/>
      <c r="N118" s="52" t="s">
        <v>352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54" right="0" top="0.39370078740157477" bottom="0.39370078740157477" header="0" footer="0"/>
  <pageSetup paperSize="9" scale="68" fitToHeight="0" orientation="landscape" r:id="rId1"/>
  <rowBreaks count="5" manualBreakCount="5">
    <brk id="26" max="16383" man="1"/>
    <brk id="49" max="16383" man="1"/>
    <brk id="72" max="16383" man="1"/>
    <brk id="95" max="16383" man="1"/>
    <brk id="1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1"/>
  <sheetViews>
    <sheetView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37" t="s">
        <v>3</v>
      </c>
      <c r="B1" s="38" t="s">
        <v>11</v>
      </c>
      <c r="C1" s="38" t="s">
        <v>9</v>
      </c>
      <c r="D1" s="38" t="s">
        <v>10</v>
      </c>
      <c r="E1" s="38" t="s">
        <v>53</v>
      </c>
      <c r="F1" s="39" t="s">
        <v>12</v>
      </c>
      <c r="H1" s="32"/>
    </row>
    <row r="2" spans="1:13" x14ac:dyDescent="0.15">
      <c r="A2" s="5" t="s">
        <v>13</v>
      </c>
      <c r="B2" s="29" t="e">
        <f>#REF!</f>
        <v>#REF!</v>
      </c>
      <c r="C2" s="29" t="e">
        <f>#REF!</f>
        <v>#REF!</v>
      </c>
      <c r="D2" s="29" t="e">
        <f>#REF!</f>
        <v>#REF!</v>
      </c>
      <c r="E2" s="29"/>
      <c r="F2" s="29" t="e">
        <f>SUM(B2,C2,D2)</f>
        <v>#REF!</v>
      </c>
    </row>
    <row r="3" spans="1:13" x14ac:dyDescent="0.15">
      <c r="A3" s="3" t="s">
        <v>98</v>
      </c>
      <c r="B3" s="30"/>
      <c r="C3" s="30"/>
      <c r="D3" s="30"/>
      <c r="E3" s="30"/>
      <c r="F3" s="29">
        <f>SUM(B3,C3,D3)</f>
        <v>0</v>
      </c>
      <c r="H3" s="95" t="s">
        <v>111</v>
      </c>
      <c r="I3" s="96"/>
      <c r="J3" s="96"/>
      <c r="K3" s="96"/>
      <c r="L3" s="96"/>
      <c r="M3" s="97"/>
    </row>
    <row r="4" spans="1:13" x14ac:dyDescent="0.15">
      <c r="A4" s="3" t="s">
        <v>3</v>
      </c>
      <c r="B4" s="30"/>
      <c r="C4" s="30"/>
      <c r="D4" s="30"/>
      <c r="E4" s="30"/>
      <c r="F4" s="30"/>
      <c r="H4" s="98"/>
      <c r="I4" s="99"/>
      <c r="J4" s="99"/>
      <c r="K4" s="99"/>
      <c r="L4" s="99"/>
      <c r="M4" s="100"/>
    </row>
    <row r="5" spans="1:13" x14ac:dyDescent="0.15">
      <c r="A5" s="3" t="s">
        <v>3</v>
      </c>
      <c r="B5" s="30"/>
      <c r="C5" s="30" t="s">
        <v>8</v>
      </c>
      <c r="D5" s="30"/>
      <c r="E5" s="30"/>
      <c r="F5" s="30"/>
    </row>
    <row r="6" spans="1:13" x14ac:dyDescent="0.15">
      <c r="A6" s="3" t="s">
        <v>3</v>
      </c>
      <c r="B6" s="30"/>
      <c r="C6" s="30"/>
      <c r="D6" s="30"/>
      <c r="E6" s="30"/>
      <c r="F6" s="30"/>
      <c r="H6" s="89" t="s">
        <v>112</v>
      </c>
      <c r="I6" s="90"/>
      <c r="J6" s="90"/>
      <c r="K6" s="90"/>
      <c r="L6" s="90"/>
      <c r="M6" s="91"/>
    </row>
    <row r="7" spans="1:13" x14ac:dyDescent="0.15">
      <c r="A7" s="3"/>
      <c r="B7" s="30"/>
      <c r="C7" s="30"/>
      <c r="D7" s="30"/>
      <c r="E7" s="30"/>
      <c r="F7" s="30"/>
      <c r="H7" s="92"/>
      <c r="I7" s="93"/>
      <c r="J7" s="93"/>
      <c r="K7" s="93"/>
      <c r="L7" s="93"/>
      <c r="M7" s="94"/>
    </row>
    <row r="8" spans="1:13" x14ac:dyDescent="0.15">
      <c r="A8" s="3"/>
      <c r="B8" s="30"/>
      <c r="C8" s="30"/>
      <c r="D8" s="30"/>
      <c r="E8" s="30"/>
      <c r="F8" s="30"/>
    </row>
    <row r="9" spans="1:13" ht="14.25" thickBot="1" x14ac:dyDescent="0.2">
      <c r="B9" s="41"/>
      <c r="C9" s="41"/>
      <c r="D9" s="41"/>
      <c r="E9" s="41"/>
      <c r="F9" s="41"/>
      <c r="H9" s="89" t="s">
        <v>113</v>
      </c>
      <c r="I9" s="90"/>
      <c r="J9" s="90"/>
      <c r="K9" s="90"/>
      <c r="L9" s="90"/>
      <c r="M9" s="91"/>
    </row>
    <row r="10" spans="1:13" ht="14.25" thickBot="1" x14ac:dyDescent="0.2">
      <c r="A10" s="37"/>
      <c r="B10" s="38" t="s">
        <v>15</v>
      </c>
      <c r="C10" s="38" t="s">
        <v>17</v>
      </c>
      <c r="D10" s="38" t="s">
        <v>69</v>
      </c>
      <c r="E10" s="38" t="s">
        <v>107</v>
      </c>
      <c r="F10" s="39"/>
      <c r="H10" s="92"/>
      <c r="I10" s="93"/>
      <c r="J10" s="93"/>
      <c r="K10" s="93"/>
      <c r="L10" s="93"/>
      <c r="M10" s="94"/>
    </row>
    <row r="11" spans="1:13" x14ac:dyDescent="0.15">
      <c r="A11" s="5" t="s">
        <v>108</v>
      </c>
      <c r="B11" s="22">
        <v>100</v>
      </c>
      <c r="C11" s="22">
        <v>1</v>
      </c>
      <c r="D11" s="22">
        <f>$B$11/100</f>
        <v>1</v>
      </c>
      <c r="E11" s="22"/>
      <c r="F11" s="22"/>
    </row>
    <row r="12" spans="1:13" x14ac:dyDescent="0.15">
      <c r="A12" s="3" t="s">
        <v>109</v>
      </c>
      <c r="B12" s="10">
        <v>100</v>
      </c>
      <c r="C12" s="10">
        <v>1</v>
      </c>
      <c r="D12" s="22">
        <f>$B$12/100</f>
        <v>1</v>
      </c>
      <c r="E12" s="10">
        <v>2</v>
      </c>
      <c r="F12" s="10"/>
      <c r="H12" s="89" t="s">
        <v>114</v>
      </c>
      <c r="I12" s="90"/>
      <c r="J12" s="90"/>
      <c r="K12" s="90"/>
      <c r="L12" s="90"/>
      <c r="M12" s="91"/>
    </row>
    <row r="13" spans="1:13" x14ac:dyDescent="0.15">
      <c r="A13" s="3" t="s">
        <v>110</v>
      </c>
      <c r="B13" s="10">
        <v>100</v>
      </c>
      <c r="C13" s="10">
        <v>1</v>
      </c>
      <c r="D13" s="22">
        <f>$B$13/100</f>
        <v>1</v>
      </c>
      <c r="E13" s="10">
        <v>5</v>
      </c>
      <c r="F13" s="10"/>
      <c r="H13" s="92"/>
      <c r="I13" s="93"/>
      <c r="J13" s="93"/>
      <c r="K13" s="93"/>
      <c r="L13" s="93"/>
      <c r="M13" s="94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2</v>
      </c>
      <c r="B18" s="10"/>
      <c r="C18" s="10"/>
      <c r="D18" s="10"/>
      <c r="E18" s="10"/>
      <c r="F18" s="10"/>
    </row>
    <row r="19" spans="1:6" ht="14.25" thickBot="1" x14ac:dyDescent="0.2">
      <c r="A19" s="4" t="s">
        <v>8</v>
      </c>
      <c r="B19" s="40"/>
      <c r="C19" s="40"/>
      <c r="D19" s="40"/>
      <c r="E19" s="40"/>
      <c r="F19" s="40"/>
    </row>
    <row r="20" spans="1:6" ht="14.25" thickBot="1" x14ac:dyDescent="0.2">
      <c r="A20" s="37" t="s">
        <v>63</v>
      </c>
      <c r="B20" s="38" t="s">
        <v>15</v>
      </c>
      <c r="C20" s="38"/>
      <c r="D20" s="38" t="s">
        <v>69</v>
      </c>
      <c r="E20" s="38"/>
      <c r="F20" s="39"/>
    </row>
    <row r="21" spans="1:6" x14ac:dyDescent="0.15">
      <c r="A21" s="5" t="s">
        <v>64</v>
      </c>
      <c r="B21" s="22">
        <f>B11</f>
        <v>100</v>
      </c>
      <c r="C21" s="22"/>
      <c r="D21" s="22">
        <f>$B$21/100</f>
        <v>1</v>
      </c>
      <c r="E21" s="22"/>
      <c r="F21" s="22"/>
    </row>
    <row r="22" spans="1:6" x14ac:dyDescent="0.15">
      <c r="A22" s="3" t="s">
        <v>65</v>
      </c>
      <c r="B22" s="10">
        <f>B11</f>
        <v>100</v>
      </c>
      <c r="C22" s="22"/>
      <c r="D22" s="22">
        <f>$B$22/100</f>
        <v>1</v>
      </c>
      <c r="E22" s="10"/>
      <c r="F22" s="10"/>
    </row>
    <row r="23" spans="1:6" x14ac:dyDescent="0.15">
      <c r="A23" s="3" t="s">
        <v>68</v>
      </c>
      <c r="B23" s="10">
        <f>B11</f>
        <v>100</v>
      </c>
      <c r="C23" s="22"/>
      <c r="D23" s="22">
        <f>$B$23/100</f>
        <v>1</v>
      </c>
      <c r="E23" s="10"/>
      <c r="F23" s="10"/>
    </row>
    <row r="24" spans="1:6" x14ac:dyDescent="0.15">
      <c r="A24" s="3" t="s">
        <v>66</v>
      </c>
      <c r="B24" s="10">
        <f>B11</f>
        <v>100</v>
      </c>
      <c r="C24" s="22"/>
      <c r="D24" s="22">
        <f>$B$24/100</f>
        <v>1</v>
      </c>
      <c r="E24" s="10"/>
      <c r="F24" s="10"/>
    </row>
    <row r="25" spans="1:6" x14ac:dyDescent="0.15">
      <c r="A25" s="3" t="s">
        <v>67</v>
      </c>
      <c r="B25" s="10">
        <f>B11</f>
        <v>100</v>
      </c>
      <c r="C25" s="22"/>
      <c r="D25" s="22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40"/>
      <c r="C29" s="40"/>
      <c r="D29" s="40"/>
      <c r="E29" s="40"/>
      <c r="F29" s="40"/>
    </row>
    <row r="30" spans="1:6" ht="14.25" customHeight="1" thickBot="1" x14ac:dyDescent="0.2">
      <c r="A30" s="37" t="s">
        <v>100</v>
      </c>
      <c r="B30" s="38" t="s">
        <v>101</v>
      </c>
      <c r="C30" s="38" t="s">
        <v>102</v>
      </c>
      <c r="D30" s="38" t="s">
        <v>103</v>
      </c>
      <c r="E30" s="38"/>
      <c r="F30" s="39"/>
    </row>
    <row r="31" spans="1:6" x14ac:dyDescent="0.15">
      <c r="A31" s="5" t="s">
        <v>104</v>
      </c>
      <c r="B31" s="22">
        <v>15</v>
      </c>
      <c r="C31" s="22">
        <v>15</v>
      </c>
      <c r="D31" s="22">
        <v>20</v>
      </c>
      <c r="E31" s="22"/>
      <c r="F31" s="22"/>
    </row>
    <row r="32" spans="1:6" x14ac:dyDescent="0.15">
      <c r="A32" s="5" t="s">
        <v>99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18</v>
      </c>
      <c r="B33" s="10">
        <v>2</v>
      </c>
      <c r="C33" s="10"/>
      <c r="D33" s="10"/>
      <c r="E33" s="10"/>
      <c r="F33" s="10"/>
      <c r="H33" s="89" t="s">
        <v>264</v>
      </c>
      <c r="I33" s="90"/>
      <c r="J33" s="90"/>
      <c r="K33" s="90"/>
      <c r="L33" s="90"/>
      <c r="M33" s="91"/>
    </row>
    <row r="34" spans="1:13" x14ac:dyDescent="0.15">
      <c r="A34" s="3" t="s">
        <v>19</v>
      </c>
      <c r="B34" s="10"/>
      <c r="C34" s="10"/>
      <c r="D34" s="10"/>
      <c r="E34" s="10"/>
      <c r="F34" s="10"/>
      <c r="H34" s="92"/>
      <c r="I34" s="93"/>
      <c r="J34" s="93"/>
      <c r="K34" s="93"/>
      <c r="L34" s="93"/>
      <c r="M34" s="94"/>
    </row>
    <row r="35" spans="1:13" x14ac:dyDescent="0.15">
      <c r="A35" s="3" t="s">
        <v>20</v>
      </c>
      <c r="B35" s="10">
        <v>2</v>
      </c>
      <c r="C35" s="10"/>
      <c r="D35" s="10"/>
      <c r="E35" s="10"/>
      <c r="F35" s="10"/>
    </row>
    <row r="36" spans="1:13" x14ac:dyDescent="0.15">
      <c r="A36" s="3" t="s">
        <v>21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40"/>
      <c r="C39" s="40"/>
      <c r="D39" s="40"/>
      <c r="E39" s="40"/>
      <c r="F39" s="40"/>
    </row>
    <row r="40" spans="1:13" ht="14.25" thickBot="1" x14ac:dyDescent="0.2">
      <c r="A40" s="37" t="s">
        <v>14</v>
      </c>
      <c r="B40" s="38" t="s">
        <v>15</v>
      </c>
      <c r="C40" s="38" t="s">
        <v>16</v>
      </c>
      <c r="D40" s="38"/>
      <c r="E40" s="38"/>
      <c r="F40" s="39"/>
    </row>
    <row r="41" spans="1:13" x14ac:dyDescent="0.15">
      <c r="A41" s="1" t="s">
        <v>115</v>
      </c>
      <c r="B41" s="2">
        <v>100</v>
      </c>
      <c r="C41" s="2">
        <v>3</v>
      </c>
    </row>
  </sheetData>
  <mergeCells count="5">
    <mergeCell ref="H33:M34"/>
    <mergeCell ref="H3:M4"/>
    <mergeCell ref="H6:M7"/>
    <mergeCell ref="H9:M10"/>
    <mergeCell ref="H12:M13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>
      <selection activeCell="A11" sqref="A11"/>
    </sheetView>
  </sheetViews>
  <sheetFormatPr defaultRowHeight="18.95" customHeight="1" x14ac:dyDescent="0.15"/>
  <cols>
    <col min="1" max="1" width="4.6640625" style="26" customWidth="1"/>
    <col min="2" max="2" width="73" customWidth="1"/>
  </cols>
  <sheetData>
    <row r="1" spans="1:2" ht="20.25" x14ac:dyDescent="0.25">
      <c r="B1" s="25" t="s">
        <v>43</v>
      </c>
    </row>
    <row r="2" spans="1:2" ht="18.95" customHeight="1" x14ac:dyDescent="0.15">
      <c r="A2" s="26" t="s">
        <v>41</v>
      </c>
      <c r="B2" t="s">
        <v>74</v>
      </c>
    </row>
    <row r="3" spans="1:2" ht="18.95" customHeight="1" x14ac:dyDescent="0.15">
      <c r="B3" t="s">
        <v>75</v>
      </c>
    </row>
    <row r="4" spans="1:2" ht="18.95" customHeight="1" x14ac:dyDescent="0.15">
      <c r="A4" s="26" t="s">
        <v>46</v>
      </c>
      <c r="B4" t="s">
        <v>76</v>
      </c>
    </row>
    <row r="5" spans="1:2" ht="18.95" customHeight="1" x14ac:dyDescent="0.15">
      <c r="B5" t="s">
        <v>77</v>
      </c>
    </row>
    <row r="6" spans="1:2" ht="18.95" customHeight="1" x14ac:dyDescent="0.15">
      <c r="A6" s="26" t="s">
        <v>42</v>
      </c>
      <c r="B6" t="s">
        <v>78</v>
      </c>
    </row>
    <row r="7" spans="1:2" ht="18.95" customHeight="1" x14ac:dyDescent="0.15">
      <c r="A7" s="26" t="s">
        <v>44</v>
      </c>
      <c r="B7" t="s">
        <v>79</v>
      </c>
    </row>
    <row r="8" spans="1:2" ht="18.95" customHeight="1" x14ac:dyDescent="0.15">
      <c r="B8" t="s">
        <v>45</v>
      </c>
    </row>
    <row r="9" spans="1:2" ht="18.95" customHeight="1" x14ac:dyDescent="0.15">
      <c r="B9" t="s">
        <v>80</v>
      </c>
    </row>
    <row r="10" spans="1:2" ht="18.95" customHeight="1" x14ac:dyDescent="0.15">
      <c r="B10" t="s">
        <v>81</v>
      </c>
    </row>
    <row r="11" spans="1:2" ht="18.95" customHeight="1" x14ac:dyDescent="0.15">
      <c r="A11" s="26" t="s">
        <v>2</v>
      </c>
      <c r="B11" t="s">
        <v>82</v>
      </c>
    </row>
    <row r="12" spans="1:2" ht="18.95" customHeight="1" x14ac:dyDescent="0.15">
      <c r="A12" s="26" t="s">
        <v>47</v>
      </c>
      <c r="B12" t="s">
        <v>83</v>
      </c>
    </row>
    <row r="13" spans="1:2" ht="18.95" customHeight="1" x14ac:dyDescent="0.15">
      <c r="B13" t="s">
        <v>84</v>
      </c>
    </row>
    <row r="14" spans="1:2" ht="18.95" customHeight="1" x14ac:dyDescent="0.15">
      <c r="B14" t="s">
        <v>85</v>
      </c>
    </row>
    <row r="15" spans="1:2" ht="18.95" customHeight="1" x14ac:dyDescent="0.15">
      <c r="B15" t="s">
        <v>86</v>
      </c>
    </row>
    <row r="16" spans="1:2" ht="18.95" customHeight="1" x14ac:dyDescent="0.15">
      <c r="B16" t="s">
        <v>49</v>
      </c>
    </row>
    <row r="17" spans="1:2" ht="18.95" customHeight="1" x14ac:dyDescent="0.15">
      <c r="A17" s="26" t="s">
        <v>48</v>
      </c>
      <c r="B17" t="s">
        <v>87</v>
      </c>
    </row>
    <row r="18" spans="1:2" ht="18.95" customHeight="1" x14ac:dyDescent="0.15">
      <c r="A18" s="26" t="s">
        <v>88</v>
      </c>
      <c r="B18" s="42" t="s">
        <v>89</v>
      </c>
    </row>
    <row r="19" spans="1:2" ht="18.95" customHeight="1" x14ac:dyDescent="0.15">
      <c r="A19" s="26" t="s">
        <v>90</v>
      </c>
      <c r="B19" t="s">
        <v>91</v>
      </c>
    </row>
    <row r="20" spans="1:2" ht="18.95" customHeight="1" x14ac:dyDescent="0.15">
      <c r="A20" s="26" t="s">
        <v>95</v>
      </c>
      <c r="B20" t="s">
        <v>96</v>
      </c>
    </row>
    <row r="21" spans="1:2" ht="18.95" customHeight="1" x14ac:dyDescent="0.15">
      <c r="A21" s="26" t="s">
        <v>97</v>
      </c>
      <c r="B21" t="s">
        <v>92</v>
      </c>
    </row>
    <row r="33" spans="2:2" ht="18.95" customHeight="1" x14ac:dyDescent="0.15">
      <c r="B33" t="s">
        <v>93</v>
      </c>
    </row>
    <row r="34" spans="2:2" ht="18.95" customHeight="1" x14ac:dyDescent="0.15">
      <c r="B34" t="s">
        <v>94</v>
      </c>
    </row>
  </sheetData>
  <phoneticPr fontId="3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원가(기계+전기)</vt:lpstr>
      <vt:lpstr>내역서(전기)</vt:lpstr>
      <vt:lpstr>공종별내역서(기계)</vt:lpstr>
      <vt:lpstr>옵션</vt:lpstr>
      <vt:lpstr>사용설명</vt:lpstr>
      <vt:lpstr>'공종별내역서(기계)'!Print_Area</vt:lpstr>
      <vt:lpstr>'내역서(전기)'!Print_Area</vt:lpstr>
      <vt:lpstr>'원가(기계+전기)'!Print_Area</vt:lpstr>
      <vt:lpstr>'공종별내역서(기계)'!Print_Titles</vt:lpstr>
      <vt:lpstr>'내역서(전기)'!Print_Titles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2026-08-20T02:13:56Z</cp:lastPrinted>
  <dcterms:created xsi:type="dcterms:W3CDTF">2002-09-09T02:35:17Z</dcterms:created>
  <dcterms:modified xsi:type="dcterms:W3CDTF">2026-09-16T01:08:31Z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jhUMDA6MTE6MjJaIiwicElEIjoiMiIsInRyYWNlSWQiOiI5NzgwM0JEMzZGMDU2REQ2NjMwOTA4RUMwMzczMkNCOCIsInVzZXJDb2RlIjoiZGVzMDQyNzAifSwibm9kZTIiOnsiZHNkIjoiMDEwMDAwMDAwMDAwMjEyMiIsImxvZ1RpbWUiOiIyMDI2LTA5LTI4VDAwOjExOjIyWiIsInBJRCI6IjIiLCJ0cmFjZUlkIjoiOTc4MDNCRDM2RjA1NkRENjYzMDkwOEVDMDM3MzJDQjgiLCJ1c2VyQ29kZSI6ImRlczA0MjcwIn0sIm5vZGUzIjp7ImRzZCI6IjAxMDAwMDAwMDAwMDIxMjIiLCJsb2dUaW1lIjoiMjAyNi0wOS0yOFQwMDoxMToyMloiLCJwSUQiOiIyIiwidHJhY2VJZCI6Ijk3ODAzQkQzNkYwNTZERDY2MzA5MDhFQzAzNzMyQ0I4IiwidXNlckNvZGUiOiJkZXMwNDI3MCJ9LCJub2RlNCI6eyJkc2QiOiIwMTAwMDAwMDAwMDAyMTIyIiwibG9nVGltZSI6IjIwMjYtMDktMjhUMDA6MTE6MjJaIiwicElEIjoiMiIsInRyYWNlSWQiOiI5NzgwM0JEMzZGMDU2REQ2NjMwOTA4RUMwMzczMkNCOCIsInVzZXJDb2RlIjoiZGVzMDQyNzAifSwibm9kZTUiOnsiZHNkIjoiMDAwMDAwMDAwMDAwMDAwMCIsImxvZ1RpbWUiOiIyMDI2LTA5LTI4VDAwOjEyOjA0WiIsInBJRCI6MjA0OCwidHJhY2VJZCI6IkEzNTBBMEZFNTRBODQyMkU5RjQ1RkIxQkNEM0REQ0IyIiwidXNlckNvZGUiOiJkZXMwNDI3MCJ9LCJub2RlQ291bnQiOjJ9</vt:lpwstr>
  </property>
  <property fmtid="{D5CDD505-2E9C-101B-9397-08002B2CF9AE}" name="OpenDocument" pid="3">
    <vt:lpwstr>False</vt:lpwstr>
  </property>
</Properties>
</file>