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609 채용(2027)\2027 계약발주\"/>
    </mc:Choice>
  </mc:AlternateContent>
  <xr:revisionPtr revIDLastSave="0" documentId="13_ncr:1_{1F3D1CC5-8120-4A3C-AA32-03FA69806F38}" xr6:coauthVersionLast="47" xr6:coauthVersionMax="47" xr10:uidLastSave="{00000000-0000-0000-0000-000000000000}"/>
  <bookViews>
    <workbookView xWindow="-120" yWindow="-120" windowWidth="27195" windowHeight="14730" xr2:uid="{00000000-000D-0000-FFFF-FFFF00000000}"/>
  </bookViews>
  <sheets>
    <sheet name="2027년 채용대행 용역 " sheetId="1" r:id="rId1"/>
  </sheets>
  <definedNames>
    <definedName name="_xlnm._FilterDatabase" localSheetId="0" hidden="1">'2027년 채용대행 용역 '!$A$4:$M$56</definedName>
    <definedName name="_xlnm.Print_Area" localSheetId="0">'2027년 채용대행 용역 '!$A$1:$I$58</definedName>
    <definedName name="_xlnm.Print_Titles" localSheetId="0">'2027년 채용대행 용역 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3" i="1" l="1"/>
  <c r="H38" i="1"/>
  <c r="H49" i="1"/>
  <c r="E15" i="1" l="1"/>
  <c r="H48" i="1" l="1"/>
  <c r="H32" i="1"/>
  <c r="H5" i="1"/>
  <c r="H11" i="1"/>
  <c r="H10" i="1"/>
  <c r="H40" i="1" l="1"/>
  <c r="H7" i="1" l="1"/>
  <c r="H6" i="1"/>
  <c r="H26" i="1" l="1"/>
  <c r="H16" i="1" l="1"/>
  <c r="H17" i="1"/>
  <c r="H18" i="1"/>
  <c r="H19" i="1"/>
  <c r="H50" i="1" l="1"/>
  <c r="H47" i="1"/>
  <c r="H46" i="1"/>
  <c r="H45" i="1"/>
  <c r="H44" i="1"/>
  <c r="H43" i="1"/>
  <c r="H42" i="1"/>
  <c r="H41" i="1"/>
  <c r="H39" i="1"/>
  <c r="H37" i="1"/>
  <c r="H36" i="1"/>
  <c r="H35" i="1"/>
  <c r="H34" i="1"/>
  <c r="H33" i="1"/>
  <c r="H31" i="1"/>
  <c r="H30" i="1"/>
  <c r="H29" i="1"/>
  <c r="H28" i="1"/>
  <c r="H27" i="1"/>
  <c r="H25" i="1"/>
  <c r="E24" i="1"/>
  <c r="H24" i="1" s="1"/>
  <c r="H23" i="1"/>
  <c r="H22" i="1"/>
  <c r="H21" i="1"/>
  <c r="H20" i="1"/>
  <c r="H15" i="1"/>
  <c r="H14" i="1"/>
  <c r="H13" i="1"/>
  <c r="H12" i="1"/>
  <c r="H9" i="1"/>
  <c r="H8" i="1"/>
  <c r="H51" i="1" l="1"/>
  <c r="H52" i="1" l="1"/>
  <c r="H54" i="1" l="1"/>
  <c r="H55" i="1" s="1"/>
  <c r="H56" i="1" s="1"/>
</calcChain>
</file>

<file path=xl/sharedStrings.xml><?xml version="1.0" encoding="utf-8"?>
<sst xmlns="http://schemas.openxmlformats.org/spreadsheetml/2006/main" count="189" uniqueCount="137">
  <si>
    <t>▷ 시험지 및 답안지 인쇄</t>
  </si>
  <si>
    <t>▷ 면접자료 출력 및 바인딩</t>
  </si>
  <si>
    <t>▷ 필기시험 감독인력 투입</t>
  </si>
  <si>
    <t>▷ 온라인 채용광고 대행</t>
  </si>
  <si>
    <t>공급가액 (부가세 별도)</t>
  </si>
  <si>
    <t>▷ 필기시험 진행인력 투입</t>
  </si>
  <si>
    <t>구분</t>
  </si>
  <si>
    <t>수량</t>
  </si>
  <si>
    <t>비고</t>
  </si>
  <si>
    <t>문항</t>
  </si>
  <si>
    <t>%</t>
  </si>
  <si>
    <t>-</t>
  </si>
  <si>
    <t>과제</t>
  </si>
  <si>
    <t>명</t>
  </si>
  <si>
    <t>식</t>
  </si>
  <si>
    <t>VAT</t>
  </si>
  <si>
    <t>개소</t>
  </si>
  <si>
    <t>단위</t>
  </si>
  <si>
    <t>합         계(부가세 포함)</t>
  </si>
  <si>
    <t>▷ 온라인 채용시스템 구축 및 운영</t>
  </si>
  <si>
    <t>▷ 투입인원 당 계약단가로 정산</t>
  </si>
  <si>
    <t>▷ 개발 문항수당 계약단가로 정산</t>
  </si>
  <si>
    <t>▷ 필기시험 예비 감독인력 투입</t>
  </si>
  <si>
    <t>▷ 투입인원수 당 계약단가로 정산</t>
  </si>
  <si>
    <t>▷ 필기시험장 세팅</t>
  </si>
  <si>
    <t>▷ 답안지 채점</t>
  </si>
  <si>
    <t>▷ 면접시험장 세팅</t>
  </si>
  <si>
    <t>▷ 면접과제 출력</t>
  </si>
  <si>
    <t>▷ 필기시험 평가</t>
  </si>
  <si>
    <t>▷ 면접시험장 대관</t>
  </si>
  <si>
    <t>▷ 필기시험장 대관</t>
  </si>
  <si>
    <t>▷ 필기시험 방역에 필요한 사항 일체(시험 전후 방역시행, 방역복, 소독제, 체온계, 마스크, 대인소독기 등 물품구비 및 의료 인력)</t>
  </si>
  <si>
    <t>▷ 행동관찰형 면접(평가자가이드)과제 개발
    (시험지 교정 및 편집 포함)</t>
  </si>
  <si>
    <t>▷ 필기시험 출제
    (시험지 교정 및 편집 포함)</t>
  </si>
  <si>
    <t>▷ 필기시험 응시자 만족도 설문조사 시행</t>
  </si>
  <si>
    <t>▷ 면접 응시 인원수 당 계약단가로 정산</t>
  </si>
  <si>
    <t>▷ 면접 평가</t>
  </si>
  <si>
    <t>면접
전형</t>
  </si>
  <si>
    <t>금액(원)</t>
  </si>
  <si>
    <t>▷ 자기소개서</t>
  </si>
  <si>
    <t>세부내용</t>
  </si>
  <si>
    <t>단가(원)</t>
  </si>
  <si>
    <t>필기
전형</t>
  </si>
  <si>
    <t>▷ 인성검사 응시자 인원수 당 계약단가로 정산</t>
  </si>
  <si>
    <t>▷ 면접 불합격자 인원수 당 계약단가로 정산</t>
  </si>
  <si>
    <t>식</t>
    <phoneticPr fontId="6" type="noConversion"/>
  </si>
  <si>
    <t>서류
전형</t>
    <phoneticPr fontId="6" type="noConversion"/>
  </si>
  <si>
    <t>채용공고 입사지원</t>
    <phoneticPr fontId="6" type="noConversion"/>
  </si>
  <si>
    <t>명</t>
    <phoneticPr fontId="6" type="noConversion"/>
  </si>
  <si>
    <t>▷ 출제 문항수당 계약단가로 정산</t>
    <phoneticPr fontId="6" type="noConversion"/>
  </si>
  <si>
    <t>▷ 전체 감독인력의 5% 수준</t>
    <phoneticPr fontId="6" type="noConversion"/>
  </si>
  <si>
    <t>▷ 면접실, 응시자 대기실, 본부실 등</t>
    <phoneticPr fontId="6" type="noConversion"/>
  </si>
  <si>
    <t>▷ 출제 과제수 당 계약단가로 정산</t>
    <phoneticPr fontId="6" type="noConversion"/>
  </si>
  <si>
    <t>Set</t>
    <phoneticPr fontId="6" type="noConversion"/>
  </si>
  <si>
    <t>▷ 합계의 6%</t>
    <phoneticPr fontId="6" type="noConversion"/>
  </si>
  <si>
    <t>▷ 외부심사위원 섭외</t>
    <phoneticPr fontId="7" type="noConversion"/>
  </si>
  <si>
    <t>▷ 응시자격 진위 조사</t>
    <phoneticPr fontId="6" type="noConversion"/>
  </si>
  <si>
    <t>▷ 실무 면접(평가자가이드)과제 개발
    (시험지 교정 및 편집 포함)</t>
    <phoneticPr fontId="6" type="noConversion"/>
  </si>
  <si>
    <t>과제</t>
    <phoneticPr fontId="6" type="noConversion"/>
  </si>
  <si>
    <t>▷ 직무역량 면접(평가자가이드)과제 개발
    (시험지 교정 및 편집 포함)</t>
    <phoneticPr fontId="6" type="noConversion"/>
  </si>
  <si>
    <t>명</t>
    <phoneticPr fontId="6" type="noConversion"/>
  </si>
  <si>
    <t>▷ 사무공통(대졸수준, 사회형평, 고졸수준 공통) 사무×2일</t>
  </si>
  <si>
    <t>▷ 사무공통(대졸수준, 사회형평, 고졸수준 공통) 사무×2일</t>
    <phoneticPr fontId="6" type="noConversion"/>
  </si>
  <si>
    <t>▷ 기술공통(대졸수준, 사회형평, 고졸수준 공통) 기술×8일</t>
    <phoneticPr fontId="6" type="noConversion"/>
  </si>
  <si>
    <t>▷ 면접시험 방역에 필요한 사항 일체(시험 전후 방역시행, 방역복, 소독제, 체온계, 마스크, 대인소독기 등 물품구비)</t>
    <phoneticPr fontId="6" type="noConversion"/>
  </si>
  <si>
    <t>▷ 필기시험장 방역관리 (필요시)</t>
    <phoneticPr fontId="6" type="noConversion"/>
  </si>
  <si>
    <t>▷ 면접시험장 방역관리 (필요시)</t>
    <phoneticPr fontId="6" type="noConversion"/>
  </si>
  <si>
    <t>▷ 온라인 채용포털 광고 (2개소, 2주간)</t>
    <phoneticPr fontId="6" type="noConversion"/>
  </si>
  <si>
    <t>▷ 시험장 응시자 안내 및 층별 진행감독 등 (10개소×10명/개소)</t>
    <phoneticPr fontId="6" type="noConversion"/>
  </si>
  <si>
    <t>식</t>
    <phoneticPr fontId="6" type="noConversion"/>
  </si>
  <si>
    <t>▷ 기술공통(대졸수준, 사회형평, 고졸수준 공통) 기술×8일</t>
    <phoneticPr fontId="6" type="noConversion"/>
  </si>
  <si>
    <t>▷ 전문직</t>
    <phoneticPr fontId="6" type="noConversion"/>
  </si>
  <si>
    <t>▷ 면접유형 별 계약단가 정산</t>
    <phoneticPr fontId="6" type="noConversion"/>
  </si>
  <si>
    <t>▷ 면접 평가표 출력(OMR 카드 또는 전산시스템)</t>
    <phoneticPr fontId="6" type="noConversion"/>
  </si>
  <si>
    <t>▷ 서류심사위원회</t>
    <phoneticPr fontId="6" type="noConversion"/>
  </si>
  <si>
    <t>▷ 필기전형 대상 인원수 당 계약단가로 정산</t>
    <phoneticPr fontId="6" type="noConversion"/>
  </si>
  <si>
    <t>▷ 출력 부수 당 계약단가로 정산</t>
    <phoneticPr fontId="6" type="noConversion"/>
  </si>
  <si>
    <t>▷ 면접 대상 인원수 당 계약단가로 정산</t>
    <phoneticPr fontId="6" type="noConversion"/>
  </si>
  <si>
    <t>▷ 인재상을 반영한 심층면접 연계형 자기소개서 문항 개발</t>
    <phoneticPr fontId="6" type="noConversion"/>
  </si>
  <si>
    <t>▷ 전형별 만족도 설문조사 시행</t>
    <phoneticPr fontId="6" type="noConversion"/>
  </si>
  <si>
    <t>▷ 전형별 설문결과 취합 및 결과 보고서 제출</t>
    <phoneticPr fontId="6" type="noConversion"/>
  </si>
  <si>
    <t>▷ 공사 공식유튜브 게재용 홍보영상 제작(기획 및 구성 역무 포함)</t>
    <phoneticPr fontId="6" type="noConversion"/>
  </si>
  <si>
    <t>▷ 면접 평가표 채점(점수산출 100% 전산화, 당일 현장 채점)</t>
    <phoneticPr fontId="6" type="noConversion"/>
  </si>
  <si>
    <t>▷ 면접 질문 및 평가기준 개발</t>
    <phoneticPr fontId="6" type="noConversion"/>
  </si>
  <si>
    <t xml:space="preserve">▷ 채용사이트 개설 및 운영 (채용공고, 전형별 합격자 발표 및 안내, 설문조사, 이의신청, 전형별 문자발송, 문의게시판(챗봇포함), 채용수기공모 게시판 개설 및 운영 등)   </t>
    <phoneticPr fontId="6" type="noConversion"/>
  </si>
  <si>
    <t>▷ 구조화된 면접을 위한 면접 질문 및 평가기준 개발 (직무역량 및 심층면접)</t>
    <phoneticPr fontId="6" type="noConversion"/>
  </si>
  <si>
    <t>명</t>
    <phoneticPr fontId="6" type="noConversion"/>
  </si>
  <si>
    <t>▷ 실무면접위원(2명/조 × 1일 × 1조/일 = 2명)
    (해당분야 총 경력 10년이상 또는 해당분야 박사이상)</t>
    <phoneticPr fontId="6" type="noConversion"/>
  </si>
  <si>
    <t>Set</t>
    <phoneticPr fontId="6" type="noConversion"/>
  </si>
  <si>
    <t>▷ Set 당 계약단가로 정산</t>
    <phoneticPr fontId="6" type="noConversion"/>
  </si>
  <si>
    <t>▷ 공사주요사업 직무연계 문항</t>
    <phoneticPr fontId="6" type="noConversion"/>
  </si>
  <si>
    <t>▷ 공사주요사업 직무연계 문항 (채용공고문 안내용 샘플 2문항)</t>
    <phoneticPr fontId="6" type="noConversion"/>
  </si>
  <si>
    <t>▷ 응시자 전체 필기시험 온라인 성적표 배부
    (과목별 점수 및 백분위, 직업기초능력 영역별 점수 및 백분위, 분야별 합격선, 전체 응시자 점수 분포도, 지원자 평균점수, 
     합격자 평균점수, 강약점 분석 등)</t>
    <phoneticPr fontId="6" type="noConversion"/>
  </si>
  <si>
    <t>▷ 설문결과 취합 및 결과 보고서 제출</t>
    <phoneticPr fontId="6" type="noConversion"/>
  </si>
  <si>
    <t>▷ 행동관찰형 면접위원(2명/조 × 10일 × 1조/일 = 20명)
    (해당분야 총 경력 10년이상, 인사분야 경력 5년이상 수준)</t>
    <phoneticPr fontId="6" type="noConversion"/>
  </si>
  <si>
    <t>채용광고, 홍보영상제작 대행료는 이윤계상에서 제외</t>
    <phoneticPr fontId="6" type="noConversion"/>
  </si>
  <si>
    <t>▷ 홍보영상 제작 대행</t>
    <phoneticPr fontId="6" type="noConversion"/>
  </si>
  <si>
    <t xml:space="preserve"> ※ 기재되어 있는 단가는 고정값으로 내역서 작성</t>
    <phoneticPr fontId="6" type="noConversion"/>
  </si>
  <si>
    <t>▷ 심사위원회 장소 세팅(노트북 4대(예비1대 별도) 및 소형 프린터 1대)</t>
    <phoneticPr fontId="6" type="noConversion"/>
  </si>
  <si>
    <t>▷ 실비 정산</t>
  </si>
  <si>
    <t>▷ 실비 정산</t>
    <phoneticPr fontId="6" type="noConversion"/>
  </si>
  <si>
    <t>▷ 인성검사 시행 및 결과보고서 제출</t>
    <phoneticPr fontId="6" type="noConversion"/>
  </si>
  <si>
    <t>▷ 필기대상자 인성검사 진행, 개인별 결과보고서 및 통계자료</t>
    <phoneticPr fontId="6" type="noConversion"/>
  </si>
  <si>
    <t>▷ 필기전형 종합분석보고서 제출</t>
    <phoneticPr fontId="6" type="noConversion"/>
  </si>
  <si>
    <t>▷ 필기전형 난이도 및 변별력 분석 보고서, 필기문항 검수결과보고서 등 제출</t>
    <phoneticPr fontId="6" type="noConversion"/>
  </si>
  <si>
    <t>▷ 필기전형 응시자 인원수 당 계약단가로 정산</t>
    <phoneticPr fontId="6" type="noConversion"/>
  </si>
  <si>
    <t>▷ NCS 직업기초능력 
  - 직급공통 10문항, 6급공통 20문항, 7급공통 20문항, 6급직군별(사무10+기술10) 20문항, 7급직군(사무10+기술10) 20문항</t>
    <phoneticPr fontId="6" type="noConversion"/>
  </si>
  <si>
    <t>▷ 직무지식 
  - (6급 사무) 사무50문항
  - (6급 기술) 기계50문항, 전기50문항, 전자50문항, 화공50문항, 건축50문항, 토목50문항
  - (7급 고졸) 사무50문항, 기계50문항, 전기50문항, 전자50문항</t>
    <phoneticPr fontId="6" type="noConversion"/>
  </si>
  <si>
    <t xml:space="preserve">▷ 면접 응시자에 한해 우대사항 및 자격증 진위여부 검증 </t>
    <phoneticPr fontId="6" type="noConversion"/>
  </si>
  <si>
    <t>▷ 면접 응시 인원수 당 계약단가로 정산</t>
    <phoneticPr fontId="6" type="noConversion"/>
  </si>
  <si>
    <t>▷ 외부면접위원 섭외(직무역량, 심층)</t>
    <phoneticPr fontId="6" type="noConversion"/>
  </si>
  <si>
    <t>▷ 외부면접위원 섭외(실무, 전문직)</t>
    <phoneticPr fontId="6" type="noConversion"/>
  </si>
  <si>
    <t>▷ 외부면접위원 섭외(행동관찰형)</t>
    <phoneticPr fontId="6" type="noConversion"/>
  </si>
  <si>
    <t>▷ 최종 합격자 축하 꽃바구니 발송</t>
    <phoneticPr fontId="6" type="noConversion"/>
  </si>
  <si>
    <t>▷ 최종 합격자 대상 축하 꽃바구니 발송(추가합격자 포함)</t>
    <phoneticPr fontId="6" type="noConversion"/>
  </si>
  <si>
    <t>▷ 불합격자 대상 피드백 제공(면접위원 평가표 등을 기반으로 강약점 분석 및 제공)</t>
    <phoneticPr fontId="6" type="noConversion"/>
  </si>
  <si>
    <t>"2027년 채용대행 용역" 산출내역서</t>
    <phoneticPr fontId="6" type="noConversion"/>
  </si>
  <si>
    <t>합         계</t>
    <phoneticPr fontId="6" type="noConversion"/>
  </si>
  <si>
    <t>▷ (합계+일반관리비)의 10%</t>
    <phoneticPr fontId="6" type="noConversion"/>
  </si>
  <si>
    <t>일반관리비</t>
    <phoneticPr fontId="6" type="noConversion"/>
  </si>
  <si>
    <t>이         윤</t>
    <phoneticPr fontId="6" type="noConversion"/>
  </si>
  <si>
    <t>천원단위 절사</t>
    <phoneticPr fontId="6" type="noConversion"/>
  </si>
  <si>
    <t>▷ 면접진행인력 투입</t>
    <phoneticPr fontId="6" type="noConversion"/>
  </si>
  <si>
    <t>▷ 면접 피드백 전문 인력 투입</t>
    <phoneticPr fontId="6" type="noConversion"/>
  </si>
  <si>
    <t>▷ 직무역량 면접(1명/조 × 3조/일 × 10일 = 30명), 심층면접(1명/조 × 3조/일 × 10일 = 30명)</t>
    <phoneticPr fontId="6" type="noConversion"/>
  </si>
  <si>
    <t>□ '27년 기준 (신입직원 채용 1회 기준) 응시자수 8,500명 ▶ 서류전형 통과(필기전형 대상자, 50배수) 4,250명  ▶ 필기전형 통과(면접전형 대상자, 3~5배수) 340명 ▶ 최종 합격자 86명(신입직원 85명 및 전문직 등 1명)</t>
    <phoneticPr fontId="6" type="noConversion"/>
  </si>
  <si>
    <t>▷ 자기소개서 불성실 작성자 필터링, 근거포함 (8,500명 기준)</t>
    <phoneticPr fontId="6" type="noConversion"/>
  </si>
  <si>
    <t>▷ 필기시험 운영에 필요한 사항 일체(현수막, 안내판, 좌석표 및 고사장 부착물 등)</t>
    <phoneticPr fontId="6" type="noConversion"/>
  </si>
  <si>
    <t>▷ 시험장 1개소 당 425명 응시규모 기준 (17실 × 25명/실 기준), 시험장 10개소</t>
    <phoneticPr fontId="6" type="noConversion"/>
  </si>
  <si>
    <t>▷ 1실 2인 투입 (응시인원 25명/실 기준), 2명/실×17실/개소×10개소</t>
    <phoneticPr fontId="6" type="noConversion"/>
  </si>
  <si>
    <t>신입
채용
(전문직 등 포함)</t>
    <phoneticPr fontId="6" type="noConversion"/>
  </si>
  <si>
    <t>▷ 행동관찰/직무역량 면접장 과제풀이용 노트북 4대 (응시자용), 소형 프린터 4대 (답안지 출력용) [행동관찰 1실, 직무역량 3실]
    면접관용 21대, 소형 프린터 1대 [행동관찰3*1실, 직무역량3*3실, 심층면접3*3실)</t>
    <phoneticPr fontId="6" type="noConversion"/>
  </si>
  <si>
    <t>▷ 12명/일 × 10일 × 2조</t>
    <phoneticPr fontId="6" type="noConversion"/>
  </si>
  <si>
    <t>▷ 면접대상자 행동관찰/직무역량 면접 또는 실무면접(전문직 등) 과제 시험지 출력본</t>
    <phoneticPr fontId="6" type="noConversion"/>
  </si>
  <si>
    <t>▷ 면접(심층면접) 10일 × 3set/조 × 3조/일 [1set : 면접평가자료(인성검사결과지, 입사지원서, 자기소개서, 바인딩 포함)]</t>
    <phoneticPr fontId="6" type="noConversion"/>
  </si>
  <si>
    <t>▷ 직무역량 면접위원(2명/조 × 3조/일 × 10일 = 60명), 심층면접위원(2명/조 × 3조/일 × 10일 = 60명)
    (총 경력 10년이상, 인사분야 경력 5년이상 수준)</t>
    <phoneticPr fontId="6" type="noConversion"/>
  </si>
  <si>
    <t>▷ 면접 운영에 필요한 사항 일체 (현수막, 안내판, 명찰 및 고사장 부착물, 면접비(5만원/인) 등)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</si>
</sst>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.0000"/>
  </numFmts>
  <fonts count="19" x14ac:knownFonts="1">
    <font>
      <sz val="11"/>
      <color rgb="FF000000"/>
      <name val="맑은 고딕"/>
    </font>
    <font>
      <b/>
      <sz val="24"/>
      <color rgb="FF000000"/>
      <name val="맑은 고딕"/>
      <family val="3"/>
      <charset val="129"/>
    </font>
    <font>
      <b/>
      <sz val="12"/>
      <color rgb="FFC0504D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C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맑은 고딕"/>
      <family val="3"/>
      <charset val="129"/>
    </font>
    <font>
      <sz val="12"/>
      <color rgb="FF0000FF"/>
      <name val="맑은 고딕"/>
      <family val="3"/>
      <charset val="129"/>
    </font>
    <font>
      <b/>
      <sz val="12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125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  <xf numFmtId="0" fontId="0" fillId="0" borderId="0" xfId="0" applyNumberFormat="1" applyFill="1" applyBorder="1" applyAlignment="1">
      <alignment horizontal="center" vertical="center"/>
    </xf>
    <xf numFmtId="41" fontId="3" fillId="0" borderId="0" xfId="1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left" vertical="center"/>
    </xf>
    <xf numFmtId="0" fontId="4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right" vertical="center"/>
    </xf>
    <xf numFmtId="41" fontId="0" fillId="0" borderId="0" xfId="1" applyNumberFormat="1" applyFont="1" applyFill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9" fillId="0" borderId="0" xfId="0" applyNumberFormat="1" applyFont="1">
      <alignment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Border="1" applyAlignment="1">
      <alignment horizontal="right" vertical="center"/>
    </xf>
    <xf numFmtId="41" fontId="11" fillId="0" borderId="1" xfId="1" applyNumberFormat="1" applyFont="1" applyFill="1" applyBorder="1" applyAlignment="1">
      <alignment horizontal="center" vertical="center"/>
    </xf>
    <xf numFmtId="41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vertical="center"/>
    </xf>
    <xf numFmtId="0" fontId="11" fillId="0" borderId="17" xfId="0" applyNumberFormat="1" applyFont="1" applyBorder="1" applyAlignment="1">
      <alignment horizontal="left" vertical="center"/>
    </xf>
    <xf numFmtId="0" fontId="12" fillId="0" borderId="17" xfId="0" applyNumberFormat="1" applyFont="1" applyBorder="1" applyAlignment="1">
      <alignment horizontal="center" vertical="center"/>
    </xf>
    <xf numFmtId="0" fontId="12" fillId="3" borderId="17" xfId="0" applyNumberFormat="1" applyFont="1" applyFill="1" applyBorder="1" applyAlignment="1">
      <alignment horizontal="center" vertical="center"/>
    </xf>
    <xf numFmtId="41" fontId="10" fillId="5" borderId="19" xfId="1" applyNumberFormat="1" applyFont="1" applyFill="1" applyBorder="1" applyAlignment="1">
      <alignment horizontal="center" vertical="center"/>
    </xf>
    <xf numFmtId="41" fontId="10" fillId="3" borderId="1" xfId="1" applyNumberFormat="1" applyFont="1" applyFill="1" applyBorder="1" applyAlignment="1">
      <alignment vertical="center"/>
    </xf>
    <xf numFmtId="41" fontId="10" fillId="0" borderId="1" xfId="1" applyNumberFormat="1" applyFont="1" applyBorder="1" applyAlignment="1">
      <alignment vertical="center"/>
    </xf>
    <xf numFmtId="0" fontId="10" fillId="5" borderId="20" xfId="0" applyNumberFormat="1" applyFont="1" applyFill="1" applyBorder="1" applyAlignment="1">
      <alignment horizontal="left" vertical="center"/>
    </xf>
    <xf numFmtId="0" fontId="13" fillId="4" borderId="24" xfId="0" applyNumberFormat="1" applyFont="1" applyFill="1" applyBorder="1" applyAlignment="1">
      <alignment horizontal="center" vertical="center"/>
    </xf>
    <xf numFmtId="41" fontId="13" fillId="4" borderId="24" xfId="1" applyNumberFormat="1" applyFont="1" applyFill="1" applyBorder="1" applyAlignment="1">
      <alignment horizontal="center" vertical="center"/>
    </xf>
    <xf numFmtId="0" fontId="13" fillId="4" borderId="25" xfId="0" applyNumberFormat="1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>
      <alignment horizontal="right" vertical="center"/>
    </xf>
    <xf numFmtId="41" fontId="14" fillId="0" borderId="7" xfId="1" applyNumberFormat="1" applyFont="1" applyFill="1" applyBorder="1" applyAlignment="1">
      <alignment horizontal="right" vertical="center"/>
    </xf>
    <xf numFmtId="41" fontId="14" fillId="0" borderId="5" xfId="1" applyNumberFormat="1" applyFont="1" applyFill="1" applyBorder="1" applyAlignment="1">
      <alignment horizontal="right" vertical="center"/>
    </xf>
    <xf numFmtId="0" fontId="14" fillId="0" borderId="6" xfId="0" applyNumberFormat="1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>
      <alignment horizontal="center" vertical="center"/>
    </xf>
    <xf numFmtId="0" fontId="14" fillId="0" borderId="12" xfId="0" applyNumberFormat="1" applyFont="1" applyFill="1" applyBorder="1" applyAlignment="1">
      <alignment horizontal="left" vertical="center" wrapText="1"/>
    </xf>
    <xf numFmtId="0" fontId="14" fillId="0" borderId="12" xfId="0" applyNumberFormat="1" applyFont="1" applyFill="1" applyBorder="1" applyAlignment="1">
      <alignment horizontal="left" vertical="center"/>
    </xf>
    <xf numFmtId="0" fontId="14" fillId="0" borderId="6" xfId="0" applyNumberFormat="1" applyFont="1" applyFill="1" applyBorder="1" applyAlignment="1">
      <alignment vertical="center"/>
    </xf>
    <xf numFmtId="41" fontId="13" fillId="2" borderId="1" xfId="1" applyNumberFormat="1" applyFont="1" applyFill="1" applyBorder="1" applyAlignment="1">
      <alignment horizontal="center" vertical="center"/>
    </xf>
    <xf numFmtId="0" fontId="13" fillId="2" borderId="17" xfId="0" applyNumberFormat="1" applyFont="1" applyFill="1" applyBorder="1" applyAlignment="1">
      <alignment horizontal="left" vertical="center"/>
    </xf>
    <xf numFmtId="0" fontId="14" fillId="0" borderId="8" xfId="0" applyNumberFormat="1" applyFont="1" applyFill="1" applyBorder="1" applyAlignment="1">
      <alignment horizontal="left" vertical="center" wrapText="1"/>
    </xf>
    <xf numFmtId="41" fontId="14" fillId="0" borderId="8" xfId="1" applyNumberFormat="1" applyFont="1" applyFill="1" applyBorder="1" applyAlignment="1">
      <alignment horizontal="right" vertical="center"/>
    </xf>
    <xf numFmtId="0" fontId="14" fillId="0" borderId="8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left" vertical="center"/>
    </xf>
    <xf numFmtId="0" fontId="14" fillId="0" borderId="7" xfId="0" applyNumberFormat="1" applyFont="1" applyFill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left" vertical="center"/>
    </xf>
    <xf numFmtId="0" fontId="14" fillId="0" borderId="8" xfId="0" applyNumberFormat="1" applyFont="1" applyFill="1" applyBorder="1" applyAlignment="1">
      <alignment horizontal="left" vertical="center"/>
    </xf>
    <xf numFmtId="41" fontId="14" fillId="0" borderId="28" xfId="1" applyNumberFormat="1" applyFont="1" applyFill="1" applyBorder="1" applyAlignment="1">
      <alignment horizontal="center" vertical="center"/>
    </xf>
    <xf numFmtId="41" fontId="14" fillId="0" borderId="5" xfId="1" applyNumberFormat="1" applyFont="1" applyFill="1" applyBorder="1" applyAlignment="1">
      <alignment horizontal="center" vertical="center"/>
    </xf>
    <xf numFmtId="0" fontId="14" fillId="0" borderId="29" xfId="0" applyNumberFormat="1" applyFont="1" applyFill="1" applyBorder="1" applyAlignment="1">
      <alignment horizontal="left" vertical="center" wrapText="1"/>
    </xf>
    <xf numFmtId="0" fontId="14" fillId="0" borderId="13" xfId="0" applyNumberFormat="1" applyFont="1" applyFill="1" applyBorder="1" applyAlignment="1">
      <alignment horizontal="left" vertical="center" wrapText="1"/>
    </xf>
    <xf numFmtId="0" fontId="14" fillId="0" borderId="5" xfId="0" applyNumberFormat="1" applyFont="1" applyFill="1" applyBorder="1" applyAlignment="1">
      <alignment horizontal="left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0" xfId="0" applyNumberFormat="1" applyFont="1" applyFill="1" applyBorder="1" applyAlignment="1">
      <alignment horizontal="left" vertical="center" wrapText="1"/>
    </xf>
    <xf numFmtId="41" fontId="14" fillId="0" borderId="9" xfId="1" applyNumberFormat="1" applyFont="1" applyFill="1" applyBorder="1" applyAlignment="1">
      <alignment horizontal="center" vertical="center"/>
    </xf>
    <xf numFmtId="0" fontId="14" fillId="0" borderId="14" xfId="0" applyNumberFormat="1" applyFont="1" applyFill="1" applyBorder="1" applyAlignment="1">
      <alignment horizontal="left" vertical="center"/>
    </xf>
    <xf numFmtId="0" fontId="14" fillId="0" borderId="9" xfId="0" applyNumberFormat="1" applyFont="1" applyFill="1" applyBorder="1" applyAlignment="1">
      <alignment horizontal="left" vertical="center"/>
    </xf>
    <xf numFmtId="0" fontId="15" fillId="0" borderId="9" xfId="0" applyNumberFormat="1" applyFont="1" applyFill="1" applyBorder="1" applyAlignment="1">
      <alignment horizontal="left" vertical="center"/>
    </xf>
    <xf numFmtId="0" fontId="15" fillId="0" borderId="5" xfId="0" applyNumberFormat="1" applyFont="1" applyFill="1" applyBorder="1" applyAlignment="1">
      <alignment horizontal="left" vertical="center" wrapText="1"/>
    </xf>
    <xf numFmtId="41" fontId="15" fillId="0" borderId="5" xfId="1" applyNumberFormat="1" applyFont="1" applyFill="1" applyBorder="1" applyAlignment="1">
      <alignment horizontal="right" vertical="center"/>
    </xf>
    <xf numFmtId="0" fontId="15" fillId="0" borderId="5" xfId="0" applyNumberFormat="1" applyFont="1" applyFill="1" applyBorder="1" applyAlignment="1">
      <alignment horizontal="center" vertical="center"/>
    </xf>
    <xf numFmtId="41" fontId="15" fillId="0" borderId="5" xfId="1" applyNumberFormat="1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left" vertical="center"/>
    </xf>
    <xf numFmtId="41" fontId="15" fillId="0" borderId="6" xfId="1" applyNumberFormat="1" applyFont="1" applyFill="1" applyBorder="1" applyAlignment="1">
      <alignment horizontal="right" vertical="center"/>
    </xf>
    <xf numFmtId="0" fontId="15" fillId="0" borderId="6" xfId="0" applyNumberFormat="1" applyFont="1" applyFill="1" applyBorder="1" applyAlignment="1">
      <alignment horizontal="center" vertical="center"/>
    </xf>
    <xf numFmtId="41" fontId="15" fillId="0" borderId="6" xfId="1" applyNumberFormat="1" applyFont="1" applyFill="1" applyBorder="1" applyAlignment="1">
      <alignment horizontal="center" vertical="center"/>
    </xf>
    <xf numFmtId="0" fontId="15" fillId="0" borderId="6" xfId="0" applyNumberFormat="1" applyFont="1" applyFill="1" applyBorder="1" applyAlignment="1">
      <alignment horizontal="left" vertical="center" wrapText="1"/>
    </xf>
    <xf numFmtId="0" fontId="15" fillId="0" borderId="12" xfId="0" applyNumberFormat="1" applyFont="1" applyFill="1" applyBorder="1" applyAlignment="1">
      <alignment vertical="center" wrapText="1"/>
    </xf>
    <xf numFmtId="0" fontId="15" fillId="0" borderId="12" xfId="0" applyNumberFormat="1" applyFont="1" applyFill="1" applyBorder="1" applyAlignment="1">
      <alignment horizontal="left" vertical="center" wrapText="1"/>
    </xf>
    <xf numFmtId="0" fontId="15" fillId="0" borderId="12" xfId="0" applyNumberFormat="1" applyFont="1" applyFill="1" applyBorder="1" applyAlignment="1">
      <alignment horizontal="left" vertical="center"/>
    </xf>
    <xf numFmtId="0" fontId="15" fillId="0" borderId="5" xfId="0" applyNumberFormat="1" applyFont="1" applyFill="1" applyBorder="1" applyAlignment="1">
      <alignment horizontal="left" vertical="center"/>
    </xf>
    <xf numFmtId="0" fontId="15" fillId="0" borderId="6" xfId="0" quotePrefix="1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vertical="center"/>
    </xf>
    <xf numFmtId="41" fontId="15" fillId="0" borderId="9" xfId="1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/>
    </xf>
    <xf numFmtId="41" fontId="15" fillId="0" borderId="9" xfId="1" applyNumberFormat="1" applyFont="1" applyFill="1" applyBorder="1" applyAlignment="1">
      <alignment horizontal="center" vertical="center"/>
    </xf>
    <xf numFmtId="0" fontId="15" fillId="0" borderId="14" xfId="0" applyNumberFormat="1" applyFont="1" applyFill="1" applyBorder="1" applyAlignment="1">
      <alignment vertical="center" wrapText="1"/>
    </xf>
    <xf numFmtId="0" fontId="15" fillId="0" borderId="7" xfId="0" applyNumberFormat="1" applyFont="1" applyFill="1" applyBorder="1" applyAlignment="1">
      <alignment horizontal="left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15" fillId="0" borderId="13" xfId="0" applyNumberFormat="1" applyFont="1" applyFill="1" applyBorder="1" applyAlignment="1">
      <alignment vertical="center" wrapText="1"/>
    </xf>
    <xf numFmtId="0" fontId="16" fillId="0" borderId="0" xfId="0" applyNumberFormat="1" applyFont="1" applyAlignment="1">
      <alignment horizontal="left" vertical="center"/>
    </xf>
    <xf numFmtId="41" fontId="17" fillId="0" borderId="6" xfId="1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left" vertical="center" wrapText="1"/>
    </xf>
    <xf numFmtId="41" fontId="15" fillId="0" borderId="7" xfId="1" applyNumberFormat="1" applyFont="1" applyFill="1" applyBorder="1" applyAlignment="1">
      <alignment horizontal="right" vertical="center"/>
    </xf>
    <xf numFmtId="0" fontId="14" fillId="0" borderId="5" xfId="0" applyNumberFormat="1" applyFont="1" applyFill="1" applyBorder="1" applyAlignment="1">
      <alignment horizontal="left" vertical="center" wrapText="1"/>
    </xf>
    <xf numFmtId="0" fontId="14" fillId="0" borderId="6" xfId="0" applyNumberFormat="1" applyFont="1" applyFill="1" applyBorder="1" applyAlignment="1">
      <alignment horizontal="left" vertical="center" wrapText="1"/>
    </xf>
    <xf numFmtId="0" fontId="10" fillId="2" borderId="16" xfId="0" applyNumberFormat="1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center" vertical="center" wrapText="1"/>
    </xf>
    <xf numFmtId="0" fontId="10" fillId="5" borderId="18" xfId="0" applyNumberFormat="1" applyFont="1" applyFill="1" applyBorder="1" applyAlignment="1">
      <alignment horizontal="center" vertical="center"/>
    </xf>
    <xf numFmtId="0" fontId="10" fillId="5" borderId="19" xfId="0" applyNumberFormat="1" applyFont="1" applyFill="1" applyBorder="1" applyAlignment="1">
      <alignment horizontal="center" vertical="center"/>
    </xf>
    <xf numFmtId="0" fontId="10" fillId="0" borderId="1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6" xfId="0" applyNumberFormat="1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5" fillId="0" borderId="10" xfId="0" applyNumberFormat="1" applyFont="1" applyFill="1" applyBorder="1" applyAlignment="1">
      <alignment horizontal="left" vertical="center" wrapText="1"/>
    </xf>
    <xf numFmtId="0" fontId="15" fillId="0" borderId="12" xfId="0" applyNumberFormat="1" applyFont="1" applyFill="1" applyBorder="1" applyAlignment="1">
      <alignment horizontal="left" vertical="center" wrapText="1"/>
    </xf>
    <xf numFmtId="0" fontId="13" fillId="4" borderId="21" xfId="0" applyNumberFormat="1" applyFont="1" applyFill="1" applyBorder="1" applyAlignment="1">
      <alignment horizontal="center" vertical="center"/>
    </xf>
    <xf numFmtId="0" fontId="13" fillId="4" borderId="22" xfId="0" applyNumberFormat="1" applyFont="1" applyFill="1" applyBorder="1" applyAlignment="1">
      <alignment horizontal="center" vertical="center"/>
    </xf>
    <xf numFmtId="0" fontId="13" fillId="4" borderId="23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left" vertical="center"/>
    </xf>
    <xf numFmtId="0" fontId="14" fillId="0" borderId="6" xfId="0" applyNumberFormat="1" applyFont="1" applyFill="1" applyBorder="1" applyAlignment="1">
      <alignment horizontal="left" vertical="center"/>
    </xf>
    <xf numFmtId="0" fontId="14" fillId="0" borderId="4" xfId="0" applyNumberFormat="1" applyFont="1" applyFill="1" applyBorder="1" applyAlignment="1">
      <alignment horizontal="center" vertical="center" wrapText="1"/>
    </xf>
    <xf numFmtId="0" fontId="14" fillId="0" borderId="3" xfId="0" applyNumberFormat="1" applyFont="1" applyFill="1" applyBorder="1" applyAlignment="1">
      <alignment horizontal="left" vertical="center"/>
    </xf>
    <xf numFmtId="0" fontId="14" fillId="0" borderId="8" xfId="0" applyNumberFormat="1" applyFont="1" applyFill="1" applyBorder="1" applyAlignment="1">
      <alignment horizontal="left" vertical="center"/>
    </xf>
    <xf numFmtId="0" fontId="14" fillId="0" borderId="9" xfId="0" applyNumberFormat="1" applyFont="1" applyFill="1" applyBorder="1" applyAlignment="1">
      <alignment horizontal="left" vertical="center"/>
    </xf>
    <xf numFmtId="0" fontId="15" fillId="0" borderId="11" xfId="0" applyNumberFormat="1" applyFont="1" applyBorder="1" applyAlignment="1">
      <alignment horizontal="center" vertical="center" wrapText="1"/>
    </xf>
    <xf numFmtId="0" fontId="15" fillId="0" borderId="26" xfId="0" applyNumberFormat="1" applyFont="1" applyFill="1" applyBorder="1" applyAlignment="1">
      <alignment horizontal="left" vertical="center"/>
    </xf>
    <xf numFmtId="0" fontId="15" fillId="0" borderId="27" xfId="0" applyNumberFormat="1" applyFont="1" applyFill="1" applyBorder="1" applyAlignment="1">
      <alignment horizontal="left" vertical="center"/>
    </xf>
    <xf numFmtId="0" fontId="15" fillId="0" borderId="15" xfId="0" applyNumberFormat="1" applyFont="1" applyFill="1" applyBorder="1" applyAlignment="1">
      <alignment horizontal="left" vertical="center"/>
    </xf>
    <xf numFmtId="41" fontId="18" fillId="0" borderId="6" xfId="1" applyNumberFormat="1" applyFont="1" applyFill="1" applyBorder="1" applyAlignment="1">
      <alignment horizontal="center" vertical="center"/>
    </xf>
    <xf numFmtId="41" fontId="18" fillId="0" borderId="7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662940</xdr:colOff>
      <xdr:row>57</xdr:row>
      <xdr:rowOff>60960</xdr:rowOff>
    </xdr:from>
    <xdr:to>
      <xdr:col>0</xdr:col>
      <xdr:colOff>662940</xdr:colOff>
      <xdr:row>58</xdr:row>
      <xdr:rowOff>0</xdr:rowOff>
    </xdr:to>
    <xdr:pic>
      <xdr:nvPicPr>
        <xdr:cNvPr id="2" name="그림 1" descr="도장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830035" y="19186072"/>
          <a:ext cx="0" cy="35378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>
    <xdr:from>
      <xdr:col>0</xdr:col>
      <xdr:colOff>662940</xdr:colOff>
      <xdr:row>57</xdr:row>
      <xdr:rowOff>60960</xdr:rowOff>
    </xdr:from>
    <xdr:to>
      <xdr:col>0</xdr:col>
      <xdr:colOff>662940</xdr:colOff>
      <xdr:row>58</xdr:row>
      <xdr:rowOff>0</xdr:rowOff>
    </xdr:to>
    <xdr:pic>
      <xdr:nvPicPr>
        <xdr:cNvPr id="3" name="그림 2" descr="도장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830035" y="19186072"/>
          <a:ext cx="0" cy="35378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58"/>
  <sheetViews>
    <sheetView tabSelected="1" view="pageBreakPreview" zoomScale="70" zoomScaleNormal="70" zoomScaleSheetLayoutView="70" workbookViewId="0">
      <selection sqref="A1:I1"/>
    </sheetView>
  </sheetViews>
  <sheetFormatPr defaultColWidth="8.75" defaultRowHeight="16.5" x14ac:dyDescent="0.3"/>
  <cols>
    <col min="2" max="2" width="9" style="1"/>
    <col min="3" max="3" width="40.5" style="3" customWidth="1"/>
    <col min="4" max="4" width="114.25" customWidth="1"/>
    <col min="5" max="5" width="9.625" style="2" bestFit="1" customWidth="1"/>
    <col min="6" max="6" width="9" style="1"/>
    <col min="7" max="7" width="15.75" style="4" customWidth="1"/>
    <col min="8" max="8" width="16.625" style="4" bestFit="1" customWidth="1"/>
    <col min="9" max="9" width="54.25" style="3" bestFit="1" customWidth="1"/>
    <col min="12" max="12" width="10.625" bestFit="1" customWidth="1"/>
    <col min="13" max="13" width="14.625" bestFit="1" customWidth="1"/>
  </cols>
  <sheetData>
    <row r="1" spans="1:9" ht="38.25" x14ac:dyDescent="0.3">
      <c r="A1" s="105" t="s">
        <v>116</v>
      </c>
      <c r="B1" s="105"/>
      <c r="C1" s="105"/>
      <c r="D1" s="105"/>
      <c r="E1" s="105"/>
      <c r="F1" s="105"/>
      <c r="G1" s="105"/>
      <c r="H1" s="105"/>
      <c r="I1" s="105"/>
    </row>
    <row r="2" spans="1:9" ht="10.5" customHeight="1" x14ac:dyDescent="0.3">
      <c r="A2" s="6"/>
      <c r="B2" s="5"/>
      <c r="C2" s="5"/>
      <c r="D2" s="5"/>
      <c r="E2" s="5"/>
      <c r="F2" s="5"/>
      <c r="G2" s="5"/>
      <c r="H2" s="5"/>
      <c r="I2" s="5"/>
    </row>
    <row r="3" spans="1:9" s="18" customFormat="1" ht="30" customHeight="1" thickBot="1" x14ac:dyDescent="0.35">
      <c r="A3" s="87" t="s">
        <v>125</v>
      </c>
      <c r="B3" s="17"/>
      <c r="C3" s="17"/>
      <c r="D3" s="17"/>
      <c r="E3" s="17"/>
      <c r="F3" s="17"/>
      <c r="G3" s="17"/>
      <c r="H3" s="17"/>
      <c r="I3" s="17"/>
    </row>
    <row r="4" spans="1:9" ht="30" customHeight="1" thickBot="1" x14ac:dyDescent="0.35">
      <c r="A4" s="108" t="s">
        <v>6</v>
      </c>
      <c r="B4" s="109"/>
      <c r="C4" s="110"/>
      <c r="D4" s="32" t="s">
        <v>40</v>
      </c>
      <c r="E4" s="32" t="s">
        <v>7</v>
      </c>
      <c r="F4" s="32" t="s">
        <v>17</v>
      </c>
      <c r="G4" s="33" t="s">
        <v>41</v>
      </c>
      <c r="H4" s="33" t="s">
        <v>38</v>
      </c>
      <c r="I4" s="34" t="s">
        <v>8</v>
      </c>
    </row>
    <row r="5" spans="1:9" ht="35.25" thickTop="1" x14ac:dyDescent="0.3">
      <c r="A5" s="119" t="s">
        <v>130</v>
      </c>
      <c r="B5" s="115" t="s">
        <v>47</v>
      </c>
      <c r="C5" s="53" t="s">
        <v>19</v>
      </c>
      <c r="D5" s="47" t="s">
        <v>84</v>
      </c>
      <c r="E5" s="48">
        <v>1</v>
      </c>
      <c r="F5" s="49" t="s">
        <v>14</v>
      </c>
      <c r="G5" s="54"/>
      <c r="H5" s="55">
        <f t="shared" ref="H5:H50" si="0">ROUND(G5*E5,0)</f>
        <v>0</v>
      </c>
      <c r="I5" s="56"/>
    </row>
    <row r="6" spans="1:9" ht="17.25" x14ac:dyDescent="0.3">
      <c r="A6" s="119"/>
      <c r="B6" s="111"/>
      <c r="C6" s="52" t="s">
        <v>3</v>
      </c>
      <c r="D6" s="52" t="s">
        <v>67</v>
      </c>
      <c r="E6" s="35">
        <v>2</v>
      </c>
      <c r="F6" s="40" t="s">
        <v>16</v>
      </c>
      <c r="G6" s="123">
        <v>3000000</v>
      </c>
      <c r="H6" s="123">
        <f t="shared" si="0"/>
        <v>6000000</v>
      </c>
      <c r="I6" s="42" t="s">
        <v>100</v>
      </c>
    </row>
    <row r="7" spans="1:9" ht="17.25" x14ac:dyDescent="0.3">
      <c r="A7" s="119"/>
      <c r="B7" s="111"/>
      <c r="C7" s="50" t="s">
        <v>96</v>
      </c>
      <c r="D7" s="50" t="s">
        <v>81</v>
      </c>
      <c r="E7" s="36">
        <v>1</v>
      </c>
      <c r="F7" s="51" t="s">
        <v>14</v>
      </c>
      <c r="G7" s="124">
        <v>5000000</v>
      </c>
      <c r="H7" s="124">
        <f t="shared" si="0"/>
        <v>5000000</v>
      </c>
      <c r="I7" s="57" t="s">
        <v>99</v>
      </c>
    </row>
    <row r="8" spans="1:9" ht="17.25" x14ac:dyDescent="0.3">
      <c r="A8" s="119"/>
      <c r="B8" s="111" t="s">
        <v>46</v>
      </c>
      <c r="C8" s="113" t="s">
        <v>39</v>
      </c>
      <c r="D8" s="58" t="s">
        <v>78</v>
      </c>
      <c r="E8" s="37">
        <v>5</v>
      </c>
      <c r="F8" s="59" t="s">
        <v>9</v>
      </c>
      <c r="G8" s="55"/>
      <c r="H8" s="55">
        <f t="shared" si="0"/>
        <v>0</v>
      </c>
      <c r="I8" s="60" t="s">
        <v>21</v>
      </c>
    </row>
    <row r="9" spans="1:9" ht="17.25" x14ac:dyDescent="0.3">
      <c r="A9" s="119"/>
      <c r="B9" s="112"/>
      <c r="C9" s="114"/>
      <c r="D9" s="73" t="s">
        <v>126</v>
      </c>
      <c r="E9" s="35">
        <v>1</v>
      </c>
      <c r="F9" s="40" t="s">
        <v>14</v>
      </c>
      <c r="G9" s="41"/>
      <c r="H9" s="41">
        <f t="shared" si="0"/>
        <v>0</v>
      </c>
      <c r="I9" s="43" t="s">
        <v>99</v>
      </c>
    </row>
    <row r="10" spans="1:9" ht="17.25" x14ac:dyDescent="0.3">
      <c r="A10" s="119"/>
      <c r="B10" s="112"/>
      <c r="C10" s="116" t="s">
        <v>74</v>
      </c>
      <c r="D10" s="39" t="s">
        <v>55</v>
      </c>
      <c r="E10" s="35">
        <v>2</v>
      </c>
      <c r="F10" s="40" t="s">
        <v>48</v>
      </c>
      <c r="G10" s="61"/>
      <c r="H10" s="41">
        <f t="shared" si="0"/>
        <v>0</v>
      </c>
      <c r="I10" s="62" t="s">
        <v>23</v>
      </c>
    </row>
    <row r="11" spans="1:9" ht="17.25" x14ac:dyDescent="0.3">
      <c r="A11" s="119"/>
      <c r="B11" s="112"/>
      <c r="C11" s="117"/>
      <c r="D11" s="38" t="s">
        <v>98</v>
      </c>
      <c r="E11" s="35">
        <v>1</v>
      </c>
      <c r="F11" s="40" t="s">
        <v>45</v>
      </c>
      <c r="G11" s="61"/>
      <c r="H11" s="41">
        <f t="shared" si="0"/>
        <v>0</v>
      </c>
      <c r="I11" s="62" t="s">
        <v>99</v>
      </c>
    </row>
    <row r="12" spans="1:9" s="7" customFormat="1" ht="35.25" customHeight="1" x14ac:dyDescent="0.3">
      <c r="A12" s="119"/>
      <c r="B12" s="95" t="s">
        <v>42</v>
      </c>
      <c r="C12" s="91" t="s">
        <v>33</v>
      </c>
      <c r="D12" s="65" t="s">
        <v>106</v>
      </c>
      <c r="E12" s="66">
        <v>90</v>
      </c>
      <c r="F12" s="67" t="s">
        <v>9</v>
      </c>
      <c r="G12" s="68"/>
      <c r="H12" s="68">
        <f t="shared" si="0"/>
        <v>0</v>
      </c>
      <c r="I12" s="106" t="s">
        <v>49</v>
      </c>
    </row>
    <row r="13" spans="1:9" s="7" customFormat="1" ht="17.25" x14ac:dyDescent="0.3">
      <c r="A13" s="119"/>
      <c r="B13" s="96"/>
      <c r="C13" s="114"/>
      <c r="D13" s="69" t="s">
        <v>90</v>
      </c>
      <c r="E13" s="70">
        <v>10</v>
      </c>
      <c r="F13" s="71" t="s">
        <v>9</v>
      </c>
      <c r="G13" s="72"/>
      <c r="H13" s="72">
        <f t="shared" si="0"/>
        <v>0</v>
      </c>
      <c r="I13" s="107"/>
    </row>
    <row r="14" spans="1:9" s="7" customFormat="1" ht="17.25" x14ac:dyDescent="0.3">
      <c r="A14" s="119"/>
      <c r="B14" s="96"/>
      <c r="C14" s="114"/>
      <c r="D14" s="69" t="s">
        <v>91</v>
      </c>
      <c r="E14" s="70">
        <v>2</v>
      </c>
      <c r="F14" s="71" t="s">
        <v>9</v>
      </c>
      <c r="G14" s="72"/>
      <c r="H14" s="72">
        <f t="shared" si="0"/>
        <v>0</v>
      </c>
      <c r="I14" s="107"/>
    </row>
    <row r="15" spans="1:9" s="7" customFormat="1" ht="69" x14ac:dyDescent="0.3">
      <c r="A15" s="119"/>
      <c r="B15" s="96"/>
      <c r="C15" s="114"/>
      <c r="D15" s="73" t="s">
        <v>107</v>
      </c>
      <c r="E15" s="70">
        <f>50*11</f>
        <v>550</v>
      </c>
      <c r="F15" s="71" t="s">
        <v>9</v>
      </c>
      <c r="G15" s="72"/>
      <c r="H15" s="72">
        <f t="shared" si="0"/>
        <v>0</v>
      </c>
      <c r="I15" s="107"/>
    </row>
    <row r="16" spans="1:9" s="7" customFormat="1" ht="17.25" x14ac:dyDescent="0.3">
      <c r="A16" s="119"/>
      <c r="B16" s="96"/>
      <c r="C16" s="118" t="s">
        <v>28</v>
      </c>
      <c r="D16" s="69" t="s">
        <v>0</v>
      </c>
      <c r="E16" s="70">
        <v>4250</v>
      </c>
      <c r="F16" s="71" t="s">
        <v>13</v>
      </c>
      <c r="G16" s="72"/>
      <c r="H16" s="72">
        <f t="shared" si="0"/>
        <v>0</v>
      </c>
      <c r="I16" s="74" t="s">
        <v>75</v>
      </c>
    </row>
    <row r="17" spans="1:13" s="7" customFormat="1" ht="17.25" x14ac:dyDescent="0.3">
      <c r="A17" s="119"/>
      <c r="B17" s="96"/>
      <c r="C17" s="116"/>
      <c r="D17" s="69" t="s">
        <v>25</v>
      </c>
      <c r="E17" s="70">
        <v>4250</v>
      </c>
      <c r="F17" s="71" t="s">
        <v>13</v>
      </c>
      <c r="G17" s="72"/>
      <c r="H17" s="72">
        <f t="shared" si="0"/>
        <v>0</v>
      </c>
      <c r="I17" s="74" t="s">
        <v>105</v>
      </c>
    </row>
    <row r="18" spans="1:13" s="7" customFormat="1" ht="50.25" customHeight="1" x14ac:dyDescent="0.3">
      <c r="A18" s="119"/>
      <c r="B18" s="96"/>
      <c r="C18" s="116"/>
      <c r="D18" s="73" t="s">
        <v>92</v>
      </c>
      <c r="E18" s="70">
        <v>4250</v>
      </c>
      <c r="F18" s="71" t="s">
        <v>48</v>
      </c>
      <c r="G18" s="72"/>
      <c r="H18" s="72">
        <f t="shared" si="0"/>
        <v>0</v>
      </c>
      <c r="I18" s="74" t="s">
        <v>105</v>
      </c>
    </row>
    <row r="19" spans="1:13" s="7" customFormat="1" ht="17.25" x14ac:dyDescent="0.3">
      <c r="A19" s="119"/>
      <c r="B19" s="96"/>
      <c r="C19" s="52" t="s">
        <v>34</v>
      </c>
      <c r="D19" s="69" t="s">
        <v>93</v>
      </c>
      <c r="E19" s="70">
        <v>4250</v>
      </c>
      <c r="F19" s="71" t="s">
        <v>13</v>
      </c>
      <c r="G19" s="72"/>
      <c r="H19" s="72">
        <f t="shared" si="0"/>
        <v>0</v>
      </c>
      <c r="I19" s="75" t="s">
        <v>105</v>
      </c>
    </row>
    <row r="20" spans="1:13" s="7" customFormat="1" ht="17.25" x14ac:dyDescent="0.3">
      <c r="A20" s="119"/>
      <c r="B20" s="96"/>
      <c r="C20" s="52" t="s">
        <v>30</v>
      </c>
      <c r="D20" s="69" t="s">
        <v>128</v>
      </c>
      <c r="E20" s="70">
        <v>1</v>
      </c>
      <c r="F20" s="71" t="s">
        <v>69</v>
      </c>
      <c r="G20" s="123">
        <v>40000000</v>
      </c>
      <c r="H20" s="123">
        <f t="shared" si="0"/>
        <v>40000000</v>
      </c>
      <c r="I20" s="75" t="s">
        <v>99</v>
      </c>
      <c r="M20" s="8"/>
    </row>
    <row r="21" spans="1:13" s="7" customFormat="1" ht="19.5" customHeight="1" x14ac:dyDescent="0.3">
      <c r="A21" s="119"/>
      <c r="B21" s="96"/>
      <c r="C21" s="52" t="s">
        <v>24</v>
      </c>
      <c r="D21" s="69" t="s">
        <v>127</v>
      </c>
      <c r="E21" s="70">
        <v>1</v>
      </c>
      <c r="F21" s="71" t="s">
        <v>45</v>
      </c>
      <c r="G21" s="72"/>
      <c r="H21" s="72">
        <f t="shared" si="0"/>
        <v>0</v>
      </c>
      <c r="I21" s="89" t="s">
        <v>99</v>
      </c>
      <c r="M21" s="8"/>
    </row>
    <row r="22" spans="1:13" s="7" customFormat="1" ht="18.75" customHeight="1" x14ac:dyDescent="0.3">
      <c r="A22" s="119"/>
      <c r="B22" s="96"/>
      <c r="C22" s="52" t="s">
        <v>65</v>
      </c>
      <c r="D22" s="73" t="s">
        <v>31</v>
      </c>
      <c r="E22" s="70">
        <v>1</v>
      </c>
      <c r="F22" s="71" t="s">
        <v>14</v>
      </c>
      <c r="G22" s="72"/>
      <c r="H22" s="72">
        <f t="shared" si="0"/>
        <v>0</v>
      </c>
      <c r="I22" s="75" t="s">
        <v>99</v>
      </c>
      <c r="M22" s="8"/>
    </row>
    <row r="23" spans="1:13" s="7" customFormat="1" ht="17.25" x14ac:dyDescent="0.3">
      <c r="A23" s="119"/>
      <c r="B23" s="96"/>
      <c r="C23" s="52" t="s">
        <v>2</v>
      </c>
      <c r="D23" s="69" t="s">
        <v>129</v>
      </c>
      <c r="E23" s="70">
        <v>340</v>
      </c>
      <c r="F23" s="71" t="s">
        <v>13</v>
      </c>
      <c r="G23" s="72"/>
      <c r="H23" s="72">
        <f t="shared" si="0"/>
        <v>0</v>
      </c>
      <c r="I23" s="107" t="s">
        <v>20</v>
      </c>
    </row>
    <row r="24" spans="1:13" s="7" customFormat="1" ht="17.25" x14ac:dyDescent="0.3">
      <c r="A24" s="119"/>
      <c r="B24" s="96"/>
      <c r="C24" s="52" t="s">
        <v>22</v>
      </c>
      <c r="D24" s="69" t="s">
        <v>50</v>
      </c>
      <c r="E24" s="70">
        <f>E23*0.05</f>
        <v>17</v>
      </c>
      <c r="F24" s="71" t="s">
        <v>13</v>
      </c>
      <c r="G24" s="72"/>
      <c r="H24" s="72">
        <f t="shared" si="0"/>
        <v>0</v>
      </c>
      <c r="I24" s="107"/>
    </row>
    <row r="25" spans="1:13" s="7" customFormat="1" ht="17.25" x14ac:dyDescent="0.3">
      <c r="A25" s="119"/>
      <c r="B25" s="96"/>
      <c r="C25" s="52" t="s">
        <v>5</v>
      </c>
      <c r="D25" s="69" t="s">
        <v>68</v>
      </c>
      <c r="E25" s="70">
        <v>100</v>
      </c>
      <c r="F25" s="71" t="s">
        <v>13</v>
      </c>
      <c r="G25" s="72"/>
      <c r="H25" s="72">
        <f t="shared" si="0"/>
        <v>0</v>
      </c>
      <c r="I25" s="107"/>
    </row>
    <row r="26" spans="1:13" s="7" customFormat="1" ht="17.25" x14ac:dyDescent="0.3">
      <c r="A26" s="119"/>
      <c r="B26" s="96"/>
      <c r="C26" s="52" t="s">
        <v>101</v>
      </c>
      <c r="D26" s="69" t="s">
        <v>102</v>
      </c>
      <c r="E26" s="70">
        <v>4250</v>
      </c>
      <c r="F26" s="71" t="s">
        <v>60</v>
      </c>
      <c r="G26" s="72"/>
      <c r="H26" s="72">
        <f t="shared" si="0"/>
        <v>0</v>
      </c>
      <c r="I26" s="74" t="s">
        <v>43</v>
      </c>
    </row>
    <row r="27" spans="1:13" s="7" customFormat="1" ht="17.25" x14ac:dyDescent="0.3">
      <c r="A27" s="119"/>
      <c r="B27" s="96"/>
      <c r="C27" s="52" t="s">
        <v>103</v>
      </c>
      <c r="D27" s="69" t="s">
        <v>104</v>
      </c>
      <c r="E27" s="70">
        <v>1</v>
      </c>
      <c r="F27" s="71" t="s">
        <v>14</v>
      </c>
      <c r="G27" s="72"/>
      <c r="H27" s="72">
        <f t="shared" si="0"/>
        <v>0</v>
      </c>
      <c r="I27" s="76"/>
    </row>
    <row r="28" spans="1:13" s="7" customFormat="1" ht="17.25" x14ac:dyDescent="0.3">
      <c r="A28" s="119"/>
      <c r="B28" s="95" t="s">
        <v>37</v>
      </c>
      <c r="C28" s="91" t="s">
        <v>32</v>
      </c>
      <c r="D28" s="77" t="s">
        <v>62</v>
      </c>
      <c r="E28" s="66">
        <v>2</v>
      </c>
      <c r="F28" s="67" t="s">
        <v>12</v>
      </c>
      <c r="G28" s="68"/>
      <c r="H28" s="68">
        <f t="shared" ref="H28:H29" si="1">ROUND(G28*E28,0)</f>
        <v>0</v>
      </c>
      <c r="I28" s="120" t="s">
        <v>52</v>
      </c>
    </row>
    <row r="29" spans="1:13" s="7" customFormat="1" ht="17.25" x14ac:dyDescent="0.3">
      <c r="A29" s="119"/>
      <c r="B29" s="96"/>
      <c r="C29" s="92"/>
      <c r="D29" s="69" t="s">
        <v>63</v>
      </c>
      <c r="E29" s="70">
        <v>8</v>
      </c>
      <c r="F29" s="71" t="s">
        <v>12</v>
      </c>
      <c r="G29" s="72"/>
      <c r="H29" s="72">
        <f t="shared" si="1"/>
        <v>0</v>
      </c>
      <c r="I29" s="121"/>
    </row>
    <row r="30" spans="1:13" s="7" customFormat="1" ht="17.25" x14ac:dyDescent="0.3">
      <c r="A30" s="119"/>
      <c r="B30" s="96"/>
      <c r="C30" s="92" t="s">
        <v>59</v>
      </c>
      <c r="D30" s="69" t="s">
        <v>61</v>
      </c>
      <c r="E30" s="70">
        <v>2</v>
      </c>
      <c r="F30" s="71" t="s">
        <v>12</v>
      </c>
      <c r="G30" s="72"/>
      <c r="H30" s="72">
        <f t="shared" si="0"/>
        <v>0</v>
      </c>
      <c r="I30" s="121"/>
    </row>
    <row r="31" spans="1:13" s="7" customFormat="1" ht="17.25" x14ac:dyDescent="0.3">
      <c r="A31" s="119"/>
      <c r="B31" s="96"/>
      <c r="C31" s="92"/>
      <c r="D31" s="69" t="s">
        <v>70</v>
      </c>
      <c r="E31" s="70">
        <v>8</v>
      </c>
      <c r="F31" s="71" t="s">
        <v>12</v>
      </c>
      <c r="G31" s="72"/>
      <c r="H31" s="72">
        <f t="shared" si="0"/>
        <v>0</v>
      </c>
      <c r="I31" s="121"/>
    </row>
    <row r="32" spans="1:13" s="7" customFormat="1" ht="34.5" x14ac:dyDescent="0.3">
      <c r="A32" s="119"/>
      <c r="B32" s="96"/>
      <c r="C32" s="38" t="s">
        <v>57</v>
      </c>
      <c r="D32" s="69" t="s">
        <v>71</v>
      </c>
      <c r="E32" s="70">
        <v>1</v>
      </c>
      <c r="F32" s="71" t="s">
        <v>58</v>
      </c>
      <c r="G32" s="72"/>
      <c r="H32" s="72">
        <f t="shared" si="0"/>
        <v>0</v>
      </c>
      <c r="I32" s="122"/>
    </row>
    <row r="33" spans="1:9" s="7" customFormat="1" ht="17.25" x14ac:dyDescent="0.3">
      <c r="A33" s="119"/>
      <c r="B33" s="96"/>
      <c r="C33" s="38" t="s">
        <v>29</v>
      </c>
      <c r="D33" s="69" t="s">
        <v>51</v>
      </c>
      <c r="E33" s="70">
        <v>1</v>
      </c>
      <c r="F33" s="71" t="s">
        <v>14</v>
      </c>
      <c r="G33" s="123">
        <v>80000000</v>
      </c>
      <c r="H33" s="123">
        <f t="shared" si="0"/>
        <v>80000000</v>
      </c>
      <c r="I33" s="75" t="s">
        <v>100</v>
      </c>
    </row>
    <row r="34" spans="1:9" s="7" customFormat="1" ht="17.25" x14ac:dyDescent="0.3">
      <c r="A34" s="119"/>
      <c r="B34" s="96"/>
      <c r="C34" s="114" t="s">
        <v>26</v>
      </c>
      <c r="D34" s="69" t="s">
        <v>136</v>
      </c>
      <c r="E34" s="70">
        <v>1</v>
      </c>
      <c r="F34" s="71" t="s">
        <v>14</v>
      </c>
      <c r="G34" s="72"/>
      <c r="H34" s="72">
        <f t="shared" si="0"/>
        <v>0</v>
      </c>
      <c r="I34" s="76" t="s">
        <v>99</v>
      </c>
    </row>
    <row r="35" spans="1:9" s="7" customFormat="1" ht="51.75" x14ac:dyDescent="0.3">
      <c r="A35" s="119"/>
      <c r="B35" s="96"/>
      <c r="C35" s="114"/>
      <c r="D35" s="73" t="s">
        <v>131</v>
      </c>
      <c r="E35" s="70">
        <v>1</v>
      </c>
      <c r="F35" s="71" t="s">
        <v>14</v>
      </c>
      <c r="G35" s="72"/>
      <c r="H35" s="72">
        <f t="shared" si="0"/>
        <v>0</v>
      </c>
      <c r="I35" s="75" t="s">
        <v>99</v>
      </c>
    </row>
    <row r="36" spans="1:9" s="7" customFormat="1" ht="17.25" x14ac:dyDescent="0.3">
      <c r="A36" s="119"/>
      <c r="B36" s="96"/>
      <c r="C36" s="52" t="s">
        <v>66</v>
      </c>
      <c r="D36" s="69" t="s">
        <v>64</v>
      </c>
      <c r="E36" s="70">
        <v>1</v>
      </c>
      <c r="F36" s="71" t="s">
        <v>14</v>
      </c>
      <c r="G36" s="72"/>
      <c r="H36" s="72">
        <f t="shared" si="0"/>
        <v>0</v>
      </c>
      <c r="I36" s="75" t="s">
        <v>99</v>
      </c>
    </row>
    <row r="37" spans="1:9" s="7" customFormat="1" ht="17.25" x14ac:dyDescent="0.3">
      <c r="A37" s="119"/>
      <c r="B37" s="96"/>
      <c r="C37" s="52" t="s">
        <v>122</v>
      </c>
      <c r="D37" s="69" t="s">
        <v>132</v>
      </c>
      <c r="E37" s="70">
        <v>240</v>
      </c>
      <c r="F37" s="71" t="s">
        <v>13</v>
      </c>
      <c r="G37" s="72"/>
      <c r="H37" s="72">
        <f t="shared" si="0"/>
        <v>0</v>
      </c>
      <c r="I37" s="74" t="s">
        <v>23</v>
      </c>
    </row>
    <row r="38" spans="1:9" s="7" customFormat="1" ht="17.25" x14ac:dyDescent="0.3">
      <c r="A38" s="119"/>
      <c r="B38" s="96"/>
      <c r="C38" s="69" t="s">
        <v>123</v>
      </c>
      <c r="D38" s="69" t="s">
        <v>124</v>
      </c>
      <c r="E38" s="70">
        <v>60</v>
      </c>
      <c r="F38" s="71" t="s">
        <v>48</v>
      </c>
      <c r="G38" s="88"/>
      <c r="H38" s="88">
        <f t="shared" si="0"/>
        <v>0</v>
      </c>
      <c r="I38" s="74" t="s">
        <v>23</v>
      </c>
    </row>
    <row r="39" spans="1:9" s="7" customFormat="1" ht="17.25" x14ac:dyDescent="0.3">
      <c r="A39" s="119"/>
      <c r="B39" s="96"/>
      <c r="C39" s="52" t="s">
        <v>27</v>
      </c>
      <c r="D39" s="78" t="s">
        <v>133</v>
      </c>
      <c r="E39" s="70">
        <v>340</v>
      </c>
      <c r="F39" s="71" t="s">
        <v>53</v>
      </c>
      <c r="G39" s="72"/>
      <c r="H39" s="72">
        <f t="shared" si="0"/>
        <v>0</v>
      </c>
      <c r="I39" s="74" t="s">
        <v>76</v>
      </c>
    </row>
    <row r="40" spans="1:9" s="7" customFormat="1" ht="17.25" x14ac:dyDescent="0.3">
      <c r="A40" s="119"/>
      <c r="B40" s="96"/>
      <c r="C40" s="52" t="s">
        <v>83</v>
      </c>
      <c r="D40" s="78" t="s">
        <v>85</v>
      </c>
      <c r="E40" s="70">
        <v>2</v>
      </c>
      <c r="F40" s="71" t="s">
        <v>53</v>
      </c>
      <c r="G40" s="72"/>
      <c r="H40" s="72">
        <f t="shared" si="0"/>
        <v>0</v>
      </c>
      <c r="I40" s="74" t="s">
        <v>72</v>
      </c>
    </row>
    <row r="41" spans="1:9" s="7" customFormat="1" ht="17.25" x14ac:dyDescent="0.3">
      <c r="A41" s="119"/>
      <c r="B41" s="96"/>
      <c r="C41" s="114" t="s">
        <v>36</v>
      </c>
      <c r="D41" s="69" t="s">
        <v>73</v>
      </c>
      <c r="E41" s="70">
        <v>340</v>
      </c>
      <c r="F41" s="71" t="s">
        <v>86</v>
      </c>
      <c r="G41" s="72"/>
      <c r="H41" s="72">
        <f t="shared" si="0"/>
        <v>0</v>
      </c>
      <c r="I41" s="74" t="s">
        <v>77</v>
      </c>
    </row>
    <row r="42" spans="1:9" s="7" customFormat="1" ht="17.25" x14ac:dyDescent="0.3">
      <c r="A42" s="119"/>
      <c r="B42" s="96"/>
      <c r="C42" s="114"/>
      <c r="D42" s="69" t="s">
        <v>82</v>
      </c>
      <c r="E42" s="70">
        <v>340</v>
      </c>
      <c r="F42" s="71" t="s">
        <v>86</v>
      </c>
      <c r="G42" s="72"/>
      <c r="H42" s="72">
        <f t="shared" si="0"/>
        <v>0</v>
      </c>
      <c r="I42" s="79" t="s">
        <v>35</v>
      </c>
    </row>
    <row r="43" spans="1:9" s="7" customFormat="1" ht="17.25" x14ac:dyDescent="0.3">
      <c r="A43" s="119"/>
      <c r="B43" s="96"/>
      <c r="C43" s="114"/>
      <c r="D43" s="69" t="s">
        <v>115</v>
      </c>
      <c r="E43" s="70">
        <v>255</v>
      </c>
      <c r="F43" s="71" t="s">
        <v>13</v>
      </c>
      <c r="G43" s="72"/>
      <c r="H43" s="72">
        <f t="shared" si="0"/>
        <v>0</v>
      </c>
      <c r="I43" s="79" t="s">
        <v>44</v>
      </c>
    </row>
    <row r="44" spans="1:9" s="7" customFormat="1" ht="17.25" x14ac:dyDescent="0.3">
      <c r="A44" s="119"/>
      <c r="B44" s="96"/>
      <c r="C44" s="52" t="s">
        <v>1</v>
      </c>
      <c r="D44" s="73" t="s">
        <v>134</v>
      </c>
      <c r="E44" s="70">
        <v>90</v>
      </c>
      <c r="F44" s="71" t="s">
        <v>88</v>
      </c>
      <c r="G44" s="72"/>
      <c r="H44" s="72">
        <f t="shared" si="0"/>
        <v>0</v>
      </c>
      <c r="I44" s="76" t="s">
        <v>89</v>
      </c>
    </row>
    <row r="45" spans="1:9" s="7" customFormat="1" ht="34.5" x14ac:dyDescent="0.3">
      <c r="A45" s="119"/>
      <c r="B45" s="96"/>
      <c r="C45" s="44" t="s">
        <v>112</v>
      </c>
      <c r="D45" s="73" t="s">
        <v>94</v>
      </c>
      <c r="E45" s="70">
        <v>20</v>
      </c>
      <c r="F45" s="71" t="s">
        <v>13</v>
      </c>
      <c r="G45" s="72"/>
      <c r="H45" s="72">
        <f>ROUND(G45*E45,0)</f>
        <v>0</v>
      </c>
      <c r="I45" s="74" t="s">
        <v>23</v>
      </c>
    </row>
    <row r="46" spans="1:9" s="7" customFormat="1" ht="34.5" x14ac:dyDescent="0.3">
      <c r="A46" s="119"/>
      <c r="B46" s="96"/>
      <c r="C46" s="44" t="s">
        <v>111</v>
      </c>
      <c r="D46" s="73" t="s">
        <v>87</v>
      </c>
      <c r="E46" s="70">
        <v>2</v>
      </c>
      <c r="F46" s="71" t="s">
        <v>13</v>
      </c>
      <c r="G46" s="72"/>
      <c r="H46" s="72">
        <f t="shared" si="0"/>
        <v>0</v>
      </c>
      <c r="I46" s="74" t="s">
        <v>23</v>
      </c>
    </row>
    <row r="47" spans="1:9" s="7" customFormat="1" ht="34.5" x14ac:dyDescent="0.3">
      <c r="A47" s="119"/>
      <c r="B47" s="96"/>
      <c r="C47" s="44" t="s">
        <v>110</v>
      </c>
      <c r="D47" s="73" t="s">
        <v>135</v>
      </c>
      <c r="E47" s="70">
        <v>120</v>
      </c>
      <c r="F47" s="71" t="s">
        <v>13</v>
      </c>
      <c r="G47" s="72"/>
      <c r="H47" s="72">
        <f t="shared" si="0"/>
        <v>0</v>
      </c>
      <c r="I47" s="74" t="s">
        <v>23</v>
      </c>
    </row>
    <row r="48" spans="1:9" s="7" customFormat="1" ht="17.25" x14ac:dyDescent="0.3">
      <c r="A48" s="119"/>
      <c r="B48" s="96"/>
      <c r="C48" s="52" t="s">
        <v>56</v>
      </c>
      <c r="D48" s="69" t="s">
        <v>108</v>
      </c>
      <c r="E48" s="70">
        <v>340</v>
      </c>
      <c r="F48" s="71" t="s">
        <v>48</v>
      </c>
      <c r="G48" s="72"/>
      <c r="H48" s="72">
        <f t="shared" si="0"/>
        <v>0</v>
      </c>
      <c r="I48" s="74" t="s">
        <v>109</v>
      </c>
    </row>
    <row r="49" spans="1:9" s="7" customFormat="1" ht="17.25" x14ac:dyDescent="0.3">
      <c r="A49" s="119"/>
      <c r="B49" s="96"/>
      <c r="C49" s="63" t="s">
        <v>79</v>
      </c>
      <c r="D49" s="64" t="s">
        <v>80</v>
      </c>
      <c r="E49" s="80">
        <v>1</v>
      </c>
      <c r="F49" s="81" t="s">
        <v>45</v>
      </c>
      <c r="G49" s="82"/>
      <c r="H49" s="72">
        <f t="shared" si="0"/>
        <v>0</v>
      </c>
      <c r="I49" s="83"/>
    </row>
    <row r="50" spans="1:9" s="7" customFormat="1" ht="17.25" x14ac:dyDescent="0.3">
      <c r="A50" s="119"/>
      <c r="B50" s="96"/>
      <c r="C50" s="84" t="s">
        <v>113</v>
      </c>
      <c r="D50" s="84" t="s">
        <v>114</v>
      </c>
      <c r="E50" s="90">
        <v>86</v>
      </c>
      <c r="F50" s="85" t="s">
        <v>48</v>
      </c>
      <c r="G50" s="124">
        <v>70000</v>
      </c>
      <c r="H50" s="124">
        <f t="shared" si="0"/>
        <v>6020000</v>
      </c>
      <c r="I50" s="86" t="s">
        <v>100</v>
      </c>
    </row>
    <row r="51" spans="1:9" s="7" customFormat="1" ht="24.95" customHeight="1" x14ac:dyDescent="0.3">
      <c r="A51" s="93" t="s">
        <v>117</v>
      </c>
      <c r="B51" s="94"/>
      <c r="C51" s="94"/>
      <c r="D51" s="94"/>
      <c r="E51" s="94"/>
      <c r="F51" s="94"/>
      <c r="G51" s="94"/>
      <c r="H51" s="45">
        <f>SUM(H5:H50)</f>
        <v>137020000</v>
      </c>
      <c r="I51" s="46"/>
    </row>
    <row r="52" spans="1:9" ht="24.95" customHeight="1" x14ac:dyDescent="0.3">
      <c r="A52" s="103" t="s">
        <v>119</v>
      </c>
      <c r="B52" s="104"/>
      <c r="C52" s="104"/>
      <c r="D52" s="20" t="s">
        <v>54</v>
      </c>
      <c r="E52" s="21"/>
      <c r="F52" s="19" t="s">
        <v>10</v>
      </c>
      <c r="G52" s="22" t="s">
        <v>11</v>
      </c>
      <c r="H52" s="23">
        <f>H51*0.06</f>
        <v>8221200</v>
      </c>
      <c r="I52" s="25"/>
    </row>
    <row r="53" spans="1:9" ht="24.95" customHeight="1" x14ac:dyDescent="0.3">
      <c r="A53" s="103" t="s">
        <v>120</v>
      </c>
      <c r="B53" s="104"/>
      <c r="C53" s="104"/>
      <c r="D53" s="20" t="s">
        <v>118</v>
      </c>
      <c r="E53" s="21"/>
      <c r="F53" s="19" t="s">
        <v>10</v>
      </c>
      <c r="G53" s="22" t="s">
        <v>11</v>
      </c>
      <c r="H53" s="24">
        <f>(H51-H6-H7+H52)*0.1</f>
        <v>13424120</v>
      </c>
      <c r="I53" s="26" t="s">
        <v>95</v>
      </c>
    </row>
    <row r="54" spans="1:9" ht="24.95" customHeight="1" x14ac:dyDescent="0.3">
      <c r="A54" s="101" t="s">
        <v>4</v>
      </c>
      <c r="B54" s="102"/>
      <c r="C54" s="102"/>
      <c r="D54" s="102"/>
      <c r="E54" s="102"/>
      <c r="F54" s="102"/>
      <c r="G54" s="102"/>
      <c r="H54" s="29">
        <f>ROUNDDOWN(SUM(H51:H53),-4)</f>
        <v>158660000</v>
      </c>
      <c r="I54" s="27" t="s">
        <v>121</v>
      </c>
    </row>
    <row r="55" spans="1:9" ht="24.95" customHeight="1" x14ac:dyDescent="0.3">
      <c r="A55" s="99" t="s">
        <v>15</v>
      </c>
      <c r="B55" s="100"/>
      <c r="C55" s="100"/>
      <c r="D55" s="100"/>
      <c r="E55" s="100"/>
      <c r="F55" s="100"/>
      <c r="G55" s="100"/>
      <c r="H55" s="30">
        <f>H54*0.1</f>
        <v>15866000</v>
      </c>
      <c r="I55" s="26"/>
    </row>
    <row r="56" spans="1:9" ht="24.95" customHeight="1" thickBot="1" x14ac:dyDescent="0.35">
      <c r="A56" s="97" t="s">
        <v>18</v>
      </c>
      <c r="B56" s="98"/>
      <c r="C56" s="98"/>
      <c r="D56" s="98"/>
      <c r="E56" s="98"/>
      <c r="F56" s="98"/>
      <c r="G56" s="98"/>
      <c r="H56" s="28">
        <f>SUM(H54:H55)</f>
        <v>174526000</v>
      </c>
      <c r="I56" s="31"/>
    </row>
    <row r="57" spans="1:9" x14ac:dyDescent="0.3">
      <c r="A57" s="9"/>
      <c r="B57" s="9"/>
      <c r="C57" s="9"/>
      <c r="D57" s="9"/>
      <c r="E57" s="9"/>
      <c r="F57" s="9"/>
      <c r="G57" s="9"/>
      <c r="H57" s="10"/>
      <c r="I57" s="11"/>
    </row>
    <row r="58" spans="1:9" ht="27" customHeight="1" x14ac:dyDescent="0.3">
      <c r="A58" s="12" t="s">
        <v>97</v>
      </c>
      <c r="B58" s="13"/>
      <c r="C58" s="14"/>
      <c r="D58" s="7"/>
      <c r="E58" s="15"/>
      <c r="F58" s="13"/>
      <c r="G58" s="16"/>
      <c r="H58" s="16"/>
      <c r="I58" s="14"/>
    </row>
  </sheetData>
  <mergeCells count="24">
    <mergeCell ref="A1:I1"/>
    <mergeCell ref="I12:I15"/>
    <mergeCell ref="I23:I25"/>
    <mergeCell ref="A4:C4"/>
    <mergeCell ref="B8:B11"/>
    <mergeCell ref="C8:C9"/>
    <mergeCell ref="B5:B7"/>
    <mergeCell ref="C12:C15"/>
    <mergeCell ref="C10:C11"/>
    <mergeCell ref="C16:C18"/>
    <mergeCell ref="B12:B27"/>
    <mergeCell ref="A5:A50"/>
    <mergeCell ref="I28:I32"/>
    <mergeCell ref="C30:C31"/>
    <mergeCell ref="C41:C43"/>
    <mergeCell ref="C34:C35"/>
    <mergeCell ref="C28:C29"/>
    <mergeCell ref="A51:G51"/>
    <mergeCell ref="B28:B50"/>
    <mergeCell ref="A56:G56"/>
    <mergeCell ref="A55:G55"/>
    <mergeCell ref="A54:G54"/>
    <mergeCell ref="A53:C53"/>
    <mergeCell ref="A52:C52"/>
  </mergeCells>
  <phoneticPr fontId="6" type="noConversion"/>
  <printOptions horizontalCentered="1" verticalCentered="1"/>
  <pageMargins left="3.9305556565523148E-2" right="3.9305556565523148E-2" top="0.35430556535720825" bottom="0.35430556535720825" header="0.31486111879348755" footer="0.31486111879348755"/>
  <pageSetup paperSize="8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2027년 채용대행 용역 </vt:lpstr>
      <vt:lpstr>'2027년 채용대행 용역 '!Print_Area</vt:lpstr>
      <vt:lpstr>'2027년 채용대행 용역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이석빈</cp:lastModifiedBy>
  <cp:revision>11</cp:revision>
  <cp:lastPrinted>2025-02-18T08:19:19Z</cp:lastPrinted>
  <dcterms:created xsi:type="dcterms:W3CDTF">2017-04-18T04:06:23Z</dcterms:created>
  <dcterms:modified xsi:type="dcterms:W3CDTF">2026-09-28T06:29:25Z</dcterms:modified>
  <cp:version>1200.0100.01</cp:version>
</cp:coreProperties>
</file>