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주요업무\10. 영락공원 제3봉안당 건립사업\1. 설계\16. 계약심사(냉난방기, 자동제어)\★ 계약심사 후\★ (최종) 계약심사 후 설계도서\냉난방기\"/>
    </mc:Choice>
  </mc:AlternateContent>
  <xr:revisionPtr revIDLastSave="0" documentId="13_ncr:1_{DC346F60-CC9B-4116-85BA-122A3D28727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원가계산서 " sheetId="9" r:id="rId1"/>
    <sheet name="공종별집계표" sheetId="7" r:id="rId2"/>
    <sheet name="공종별내역서" sheetId="6" r:id="rId3"/>
    <sheet name=" 공사설정 " sheetId="2" state="hidden" r:id="rId4"/>
  </sheets>
  <definedNames>
    <definedName name="_xlnm.Print_Area" localSheetId="2">공종별내역서!$A$1:$M$81</definedName>
    <definedName name="_xlnm.Print_Area" localSheetId="1">공종별집계표!$A$1:$M$29</definedName>
    <definedName name="_xlnm.Print_Area" localSheetId="0">'원가계산서 '!$A$1:$G$27</definedName>
    <definedName name="_xlnm.Print_Titles" localSheetId="2">공종별내역서!$1:$3</definedName>
    <definedName name="_xlnm.Print_Titles" localSheetId="1">공종별집계표!$1:$4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8" i="6" l="1"/>
  <c r="G7" i="7" s="1"/>
  <c r="H7" i="7" s="1"/>
  <c r="J28" i="6"/>
  <c r="I7" i="7" s="1"/>
  <c r="J7" i="7" s="1"/>
  <c r="H81" i="6" l="1"/>
  <c r="G8" i="7" s="1"/>
  <c r="H8" i="7" s="1"/>
  <c r="G6" i="7" s="1"/>
  <c r="H6" i="7" s="1"/>
  <c r="G5" i="7" s="1"/>
  <c r="H5" i="7" s="1"/>
  <c r="E9" i="9" s="1"/>
  <c r="J81" i="6"/>
  <c r="I8" i="7" s="1"/>
  <c r="J8" i="7" s="1"/>
  <c r="I6" i="7" s="1"/>
  <c r="J6" i="7" s="1"/>
  <c r="I5" i="7" s="1"/>
  <c r="J5" i="7" s="1"/>
  <c r="E18" i="9" l="1"/>
  <c r="E16" i="9"/>
  <c r="E15" i="9"/>
  <c r="E17" i="9" s="1"/>
  <c r="E11" i="9"/>
  <c r="H29" i="7"/>
  <c r="J29" i="7"/>
  <c r="E12" i="9"/>
  <c r="E22" i="9" l="1"/>
  <c r="E21" i="9"/>
  <c r="E14" i="9"/>
  <c r="E13" i="9"/>
  <c r="L28" i="6" l="1"/>
  <c r="F28" i="6"/>
  <c r="E7" i="7" s="1"/>
  <c r="F7" i="7" l="1"/>
  <c r="K7" i="7"/>
  <c r="L7" i="7" l="1"/>
  <c r="L81" i="6" l="1"/>
  <c r="F81" i="6"/>
  <c r="E8" i="7" s="1"/>
  <c r="F8" i="7" l="1"/>
  <c r="K8" i="7"/>
  <c r="L8" i="7" l="1"/>
  <c r="E6" i="7"/>
  <c r="K6" i="7" l="1"/>
  <c r="F6" i="7"/>
  <c r="E5" i="7" l="1"/>
  <c r="L6" i="7"/>
  <c r="K5" i="7" l="1"/>
  <c r="F5" i="7"/>
  <c r="E5" i="9" s="1"/>
  <c r="E8" i="9" s="1"/>
  <c r="E20" i="9" l="1"/>
  <c r="L5" i="7"/>
  <c r="L29" i="7" s="1"/>
  <c r="F29" i="7"/>
  <c r="E23" i="9" l="1"/>
  <c r="E24" i="9" s="1"/>
  <c r="E25" i="9" s="1"/>
  <c r="E26" i="9" s="1"/>
  <c r="E27" i="9" s="1"/>
</calcChain>
</file>

<file path=xl/sharedStrings.xml><?xml version="1.0" encoding="utf-8"?>
<sst xmlns="http://schemas.openxmlformats.org/spreadsheetml/2006/main" count="1067" uniqueCount="384">
  <si>
    <t>공 종 별 집 계 표</t>
  </si>
  <si>
    <t>[ 영락공원제3봉안당등건립사업기계관급공사(봉안당)-냉난방기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</si>
  <si>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</si>
  <si>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</si>
  <si>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</si>
  <si>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</si>
  <si>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</si>
  <si>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</si>
  <si>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</si>
  <si>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</si>
  <si>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</si>
  <si>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</si>
  <si>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</si>
  <si>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</si>
  <si>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</si>
  <si>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</si>
  <si>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</si>
  <si>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</si>
  <si>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</si>
  <si>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</si>
  <si>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</si>
  <si>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</si>
  <si>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</si>
  <si>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</si>
  <si>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</si>
  <si>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</si>
  <si>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</si>
  <si>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</si>
  <si>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</si>
  <si>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</si>
  <si>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</si>
  <si>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</si>
  <si>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</si>
  <si>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</si>
  <si>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</si>
  <si>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</si>
  <si>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</si>
  <si>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</si>
  <si>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</si>
  <si>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</si>
  <si>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</si>
  <si>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</si>
  <si>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</si>
  <si>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</si>
  <si>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</si>
  <si>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</si>
  <si>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</si>
  <si>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</si>
  <si>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</si>
  <si>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</si>
  <si>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</si>
  <si>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영락공원제3봉안당등건립사업기계관급공사(봉안당)-냉난방기</t>
  </si>
  <si>
    <t/>
  </si>
  <si>
    <t>01</t>
  </si>
  <si>
    <t>0101  냉난방기</t>
  </si>
  <si>
    <t>0101</t>
  </si>
  <si>
    <t>010101  냉난방기자재비</t>
  </si>
  <si>
    <t>010101</t>
  </si>
  <si>
    <t>냉난방기</t>
    <phoneticPr fontId="1" type="noConversion"/>
  </si>
  <si>
    <t>전기히트펌프냉난방</t>
  </si>
  <si>
    <t>냉방14.5/난방16.3kW-삼상</t>
  </si>
  <si>
    <t>대</t>
  </si>
  <si>
    <t>44437F2E6D12D240202FEDB68090928BB4564</t>
  </si>
  <si>
    <t>F</t>
  </si>
  <si>
    <t>T</t>
  </si>
  <si>
    <t>01010144437F2E6D12D240202FEDB68090928BB4564</t>
  </si>
  <si>
    <t>전기히트펌프</t>
  </si>
  <si>
    <t>냉방 23.3/난방 25.9kW</t>
  </si>
  <si>
    <t>44437F2E6D12D240202FEDB68090928BB4567</t>
  </si>
  <si>
    <t>01010144437F2E6D12D240202FEDB68090928BB4567</t>
  </si>
  <si>
    <t>냉방 34.8/난방 39.2kW</t>
  </si>
  <si>
    <t>44437F2E6D12D240202FEDB68090928BB4566</t>
  </si>
  <si>
    <t>01010144437F2E6D12D240202FEDB68090928BB4566</t>
  </si>
  <si>
    <t>냉방 46.4/난방 52.2kW</t>
  </si>
  <si>
    <t>44437F2E6D12D240202FEDB68090928BB4569</t>
  </si>
  <si>
    <t>01010144437F2E6D12D240202FEDB68090928BB4569</t>
  </si>
  <si>
    <t>냉방52.2/난방56.7kW</t>
  </si>
  <si>
    <t>44437F2E6D12D240202FEDB68090928BB4568</t>
  </si>
  <si>
    <t>01010144437F2E6D12D240202FEDB68090928BB4568</t>
  </si>
  <si>
    <t>냉방57/난방63kW</t>
  </si>
  <si>
    <t>44437F2E6D12D240202FEDB68090928BB445B</t>
  </si>
  <si>
    <t>01010144437F2E6D12D240202FEDB68090928BB445B</t>
  </si>
  <si>
    <t>가스엔진히트펌프 실외기</t>
  </si>
  <si>
    <t>16HP</t>
  </si>
  <si>
    <t>44437F2D46724200783FDA4E318D6B775BB68</t>
  </si>
  <si>
    <t>01010144437F2D46724200783FDA4E318D6B775BB68</t>
  </si>
  <si>
    <t>20HP</t>
  </si>
  <si>
    <t>44437F2D46724200783FDA4E318D6B775BB6B</t>
  </si>
  <si>
    <t>01010144437F2D46724200783FDA4E318D6B775BB6B</t>
  </si>
  <si>
    <t>천장형 에에콘설치</t>
  </si>
  <si>
    <t>실외기 16kw 이하</t>
  </si>
  <si>
    <t>호표 1</t>
  </si>
  <si>
    <t>451673319372F2E0EF38EE46C0F41</t>
  </si>
  <si>
    <t>010101451673319372F2E0EF38EE46C0F41</t>
  </si>
  <si>
    <t>히트펌프용실내기</t>
  </si>
  <si>
    <t>냉방2.0/난방2.2kW, 1방향, 천장형</t>
  </si>
  <si>
    <t>44437F2E6D12D240202FEDB68090928BB445A</t>
  </si>
  <si>
    <t>01010144437F2E6D12D240202FEDB68090928BB445A</t>
  </si>
  <si>
    <t>냉방3.2/난방3.6kW, 1방향, 천장형</t>
  </si>
  <si>
    <t>44437F2E6D12D240202FEDB68090928BB4459</t>
  </si>
  <si>
    <t>01010144437F2E6D12D240202FEDB68090928BB4459</t>
  </si>
  <si>
    <t>냉방4.0/난방4.5kW, 1방향, 천장형</t>
  </si>
  <si>
    <t>44437F2E6D12D240202FEDB68090928BB4458</t>
  </si>
  <si>
    <t>01010144437F2E6D12D240202FEDB68090928BB4458</t>
  </si>
  <si>
    <t>냉방6.0/난방6.8kW,  4방향, 천장카세트형</t>
  </si>
  <si>
    <t>44437F2E6D12D240202FEDB68090928BB445E</t>
  </si>
  <si>
    <t>01010144437F2E6D12D240202FEDB68090928BB445E</t>
  </si>
  <si>
    <t>냉방7.2/난방8.1kW, 4방향, 천장카세트형</t>
  </si>
  <si>
    <t>44437F2E6D12D240202FEDB68090928BB445D</t>
  </si>
  <si>
    <t>01010144437F2E6D12D240202FEDB68090928BB445D</t>
  </si>
  <si>
    <t>냉방8.3/난방9.3kW,  4방향, 천장카세트형</t>
  </si>
  <si>
    <t>44437F2E6D12D240202FEDB68090928BB445C</t>
  </si>
  <si>
    <t>01010144437F2E6D12D240202FEDB68090928BB445C</t>
  </si>
  <si>
    <t>냉방10/난방11.2kW,  4방향, 천장카세트형</t>
  </si>
  <si>
    <t>44437F2E6D12D240202FEDB68090928BB4453</t>
  </si>
  <si>
    <t>01010144437F2E6D12D240202FEDB68090928BB4453</t>
  </si>
  <si>
    <t>냉방11/난방12.4kW, 4방향, 천장카세트형</t>
  </si>
  <si>
    <t>44437F2E6D12D240202FEDB68090928BB4452</t>
  </si>
  <si>
    <t>01010144437F2E6D12D240202FEDB68090928BB4452</t>
  </si>
  <si>
    <t>실내기 16kw 이하</t>
  </si>
  <si>
    <t>호표 3</t>
  </si>
  <si>
    <t>451673319372F2E0EF38EE619C545</t>
  </si>
  <si>
    <t>010101451673319372F2E0EF38EE619C545</t>
  </si>
  <si>
    <t>제어통합컨트롤러</t>
  </si>
  <si>
    <t>m</t>
  </si>
  <si>
    <t>44437F2E6D12D240202FEDB68090928BB4186</t>
  </si>
  <si>
    <t>01010144437F2E6D12D240202FEDB68090928BB4186</t>
  </si>
  <si>
    <t>룸컨트롤러</t>
  </si>
  <si>
    <t>44437F2E6D12D240202FEDB68090928BB4187</t>
  </si>
  <si>
    <t>01010144437F2E6D12D240202FEDB68090928BB4187</t>
  </si>
  <si>
    <t>[ 합           계 ]</t>
  </si>
  <si>
    <t>TOTAL</t>
  </si>
  <si>
    <t>010102  냉난방기설치비</t>
  </si>
  <si>
    <t>010102</t>
  </si>
  <si>
    <t>동관옥내배관(L-TYPE)</t>
  </si>
  <si>
    <t>D6.35</t>
  </si>
  <si>
    <t>M</t>
  </si>
  <si>
    <t>호표 4</t>
  </si>
  <si>
    <t>451678B702B22280C7B82352F7F40</t>
  </si>
  <si>
    <t>010102451678B702B22280C7B82352F7F40</t>
  </si>
  <si>
    <t>D9.52</t>
  </si>
  <si>
    <t>호표 5</t>
  </si>
  <si>
    <t>451678B702B22280C7B82352F7F43</t>
  </si>
  <si>
    <t>010102451678B702B22280C7B82352F7F43</t>
  </si>
  <si>
    <t>D12.7</t>
  </si>
  <si>
    <t>호표 6</t>
  </si>
  <si>
    <t>451678B702B22280C7B82352F7F41</t>
  </si>
  <si>
    <t>010102451678B702B22280C7B82352F7F41</t>
  </si>
  <si>
    <t>D15.88</t>
  </si>
  <si>
    <t>호표 7</t>
  </si>
  <si>
    <t>451678B702B2329051A2EB79D18DB</t>
  </si>
  <si>
    <t>010102451678B702B2329051A2EB79D18DB</t>
  </si>
  <si>
    <t>D19.05</t>
  </si>
  <si>
    <t>호표 8</t>
  </si>
  <si>
    <t>451678B702B2329051A2EB79D18DA</t>
  </si>
  <si>
    <t>010102451678B702B2329051A2EB79D18DA</t>
  </si>
  <si>
    <t>D22.2</t>
  </si>
  <si>
    <t>호표 9</t>
  </si>
  <si>
    <t>451678B702B202C01BBAE96213DF8</t>
  </si>
  <si>
    <t>010102451678B702B202C01BBAE96213DF8</t>
  </si>
  <si>
    <t>D28.58</t>
  </si>
  <si>
    <t>호표 10</t>
  </si>
  <si>
    <t>451678B702B212E07BE05CF07C7A0</t>
  </si>
  <si>
    <t>010102451678B702B212E07BE05CF07C7A0</t>
  </si>
  <si>
    <t>D31.8</t>
  </si>
  <si>
    <t>호표 11</t>
  </si>
  <si>
    <t>451678B702B262609F98D1B8ACA7B</t>
  </si>
  <si>
    <t>010102451678B702B262609F98D1B8ACA7B</t>
  </si>
  <si>
    <t>관보온(고무발포)</t>
  </si>
  <si>
    <t>9t*D6.35</t>
  </si>
  <si>
    <t>호표 12</t>
  </si>
  <si>
    <t>45167E1EE9A2725023AD1ACC34617</t>
  </si>
  <si>
    <t>01010245167E1EE9A2725023AD1ACC34617</t>
  </si>
  <si>
    <t>9t*D9.52</t>
  </si>
  <si>
    <t>호표 13</t>
  </si>
  <si>
    <t>45167E1EE9A2725023AD1ACC34616</t>
  </si>
  <si>
    <t>01010245167E1EE9A2725023AD1ACC34616</t>
  </si>
  <si>
    <t>9t*D12.7</t>
  </si>
  <si>
    <t>호표 14</t>
  </si>
  <si>
    <t>45167E1EE9A2725023AD1ACC2BF4C</t>
  </si>
  <si>
    <t>01010245167E1EE9A2725023AD1ACC2BF4C</t>
  </si>
  <si>
    <t>9t*D15.88</t>
  </si>
  <si>
    <t>호표 15</t>
  </si>
  <si>
    <t>45167E1EE9A2725023AD1ACC2BF4F</t>
  </si>
  <si>
    <t>01010245167E1EE9A2725023AD1ACC2BF4F</t>
  </si>
  <si>
    <t>9t*D19.05</t>
  </si>
  <si>
    <t>호표 16</t>
  </si>
  <si>
    <t>45167E1EE9A2725023AD1ACC2BF4E</t>
  </si>
  <si>
    <t>01010245167E1EE9A2725023AD1ACC2BF4E</t>
  </si>
  <si>
    <t>25t*D12.7</t>
  </si>
  <si>
    <t>호표 17</t>
  </si>
  <si>
    <t>45167E1EE9A2725023AD1AF99D2B2</t>
  </si>
  <si>
    <t>01010245167E1EE9A2725023AD1AF99D2B2</t>
  </si>
  <si>
    <t>25t*D15.88</t>
  </si>
  <si>
    <t>호표 18</t>
  </si>
  <si>
    <t>45167E1EE9A2725023AD1AF99D2B1</t>
  </si>
  <si>
    <t>01010245167E1EE9A2725023AD1AF99D2B1</t>
  </si>
  <si>
    <t>25t*D19.05</t>
  </si>
  <si>
    <t>호표 19</t>
  </si>
  <si>
    <t>45167E1EE9A2725023AD1AF99D2B0</t>
  </si>
  <si>
    <t>01010245167E1EE9A2725023AD1AF99D2B0</t>
  </si>
  <si>
    <t>25t*D22.2</t>
  </si>
  <si>
    <t>호표 20</t>
  </si>
  <si>
    <t>45167E1EE9A2725023AD1AF99D2B7</t>
  </si>
  <si>
    <t>01010245167E1EE9A2725023AD1AF99D2B7</t>
  </si>
  <si>
    <t>25t*D28.58</t>
  </si>
  <si>
    <t>호표 21</t>
  </si>
  <si>
    <t>45167E1EE9A2725023AD1AF99D2B6</t>
  </si>
  <si>
    <t>01010245167E1EE9A2725023AD1AF99D2B6</t>
  </si>
  <si>
    <t>25t*D31.8</t>
  </si>
  <si>
    <t>호표 22</t>
  </si>
  <si>
    <t>45167E1EE9A2725023AD1AF99D2BB</t>
  </si>
  <si>
    <t>01010245167E1EE9A2725023AD1AF99D2BB</t>
  </si>
  <si>
    <t>경질염화비닐관(소켓)</t>
  </si>
  <si>
    <t>PVC관(VG1), D35</t>
  </si>
  <si>
    <t>호표 23</t>
  </si>
  <si>
    <t>451678BDAE22D2905E3882A193509</t>
  </si>
  <si>
    <t>010102451678BDAE22D2905E3882A193509</t>
  </si>
  <si>
    <t>룸콘트롤러</t>
  </si>
  <si>
    <t>AWG 22*3C</t>
  </si>
  <si>
    <t>호표 24</t>
  </si>
  <si>
    <t>459275E78D72F290D73ED5A46EB5C</t>
  </si>
  <si>
    <t>010102459275E78D72F290D73ED5A46EB5C</t>
  </si>
  <si>
    <t>중앙제어</t>
  </si>
  <si>
    <t>VCTF-SB 1.0*2C</t>
  </si>
  <si>
    <t>호표 25</t>
  </si>
  <si>
    <t>459275E78D72F290D73ED5A46EB5D</t>
  </si>
  <si>
    <t>010102459275E78D72F290D73ED5A46EB5D</t>
  </si>
  <si>
    <t>실내기실외기간</t>
  </si>
  <si>
    <t>호표 26</t>
  </si>
  <si>
    <t>459275E78D72F290D73ED5A46EB5A</t>
  </si>
  <si>
    <t>010102459275E78D72F290D73ED5A46EB5A</t>
  </si>
  <si>
    <t>나사없는전선관-노출</t>
  </si>
  <si>
    <t>E19</t>
  </si>
  <si>
    <t>호표 27</t>
  </si>
  <si>
    <t>45927594D402E250687B623C90EAE</t>
  </si>
  <si>
    <t>01010245927594D402E250687B623C90EAE</t>
  </si>
  <si>
    <t>개</t>
  </si>
  <si>
    <t>01010244437F2E6D12D240202FEDB68090928BB4609</t>
  </si>
  <si>
    <t>냉난방기용Y분기관(대)설치</t>
  </si>
  <si>
    <t>44437F2E6D12D240202FEDB68090928BB460A</t>
  </si>
  <si>
    <t>01010244437F2E6D12D240202FEDB68090928BB460A</t>
  </si>
  <si>
    <t>냉난방기용함석냉매배관커버설치</t>
  </si>
  <si>
    <t>m²</t>
  </si>
  <si>
    <t>44437F2E6D12D240202FEDB68090928BB460B</t>
  </si>
  <si>
    <t>01010244437F2E6D12D240202FEDB68090928BB460B</t>
  </si>
  <si>
    <t>실외기노출배관커버트레이설치</t>
  </si>
  <si>
    <t>조</t>
  </si>
  <si>
    <t>44437F2E6D12D240202FEDB68090928BB460C</t>
  </si>
  <si>
    <t>01010244437F2E6D12D240202FEDB68090928BB460C</t>
  </si>
  <si>
    <t>공기조절장치설치용크레인, 50톤</t>
  </si>
  <si>
    <t>50톤</t>
  </si>
  <si>
    <t>44437F2E6D12D240202FEDB68090928BB4600</t>
  </si>
  <si>
    <t>01010244437F2E6D12D240202FEDB68090928BB4600</t>
  </si>
  <si>
    <t xml:space="preserve"> (부품)받침대</t>
  </si>
  <si>
    <t>평균990×830×130mm</t>
  </si>
  <si>
    <t>44437F2E6D12D240202FEDB68090928BB472E</t>
  </si>
  <si>
    <t>01010244437F2E6D12D240202FEDB68090928BB472E</t>
  </si>
  <si>
    <t>진동방지장치</t>
  </si>
  <si>
    <t>1050kg, 가스엔진히트펌프, 방진가대</t>
  </si>
  <si>
    <t>44437F2E6D12D240202FEDB68090928BB4601</t>
  </si>
  <si>
    <t>01010244437F2E6D12D240202FEDB68090928BB4601</t>
  </si>
  <si>
    <t xml:space="preserve"> 싱글형받침대</t>
  </si>
  <si>
    <t>44437F2E6D12D240202FEDB68090928BB472D</t>
  </si>
  <si>
    <t>01010244437F2E6D12D240202FEDB68090928BB472D</t>
  </si>
  <si>
    <t>비      고</t>
  </si>
  <si>
    <t>조달청가격</t>
  </si>
  <si>
    <t>거래가격</t>
  </si>
  <si>
    <t>유통물가</t>
  </si>
  <si>
    <t>조사가격1</t>
  </si>
  <si>
    <t>조사가격2</t>
  </si>
  <si>
    <t>B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</si>
  <si>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</si>
  <si>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</si>
  <si>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</si>
  <si>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</si>
  <si>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</si>
  <si>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</si>
  <si>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</si>
  <si>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</si>
  <si>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</si>
  <si>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</si>
  <si>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</si>
  <si>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</si>
  <si>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</si>
  <si>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</si>
  <si>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</si>
  <si>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</si>
  <si>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</si>
  <si>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</si>
  <si>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</si>
  <si>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</si>
  <si>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</si>
  <si>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</si>
  <si>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</si>
  <si>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</si>
  <si>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</si>
  <si>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</si>
  <si>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</si>
  <si>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</si>
  <si>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C7</t>
  </si>
  <si>
    <t>국민  연금  보험료</t>
  </si>
  <si>
    <t>직접노무비 * 2.3%</t>
  </si>
  <si>
    <t>산업안전보건관리비</t>
  </si>
  <si>
    <t>CB</t>
  </si>
  <si>
    <t>노인장기요양보험료</t>
  </si>
  <si>
    <t>CS</t>
  </si>
  <si>
    <t>S1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</si>
  <si>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</si>
  <si>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</si>
  <si>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</si>
  <si>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</si>
  <si>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</si>
  <si>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</si>
  <si>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</si>
  <si>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이 Sheet는 수정하지 마십시요</t>
  </si>
  <si>
    <t>공사구분</t>
  </si>
  <si>
    <t>C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</si>
  <si>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</si>
  <si>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</si>
  <si>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</si>
  <si>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</si>
  <si>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</si>
  <si>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</si>
  <si>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</si>
  <si>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</si>
  <si>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</si>
  <si>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</si>
  <si>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</si>
  <si>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</si>
  <si>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</si>
  <si>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</si>
  <si>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</si>
  <si>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</si>
  <si>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</si>
  <si>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</si>
  <si>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</si>
  <si>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</si>
  <si>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</si>
  <si>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</si>
  <si>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</si>
  <si>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</si>
  <si>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</si>
  <si>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</si>
  <si>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</si>
  <si>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</si>
  <si>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</si>
  <si>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</si>
  <si>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</si>
  <si>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</si>
  <si>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</si>
  <si>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</si>
  <si>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</si>
  <si>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</si>
  <si>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</si>
  <si>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시 설 분 담 금</t>
  </si>
  <si>
    <t>DK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</si>
  <si>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</si>
  <si>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</si>
  <si>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</si>
  <si>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</si>
  <si>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</si>
  <si>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</si>
  <si>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</si>
  <si>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</si>
  <si>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</si>
  <si>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원 가 계 산 서</t>
  </si>
  <si>
    <t>직접노무비 * 3.595%</t>
    <phoneticPr fontId="1" type="noConversion"/>
  </si>
  <si>
    <t>직접노무비 * 4.75%</t>
    <phoneticPr fontId="1" type="noConversion"/>
  </si>
  <si>
    <t>건강보험료 * 13.14%</t>
    <phoneticPr fontId="1" type="noConversion"/>
  </si>
  <si>
    <t>퇴직 공제 부금비</t>
  </si>
  <si>
    <t xml:space="preserve">        계</t>
  </si>
  <si>
    <t>천원이하 절삭</t>
  </si>
  <si>
    <t>(재료비+직노) * 2.28%+4,325,000</t>
    <phoneticPr fontId="1" type="noConversion"/>
  </si>
  <si>
    <t>산  출  경  비</t>
    <phoneticPr fontId="1" type="noConversion"/>
  </si>
  <si>
    <t>품 질 관 리 비</t>
    <phoneticPr fontId="1" type="noConversion"/>
  </si>
  <si>
    <t>석 면 분 담 금</t>
    <phoneticPr fontId="1" type="noConversion"/>
  </si>
  <si>
    <t>임금채권부담금</t>
    <phoneticPr fontId="1" type="noConversion"/>
  </si>
  <si>
    <t>노무비 * 0.006%</t>
    <phoneticPr fontId="1" type="noConversion"/>
  </si>
  <si>
    <t>노무비 * 0.09%</t>
    <phoneticPr fontId="1" type="noConversion"/>
  </si>
  <si>
    <t>(재료비+직노+경비) * 0.3%</t>
    <phoneticPr fontId="1" type="noConversion"/>
  </si>
  <si>
    <t>냉난방기용Y분기관설치(중)</t>
    <phoneticPr fontId="1" type="noConversion"/>
  </si>
  <si>
    <t>개</t>
    <phoneticPr fontId="1" type="noConversion"/>
  </si>
  <si>
    <t>냉난방기용Y분기관설치(소)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</si>
</sst>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2" x14ac:knownFonts="1">
    <font>
      <sz val="12"/>
      <color theme="1"/>
      <name val="바탕체"/>
      <family val="2"/>
      <charset val="129"/>
    </font>
    <font>
      <sz val="8"/>
      <name val="바탕체"/>
      <family val="2"/>
      <charset val="129"/>
    </font>
    <font>
      <b/>
      <u/>
      <sz val="16"/>
      <color theme="1"/>
      <name val="바탕체"/>
      <family val="1"/>
      <charset val="129"/>
    </font>
    <font>
      <sz val="11"/>
      <color theme="1"/>
      <name val="바탕체"/>
      <family val="2"/>
      <charset val="129"/>
    </font>
    <font>
      <sz val="11"/>
      <color theme="1"/>
      <name val="바탕체"/>
      <family val="1"/>
      <charset val="129"/>
    </font>
    <font>
      <b/>
      <sz val="12"/>
      <color theme="1"/>
      <name val="바탕체"/>
      <family val="1"/>
      <charset val="129"/>
    </font>
    <font>
      <b/>
      <sz val="11"/>
      <color theme="1"/>
      <name val="바탕체"/>
      <family val="1"/>
      <charset val="129"/>
    </font>
    <font>
      <sz val="12"/>
      <color theme="1"/>
      <name val="바탕체"/>
      <family val="1"/>
      <charset val="129"/>
    </font>
    <font>
      <sz val="11"/>
      <color theme="1"/>
      <name val="나눔고딕"/>
      <family val="3"/>
      <charset val="129"/>
    </font>
    <font>
      <b/>
      <u/>
      <sz val="16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b/>
      <sz val="11"/>
      <color rgb="FF000000"/>
      <name val="나눔고딕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1" xfId="0" quotePrefix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6" fillId="0" borderId="4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76" fontId="4" fillId="0" borderId="4" xfId="0" applyNumberFormat="1" applyFont="1" applyBorder="1" applyAlignment="1">
      <alignment vertical="center" wrapText="1"/>
    </xf>
    <xf numFmtId="0" fontId="3" fillId="0" borderId="4" xfId="0" quotePrefix="1" applyFont="1" applyBorder="1" applyAlignment="1">
      <alignment vertical="center" wrapText="1"/>
    </xf>
    <xf numFmtId="0" fontId="8" fillId="0" borderId="0" xfId="1" applyFont="1">
      <alignment vertical="center"/>
    </xf>
    <xf numFmtId="0" fontId="8" fillId="0" borderId="6" xfId="1" quotePrefix="1" applyFont="1" applyBorder="1" applyAlignment="1">
      <alignment horizontal="center" vertical="center" wrapText="1"/>
    </xf>
    <xf numFmtId="0" fontId="8" fillId="0" borderId="0" xfId="1" quotePrefix="1" applyFont="1">
      <alignment vertical="center"/>
    </xf>
    <xf numFmtId="41" fontId="8" fillId="0" borderId="6" xfId="2" quotePrefix="1" applyFont="1" applyBorder="1" applyAlignment="1">
      <alignment horizontal="center" vertical="center" wrapText="1"/>
    </xf>
    <xf numFmtId="41" fontId="8" fillId="0" borderId="6" xfId="2" applyFont="1" applyBorder="1" applyAlignment="1">
      <alignment vertical="center" wrapText="1"/>
    </xf>
    <xf numFmtId="0" fontId="8" fillId="0" borderId="6" xfId="1" quotePrefix="1" applyFont="1" applyBorder="1" applyAlignment="1">
      <alignment vertical="center" wrapText="1"/>
    </xf>
    <xf numFmtId="41" fontId="8" fillId="0" borderId="0" xfId="1" applyNumberFormat="1" applyFont="1">
      <alignment vertical="center"/>
    </xf>
    <xf numFmtId="0" fontId="8" fillId="0" borderId="6" xfId="1" applyFont="1" applyBorder="1" applyAlignment="1">
      <alignment vertical="center" wrapText="1"/>
    </xf>
    <xf numFmtId="0" fontId="10" fillId="0" borderId="0" xfId="1" quotePrefix="1" applyFont="1">
      <alignment vertical="center"/>
    </xf>
    <xf numFmtId="0" fontId="10" fillId="0" borderId="6" xfId="1" quotePrefix="1" applyFont="1" applyBorder="1" applyAlignment="1">
      <alignment vertical="center" wrapText="1"/>
    </xf>
    <xf numFmtId="0" fontId="10" fillId="0" borderId="0" xfId="1" applyFont="1">
      <alignment vertical="center"/>
    </xf>
    <xf numFmtId="0" fontId="8" fillId="0" borderId="6" xfId="1" quotePrefix="1" applyFont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8" fillId="0" borderId="6" xfId="1" quotePrefix="1" applyFont="1" applyFill="1" applyBorder="1" applyAlignment="1">
      <alignment vertical="center" wrapText="1"/>
    </xf>
    <xf numFmtId="0" fontId="8" fillId="0" borderId="6" xfId="1" quotePrefix="1" applyFont="1" applyBorder="1" applyAlignment="1">
      <alignment horizontal="center" vertical="center" wrapText="1"/>
    </xf>
    <xf numFmtId="176" fontId="11" fillId="0" borderId="6" xfId="1" applyNumberFormat="1" applyFont="1" applyFill="1" applyBorder="1" applyAlignment="1">
      <alignment vertical="center" wrapText="1"/>
    </xf>
    <xf numFmtId="176" fontId="4" fillId="0" borderId="4" xfId="0" applyNumberFormat="1" applyFont="1" applyFill="1" applyBorder="1" applyAlignment="1">
      <alignment vertical="center" wrapText="1"/>
    </xf>
    <xf numFmtId="0" fontId="3" fillId="0" borderId="4" xfId="0" quotePrefix="1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0" fillId="0" borderId="0" xfId="0" quotePrefix="1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5" xfId="0" quotePrefix="1" applyFont="1" applyFill="1" applyBorder="1" applyAlignment="1">
      <alignment vertical="center" wrapText="1"/>
    </xf>
    <xf numFmtId="176" fontId="4" fillId="0" borderId="5" xfId="0" applyNumberFormat="1" applyFont="1" applyFill="1" applyBorder="1" applyAlignment="1">
      <alignment vertical="center" wrapText="1"/>
    </xf>
    <xf numFmtId="0" fontId="8" fillId="0" borderId="6" xfId="1" quotePrefix="1" applyFont="1" applyBorder="1" applyAlignment="1">
      <alignment vertical="center" wrapText="1"/>
    </xf>
    <xf numFmtId="0" fontId="8" fillId="0" borderId="6" xfId="1" quotePrefix="1" applyFont="1" applyBorder="1" applyAlignment="1">
      <alignment horizontal="center" vertical="center" wrapText="1"/>
    </xf>
    <xf numFmtId="0" fontId="10" fillId="0" borderId="6" xfId="1" quotePrefix="1" applyFont="1" applyBorder="1" applyAlignment="1">
      <alignment vertical="center" wrapText="1"/>
    </xf>
    <xf numFmtId="0" fontId="10" fillId="0" borderId="6" xfId="1" quotePrefix="1" applyFont="1" applyBorder="1" applyAlignment="1">
      <alignment horizontal="center" vertical="center" wrapText="1"/>
    </xf>
    <xf numFmtId="0" fontId="8" fillId="0" borderId="6" xfId="1" quotePrefix="1" applyFont="1" applyBorder="1" applyAlignment="1">
      <alignment horizontal="distributed" vertical="center" wrapText="1"/>
    </xf>
    <xf numFmtId="0" fontId="8" fillId="0" borderId="7" xfId="1" quotePrefix="1" applyFont="1" applyBorder="1" applyAlignment="1">
      <alignment horizontal="center" vertical="center" wrapText="1"/>
    </xf>
    <xf numFmtId="0" fontId="8" fillId="0" borderId="8" xfId="1" quotePrefix="1" applyFont="1" applyBorder="1" applyAlignment="1">
      <alignment horizontal="center" vertical="center" wrapText="1"/>
    </xf>
    <xf numFmtId="0" fontId="8" fillId="0" borderId="9" xfId="1" quotePrefix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8" fillId="0" borderId="0" xfId="1" quotePrefix="1" applyFont="1">
      <alignment vertical="center"/>
    </xf>
    <xf numFmtId="0" fontId="8" fillId="0" borderId="0" xfId="1" applyFont="1" applyAlignment="1">
      <alignment horizontal="right" vertical="center"/>
    </xf>
    <xf numFmtId="0" fontId="8" fillId="0" borderId="10" xfId="1" quotePrefix="1" applyFont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view="pageBreakPreview" topLeftCell="B1" zoomScaleNormal="100" zoomScaleSheetLayoutView="100" workbookViewId="0">
      <selection activeCell="H3" sqref="H3"/>
    </sheetView>
  </sheetViews>
  <sheetFormatPr defaultRowHeight="14.25" x14ac:dyDescent="0.15"/>
  <cols>
    <col min="1" max="1" width="9" style="17" hidden="1" customWidth="1"/>
    <col min="2" max="3" width="4.625" style="17" customWidth="1"/>
    <col min="4" max="4" width="35.625" style="17" customWidth="1"/>
    <col min="5" max="5" width="25.625" style="17" customWidth="1"/>
    <col min="6" max="6" width="60.625" style="17" customWidth="1"/>
    <col min="7" max="7" width="13" style="17" customWidth="1"/>
    <col min="8" max="9" width="13.625" style="17" customWidth="1"/>
    <col min="10" max="10" width="9" style="17" customWidth="1"/>
    <col min="11" max="16384" width="9" style="17"/>
  </cols>
  <sheetData>
    <row r="1" spans="1:9" ht="30" customHeight="1" x14ac:dyDescent="0.15">
      <c r="B1" s="49" t="s">
        <v>366</v>
      </c>
      <c r="C1" s="49"/>
      <c r="D1" s="49"/>
      <c r="E1" s="49"/>
      <c r="F1" s="49"/>
      <c r="G1" s="49"/>
    </row>
    <row r="2" spans="1:9" ht="20.100000000000001" customHeight="1" x14ac:dyDescent="0.15">
      <c r="B2" s="50"/>
      <c r="C2" s="50"/>
      <c r="D2" s="50"/>
      <c r="E2" s="50"/>
      <c r="F2" s="51"/>
      <c r="G2" s="51"/>
    </row>
    <row r="3" spans="1:9" ht="21.95" customHeight="1" x14ac:dyDescent="0.15">
      <c r="B3" s="42" t="s">
        <v>272</v>
      </c>
      <c r="C3" s="42"/>
      <c r="D3" s="42"/>
      <c r="E3" s="46" t="s">
        <v>273</v>
      </c>
      <c r="F3" s="42" t="s">
        <v>274</v>
      </c>
      <c r="G3" s="42" t="s">
        <v>265</v>
      </c>
    </row>
    <row r="4" spans="1:9" ht="21.95" customHeight="1" x14ac:dyDescent="0.15">
      <c r="B4" s="42"/>
      <c r="C4" s="42"/>
      <c r="D4" s="42"/>
      <c r="E4" s="52"/>
      <c r="F4" s="42"/>
      <c r="G4" s="42"/>
    </row>
    <row r="5" spans="1:9" ht="21.95" customHeight="1" x14ac:dyDescent="0.15">
      <c r="A5" s="19" t="s">
        <v>279</v>
      </c>
      <c r="B5" s="45" t="s">
        <v>275</v>
      </c>
      <c r="C5" s="45" t="s">
        <v>276</v>
      </c>
      <c r="D5" s="18" t="s">
        <v>280</v>
      </c>
      <c r="E5" s="20">
        <f>공종별집계표!F5</f>
        <v>0</v>
      </c>
      <c r="F5" s="22" t="s">
        <v>52</v>
      </c>
      <c r="G5" s="22" t="s">
        <v>52</v>
      </c>
    </row>
    <row r="6" spans="1:9" ht="21.95" customHeight="1" x14ac:dyDescent="0.15">
      <c r="A6" s="19" t="s">
        <v>281</v>
      </c>
      <c r="B6" s="45"/>
      <c r="C6" s="45"/>
      <c r="D6" s="18" t="s">
        <v>282</v>
      </c>
      <c r="E6" s="20"/>
      <c r="F6" s="22" t="s">
        <v>52</v>
      </c>
      <c r="G6" s="22" t="s">
        <v>52</v>
      </c>
    </row>
    <row r="7" spans="1:9" ht="21.95" customHeight="1" x14ac:dyDescent="0.15">
      <c r="A7" s="19" t="s">
        <v>283</v>
      </c>
      <c r="B7" s="45"/>
      <c r="C7" s="45"/>
      <c r="D7" s="18" t="s">
        <v>284</v>
      </c>
      <c r="E7" s="20"/>
      <c r="F7" s="22" t="s">
        <v>52</v>
      </c>
      <c r="G7" s="22" t="s">
        <v>52</v>
      </c>
    </row>
    <row r="8" spans="1:9" ht="21.95" customHeight="1" x14ac:dyDescent="0.15">
      <c r="A8" s="19" t="s">
        <v>285</v>
      </c>
      <c r="B8" s="45"/>
      <c r="C8" s="45"/>
      <c r="D8" s="18" t="s">
        <v>286</v>
      </c>
      <c r="E8" s="21">
        <f>TRUNC(E5+E6-E7,0)</f>
        <v>0</v>
      </c>
      <c r="F8" s="22" t="s">
        <v>52</v>
      </c>
      <c r="G8" s="22" t="s">
        <v>52</v>
      </c>
    </row>
    <row r="9" spans="1:9" ht="21.95" customHeight="1" x14ac:dyDescent="0.15">
      <c r="A9" s="19" t="s">
        <v>287</v>
      </c>
      <c r="B9" s="45"/>
      <c r="C9" s="45" t="s">
        <v>277</v>
      </c>
      <c r="D9" s="18" t="s">
        <v>288</v>
      </c>
      <c r="E9" s="20">
        <f>공종별집계표!H5</f>
        <v>0</v>
      </c>
      <c r="F9" s="22" t="s">
        <v>52</v>
      </c>
      <c r="G9" s="22" t="s">
        <v>52</v>
      </c>
    </row>
    <row r="10" spans="1:9" ht="21.95" customHeight="1" x14ac:dyDescent="0.15">
      <c r="A10" s="19" t="s">
        <v>289</v>
      </c>
      <c r="B10" s="45"/>
      <c r="C10" s="45"/>
      <c r="D10" s="18" t="s">
        <v>290</v>
      </c>
      <c r="E10" s="20"/>
      <c r="F10" s="22"/>
      <c r="G10" s="22" t="s">
        <v>52</v>
      </c>
    </row>
    <row r="11" spans="1:9" ht="21.95" customHeight="1" x14ac:dyDescent="0.15">
      <c r="A11" s="19" t="s">
        <v>291</v>
      </c>
      <c r="B11" s="45"/>
      <c r="C11" s="45"/>
      <c r="D11" s="18" t="s">
        <v>286</v>
      </c>
      <c r="E11" s="21">
        <f>TRUNC(E9+E10,0)</f>
        <v>0</v>
      </c>
      <c r="F11" s="22" t="s">
        <v>52</v>
      </c>
      <c r="G11" s="22" t="s">
        <v>52</v>
      </c>
      <c r="H11" s="23"/>
      <c r="I11" s="23"/>
    </row>
    <row r="12" spans="1:9" ht="21.95" customHeight="1" x14ac:dyDescent="0.15">
      <c r="A12" s="19"/>
      <c r="B12" s="45"/>
      <c r="C12" s="46" t="s">
        <v>278</v>
      </c>
      <c r="D12" s="28" t="s">
        <v>374</v>
      </c>
      <c r="E12" s="21">
        <f>공종별집계표!J5</f>
        <v>0</v>
      </c>
      <c r="F12" s="22"/>
      <c r="G12" s="22"/>
      <c r="H12" s="23"/>
      <c r="I12" s="23"/>
    </row>
    <row r="13" spans="1:9" ht="21.95" customHeight="1" x14ac:dyDescent="0.15">
      <c r="A13" s="19" t="s">
        <v>292</v>
      </c>
      <c r="B13" s="45"/>
      <c r="C13" s="47"/>
      <c r="D13" s="18" t="s">
        <v>293</v>
      </c>
      <c r="E13" s="21">
        <f>E11*3.56%</f>
        <v>0</v>
      </c>
      <c r="F13" s="31" t="s">
        <v>294</v>
      </c>
      <c r="G13" s="22" t="s">
        <v>52</v>
      </c>
    </row>
    <row r="14" spans="1:9" ht="21.95" customHeight="1" x14ac:dyDescent="0.15">
      <c r="A14" s="19" t="s">
        <v>295</v>
      </c>
      <c r="B14" s="45"/>
      <c r="C14" s="47"/>
      <c r="D14" s="18" t="s">
        <v>296</v>
      </c>
      <c r="E14" s="21">
        <f>E11*1.01%</f>
        <v>0</v>
      </c>
      <c r="F14" s="31" t="s">
        <v>297</v>
      </c>
      <c r="G14" s="22" t="s">
        <v>52</v>
      </c>
    </row>
    <row r="15" spans="1:9" ht="21.95" customHeight="1" x14ac:dyDescent="0.15">
      <c r="A15" s="19" t="s">
        <v>298</v>
      </c>
      <c r="B15" s="45"/>
      <c r="C15" s="47"/>
      <c r="D15" s="18" t="s">
        <v>299</v>
      </c>
      <c r="E15" s="21">
        <f>E9*3.595%</f>
        <v>0</v>
      </c>
      <c r="F15" s="31" t="s">
        <v>367</v>
      </c>
      <c r="G15" s="22" t="s">
        <v>52</v>
      </c>
    </row>
    <row r="16" spans="1:9" ht="21.95" customHeight="1" x14ac:dyDescent="0.15">
      <c r="A16" s="19" t="s">
        <v>300</v>
      </c>
      <c r="B16" s="45"/>
      <c r="C16" s="47"/>
      <c r="D16" s="18" t="s">
        <v>301</v>
      </c>
      <c r="E16" s="21">
        <f>E9*4.75%</f>
        <v>0</v>
      </c>
      <c r="F16" s="31" t="s">
        <v>368</v>
      </c>
      <c r="G16" s="22" t="s">
        <v>52</v>
      </c>
    </row>
    <row r="17" spans="1:7" ht="21.95" customHeight="1" x14ac:dyDescent="0.15">
      <c r="A17" s="19" t="s">
        <v>304</v>
      </c>
      <c r="B17" s="45"/>
      <c r="C17" s="47"/>
      <c r="D17" s="18" t="s">
        <v>305</v>
      </c>
      <c r="E17" s="21">
        <f>E15*13.14%</f>
        <v>0</v>
      </c>
      <c r="F17" s="31" t="s">
        <v>369</v>
      </c>
      <c r="G17" s="22" t="s">
        <v>52</v>
      </c>
    </row>
    <row r="18" spans="1:7" ht="21.95" customHeight="1" x14ac:dyDescent="0.15">
      <c r="A18" s="19"/>
      <c r="B18" s="45"/>
      <c r="C18" s="47"/>
      <c r="D18" s="18" t="s">
        <v>370</v>
      </c>
      <c r="E18" s="21">
        <f>E9*2.3%</f>
        <v>0</v>
      </c>
      <c r="F18" s="31" t="s">
        <v>302</v>
      </c>
      <c r="G18" s="22"/>
    </row>
    <row r="19" spans="1:7" ht="21.95" customHeight="1" x14ac:dyDescent="0.15">
      <c r="A19" s="19"/>
      <c r="B19" s="45"/>
      <c r="C19" s="47"/>
      <c r="D19" s="18" t="s">
        <v>303</v>
      </c>
      <c r="E19" s="21"/>
      <c r="F19" s="31" t="s">
        <v>373</v>
      </c>
      <c r="G19" s="24"/>
    </row>
    <row r="20" spans="1:7" ht="21.95" customHeight="1" x14ac:dyDescent="0.15">
      <c r="A20" s="19"/>
      <c r="B20" s="45"/>
      <c r="C20" s="47"/>
      <c r="D20" s="32" t="s">
        <v>375</v>
      </c>
      <c r="E20" s="21">
        <f>(E8+E9+E12)*0.3%</f>
        <v>0</v>
      </c>
      <c r="F20" s="31" t="s">
        <v>380</v>
      </c>
      <c r="G20" s="24"/>
    </row>
    <row r="21" spans="1:7" ht="21.95" customHeight="1" x14ac:dyDescent="0.15">
      <c r="A21" s="19"/>
      <c r="B21" s="45"/>
      <c r="C21" s="47"/>
      <c r="D21" s="18" t="s">
        <v>376</v>
      </c>
      <c r="E21" s="21">
        <f>E11*0.006%</f>
        <v>0</v>
      </c>
      <c r="F21" s="31" t="s">
        <v>378</v>
      </c>
      <c r="G21" s="24"/>
    </row>
    <row r="22" spans="1:7" ht="21.95" customHeight="1" x14ac:dyDescent="0.15">
      <c r="A22" s="19"/>
      <c r="B22" s="45"/>
      <c r="C22" s="47"/>
      <c r="D22" s="18" t="s">
        <v>377</v>
      </c>
      <c r="E22" s="21">
        <f>E11*0.09%</f>
        <v>0</v>
      </c>
      <c r="F22" s="31" t="s">
        <v>379</v>
      </c>
      <c r="G22" s="24"/>
    </row>
    <row r="23" spans="1:7" ht="21.95" customHeight="1" x14ac:dyDescent="0.15">
      <c r="A23" s="19" t="s">
        <v>306</v>
      </c>
      <c r="B23" s="45"/>
      <c r="C23" s="48"/>
      <c r="D23" s="18" t="s">
        <v>286</v>
      </c>
      <c r="E23" s="20">
        <f>SUM(E12:E22)</f>
        <v>0</v>
      </c>
      <c r="F23" s="22" t="s">
        <v>52</v>
      </c>
      <c r="G23" s="22" t="s">
        <v>52</v>
      </c>
    </row>
    <row r="24" spans="1:7" ht="21.95" customHeight="1" x14ac:dyDescent="0.15">
      <c r="A24" s="19" t="s">
        <v>307</v>
      </c>
      <c r="B24" s="41" t="s">
        <v>371</v>
      </c>
      <c r="C24" s="41"/>
      <c r="D24" s="42"/>
      <c r="E24" s="20">
        <f>SUM(E8,E11,E23)</f>
        <v>0</v>
      </c>
      <c r="F24" s="22" t="s">
        <v>52</v>
      </c>
      <c r="G24" s="22" t="s">
        <v>52</v>
      </c>
    </row>
    <row r="25" spans="1:7" ht="21.95" customHeight="1" x14ac:dyDescent="0.15">
      <c r="A25" s="19" t="s">
        <v>308</v>
      </c>
      <c r="B25" s="41" t="s">
        <v>309</v>
      </c>
      <c r="C25" s="41"/>
      <c r="D25" s="42"/>
      <c r="E25" s="20">
        <f>E24</f>
        <v>0</v>
      </c>
      <c r="F25" s="22" t="s">
        <v>52</v>
      </c>
      <c r="G25" s="22" t="s">
        <v>52</v>
      </c>
    </row>
    <row r="26" spans="1:7" ht="21.95" customHeight="1" x14ac:dyDescent="0.15">
      <c r="A26" s="19" t="s">
        <v>310</v>
      </c>
      <c r="B26" s="41" t="s">
        <v>311</v>
      </c>
      <c r="C26" s="41"/>
      <c r="D26" s="42"/>
      <c r="E26" s="21">
        <f>TRUNC(E25*10%,0)</f>
        <v>0</v>
      </c>
      <c r="F26" s="22" t="s">
        <v>312</v>
      </c>
      <c r="G26" s="22" t="s">
        <v>52</v>
      </c>
    </row>
    <row r="27" spans="1:7" s="27" customFormat="1" ht="21.95" customHeight="1" x14ac:dyDescent="0.15">
      <c r="A27" s="25" t="s">
        <v>313</v>
      </c>
      <c r="B27" s="43" t="s">
        <v>314</v>
      </c>
      <c r="C27" s="43"/>
      <c r="D27" s="44"/>
      <c r="E27" s="33">
        <f>TRUNC(E26+E25,-3)</f>
        <v>0</v>
      </c>
      <c r="F27" s="26" t="s">
        <v>52</v>
      </c>
      <c r="G27" s="26" t="s">
        <v>372</v>
      </c>
    </row>
  </sheetData>
  <mergeCells count="15">
    <mergeCell ref="B1:G1"/>
    <mergeCell ref="B2:E2"/>
    <mergeCell ref="F2:G2"/>
    <mergeCell ref="B3:D4"/>
    <mergeCell ref="F3:F4"/>
    <mergeCell ref="G3:G4"/>
    <mergeCell ref="E3:E4"/>
    <mergeCell ref="B26:D26"/>
    <mergeCell ref="B27:D27"/>
    <mergeCell ref="B5:B23"/>
    <mergeCell ref="C5:C8"/>
    <mergeCell ref="C9:C11"/>
    <mergeCell ref="C12:C23"/>
    <mergeCell ref="B24:D24"/>
    <mergeCell ref="B25:D25"/>
  </mergeCells>
  <phoneticPr fontId="1" type="noConversion"/>
  <pageMargins left="0.71" right="0.71" top="0.75" bottom="0.75" header="0.31" footer="0.31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9"/>
  <sheetViews>
    <sheetView workbookViewId="0">
      <selection activeCell="U2" sqref="U2"/>
    </sheetView>
  </sheetViews>
  <sheetFormatPr defaultRowHeight="14.25" x14ac:dyDescent="0.1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1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15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15">
      <c r="A3" s="53" t="s">
        <v>2</v>
      </c>
      <c r="B3" s="53" t="s">
        <v>3</v>
      </c>
      <c r="C3" s="53" t="s">
        <v>4</v>
      </c>
      <c r="D3" s="53" t="s">
        <v>5</v>
      </c>
      <c r="E3" s="53" t="s">
        <v>6</v>
      </c>
      <c r="F3" s="53"/>
      <c r="G3" s="53" t="s">
        <v>9</v>
      </c>
      <c r="H3" s="53"/>
      <c r="I3" s="53" t="s">
        <v>10</v>
      </c>
      <c r="J3" s="53"/>
      <c r="K3" s="53" t="s">
        <v>11</v>
      </c>
      <c r="L3" s="53"/>
      <c r="M3" s="53" t="s">
        <v>12</v>
      </c>
      <c r="N3" s="55" t="s">
        <v>13</v>
      </c>
      <c r="O3" s="55" t="s">
        <v>14</v>
      </c>
      <c r="P3" s="55" t="s">
        <v>15</v>
      </c>
      <c r="Q3" s="55" t="s">
        <v>16</v>
      </c>
      <c r="R3" s="55" t="s">
        <v>17</v>
      </c>
      <c r="S3" s="55" t="s">
        <v>18</v>
      </c>
      <c r="T3" s="55" t="s">
        <v>19</v>
      </c>
    </row>
    <row r="4" spans="1:20" ht="30" customHeight="1" x14ac:dyDescent="0.15">
      <c r="A4" s="54"/>
      <c r="B4" s="54"/>
      <c r="C4" s="54"/>
      <c r="D4" s="54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54"/>
      <c r="N4" s="55"/>
      <c r="O4" s="55"/>
      <c r="P4" s="55"/>
      <c r="Q4" s="55"/>
      <c r="R4" s="55"/>
      <c r="S4" s="55"/>
      <c r="T4" s="55"/>
    </row>
    <row r="5" spans="1:20" ht="30" customHeight="1" x14ac:dyDescent="0.15">
      <c r="A5" s="13" t="s">
        <v>51</v>
      </c>
      <c r="B5" s="13" t="s">
        <v>52</v>
      </c>
      <c r="C5" s="13" t="s">
        <v>52</v>
      </c>
      <c r="D5" s="14">
        <v>1</v>
      </c>
      <c r="E5" s="15">
        <f>F6</f>
        <v>0</v>
      </c>
      <c r="F5" s="15">
        <f>E5*D5</f>
        <v>0</v>
      </c>
      <c r="G5" s="15">
        <f>H6</f>
        <v>0</v>
      </c>
      <c r="H5" s="15">
        <f>G5*D5</f>
        <v>0</v>
      </c>
      <c r="I5" s="15">
        <f>J6</f>
        <v>0</v>
      </c>
      <c r="J5" s="15">
        <f>I5*D5</f>
        <v>0</v>
      </c>
      <c r="K5" s="15">
        <f t="shared" ref="K5:L8" si="0">E5+G5+I5</f>
        <v>0</v>
      </c>
      <c r="L5" s="15">
        <f t="shared" si="0"/>
        <v>0</v>
      </c>
      <c r="M5" s="13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 x14ac:dyDescent="0.15">
      <c r="A6" s="13" t="s">
        <v>54</v>
      </c>
      <c r="B6" s="13" t="s">
        <v>52</v>
      </c>
      <c r="C6" s="13" t="s">
        <v>52</v>
      </c>
      <c r="D6" s="14">
        <v>1</v>
      </c>
      <c r="E6" s="15">
        <f>F7+F8</f>
        <v>0</v>
      </c>
      <c r="F6" s="15">
        <f>E6*D6</f>
        <v>0</v>
      </c>
      <c r="G6" s="15">
        <f>H7+H8</f>
        <v>0</v>
      </c>
      <c r="H6" s="15">
        <f>G6*D6</f>
        <v>0</v>
      </c>
      <c r="I6" s="15">
        <f>J7+J8</f>
        <v>0</v>
      </c>
      <c r="J6" s="15">
        <f>I6*D6</f>
        <v>0</v>
      </c>
      <c r="K6" s="15">
        <f t="shared" si="0"/>
        <v>0</v>
      </c>
      <c r="L6" s="15">
        <f t="shared" si="0"/>
        <v>0</v>
      </c>
      <c r="M6" s="13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 x14ac:dyDescent="0.15">
      <c r="A7" s="13" t="s">
        <v>56</v>
      </c>
      <c r="B7" s="13" t="s">
        <v>52</v>
      </c>
      <c r="C7" s="13" t="s">
        <v>52</v>
      </c>
      <c r="D7" s="14">
        <v>1</v>
      </c>
      <c r="E7" s="15">
        <f>공종별내역서!F28</f>
        <v>0</v>
      </c>
      <c r="F7" s="15">
        <f>E7*D7</f>
        <v>0</v>
      </c>
      <c r="G7" s="15">
        <f>공종별내역서!H28</f>
        <v>0</v>
      </c>
      <c r="H7" s="15">
        <f>G7*D7</f>
        <v>0</v>
      </c>
      <c r="I7" s="15">
        <f>공종별내역서!J28</f>
        <v>0</v>
      </c>
      <c r="J7" s="15">
        <f>I7*D7</f>
        <v>0</v>
      </c>
      <c r="K7" s="15">
        <f t="shared" si="0"/>
        <v>0</v>
      </c>
      <c r="L7" s="15">
        <f t="shared" si="0"/>
        <v>0</v>
      </c>
      <c r="M7" s="13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 x14ac:dyDescent="0.15">
      <c r="A8" s="13" t="s">
        <v>132</v>
      </c>
      <c r="B8" s="13" t="s">
        <v>52</v>
      </c>
      <c r="C8" s="13" t="s">
        <v>52</v>
      </c>
      <c r="D8" s="14">
        <v>1</v>
      </c>
      <c r="E8" s="34">
        <f>공종별내역서!F81</f>
        <v>0</v>
      </c>
      <c r="F8" s="15">
        <f>E8*D8</f>
        <v>0</v>
      </c>
      <c r="G8" s="15">
        <f>공종별내역서!H81</f>
        <v>0</v>
      </c>
      <c r="H8" s="15">
        <f>G8*D8</f>
        <v>0</v>
      </c>
      <c r="I8" s="15">
        <f>공종별내역서!J81</f>
        <v>0</v>
      </c>
      <c r="J8" s="15">
        <f>I8*D8</f>
        <v>0</v>
      </c>
      <c r="K8" s="15">
        <f t="shared" si="0"/>
        <v>0</v>
      </c>
      <c r="L8" s="15">
        <f t="shared" si="0"/>
        <v>0</v>
      </c>
      <c r="M8" s="13" t="s">
        <v>52</v>
      </c>
      <c r="N8" s="2" t="s">
        <v>133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11"/>
    </row>
    <row r="9" spans="1:20" ht="30" customHeight="1" x14ac:dyDescent="0.1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T9" s="10"/>
    </row>
    <row r="10" spans="1:20" ht="30" customHeight="1" x14ac:dyDescent="0.1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T10" s="10"/>
    </row>
    <row r="11" spans="1:20" ht="30" customHeight="1" x14ac:dyDescent="0.1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T11" s="10"/>
    </row>
    <row r="12" spans="1:20" ht="30" customHeight="1" x14ac:dyDescent="0.1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T12" s="10"/>
    </row>
    <row r="13" spans="1:20" ht="30" customHeight="1" x14ac:dyDescent="0.1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T13" s="10"/>
    </row>
    <row r="14" spans="1:20" ht="30" customHeight="1" x14ac:dyDescent="0.1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T14" s="10"/>
    </row>
    <row r="15" spans="1:20" ht="30" customHeight="1" x14ac:dyDescent="0.1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T15" s="10"/>
    </row>
    <row r="16" spans="1:20" ht="30" customHeight="1" x14ac:dyDescent="0.1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0"/>
    </row>
    <row r="17" spans="1:20" ht="30" customHeight="1" x14ac:dyDescent="0.1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0"/>
    </row>
    <row r="18" spans="1:20" ht="30" customHeight="1" x14ac:dyDescent="0.1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 x14ac:dyDescent="0.1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 x14ac:dyDescent="0.1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 x14ac:dyDescent="0.1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 x14ac:dyDescent="0.1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 x14ac:dyDescent="0.1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 x14ac:dyDescent="0.1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1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 x14ac:dyDescent="0.1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0"/>
    </row>
    <row r="27" spans="1:20" ht="30" customHeight="1" x14ac:dyDescent="0.1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T27" s="10"/>
    </row>
    <row r="28" spans="1:20" ht="30" customHeight="1" x14ac:dyDescent="0.1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T28" s="10"/>
    </row>
    <row r="29" spans="1:20" ht="30" customHeight="1" x14ac:dyDescent="0.15">
      <c r="A29" s="13" t="s">
        <v>130</v>
      </c>
      <c r="B29" s="14"/>
      <c r="C29" s="14"/>
      <c r="D29" s="14"/>
      <c r="E29" s="14"/>
      <c r="F29" s="15">
        <f>F5</f>
        <v>0</v>
      </c>
      <c r="G29" s="14"/>
      <c r="H29" s="15">
        <f>H5</f>
        <v>0</v>
      </c>
      <c r="I29" s="14"/>
      <c r="J29" s="15">
        <f>J5</f>
        <v>0</v>
      </c>
      <c r="K29" s="14"/>
      <c r="L29" s="15">
        <f>L5</f>
        <v>0</v>
      </c>
      <c r="M29" s="14"/>
      <c r="T29" s="1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81"/>
  <sheetViews>
    <sheetView zoomScale="85" zoomScaleNormal="85" workbookViewId="0">
      <selection activeCell="AW2" sqref="AW2"/>
    </sheetView>
  </sheetViews>
  <sheetFormatPr defaultRowHeight="14.25" x14ac:dyDescent="0.1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15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15">
      <c r="A2" s="53" t="s">
        <v>2</v>
      </c>
      <c r="B2" s="53" t="s">
        <v>3</v>
      </c>
      <c r="C2" s="53" t="s">
        <v>4</v>
      </c>
      <c r="D2" s="53" t="s">
        <v>5</v>
      </c>
      <c r="E2" s="53" t="s">
        <v>6</v>
      </c>
      <c r="F2" s="53"/>
      <c r="G2" s="53" t="s">
        <v>9</v>
      </c>
      <c r="H2" s="53"/>
      <c r="I2" s="53" t="s">
        <v>10</v>
      </c>
      <c r="J2" s="53"/>
      <c r="K2" s="53" t="s">
        <v>11</v>
      </c>
      <c r="L2" s="53"/>
      <c r="M2" s="53" t="s">
        <v>12</v>
      </c>
      <c r="N2" s="55" t="s">
        <v>20</v>
      </c>
      <c r="O2" s="55" t="s">
        <v>14</v>
      </c>
      <c r="P2" s="55" t="s">
        <v>21</v>
      </c>
      <c r="Q2" s="55" t="s">
        <v>13</v>
      </c>
      <c r="R2" s="55" t="s">
        <v>22</v>
      </c>
      <c r="S2" s="55" t="s">
        <v>23</v>
      </c>
      <c r="T2" s="55" t="s">
        <v>24</v>
      </c>
      <c r="U2" s="55" t="s">
        <v>25</v>
      </c>
      <c r="V2" s="55" t="s">
        <v>26</v>
      </c>
      <c r="W2" s="55" t="s">
        <v>27</v>
      </c>
      <c r="X2" s="55" t="s">
        <v>28</v>
      </c>
      <c r="Y2" s="55" t="s">
        <v>29</v>
      </c>
      <c r="Z2" s="55" t="s">
        <v>30</v>
      </c>
      <c r="AA2" s="55" t="s">
        <v>31</v>
      </c>
      <c r="AB2" s="55" t="s">
        <v>32</v>
      </c>
      <c r="AC2" s="55" t="s">
        <v>33</v>
      </c>
      <c r="AD2" s="55" t="s">
        <v>34</v>
      </c>
      <c r="AE2" s="55" t="s">
        <v>35</v>
      </c>
      <c r="AF2" s="55" t="s">
        <v>36</v>
      </c>
      <c r="AG2" s="55" t="s">
        <v>37</v>
      </c>
      <c r="AH2" s="55" t="s">
        <v>38</v>
      </c>
      <c r="AI2" s="55" t="s">
        <v>39</v>
      </c>
      <c r="AJ2" s="55" t="s">
        <v>40</v>
      </c>
      <c r="AK2" s="55" t="s">
        <v>41</v>
      </c>
      <c r="AL2" s="55" t="s">
        <v>42</v>
      </c>
      <c r="AM2" s="55" t="s">
        <v>43</v>
      </c>
      <c r="AN2" s="55" t="s">
        <v>44</v>
      </c>
      <c r="AO2" s="55" t="s">
        <v>45</v>
      </c>
      <c r="AP2" s="55" t="s">
        <v>46</v>
      </c>
      <c r="AQ2" s="55" t="s">
        <v>47</v>
      </c>
      <c r="AR2" s="55" t="s">
        <v>48</v>
      </c>
      <c r="AS2" s="55" t="s">
        <v>16</v>
      </c>
      <c r="AT2" s="55" t="s">
        <v>17</v>
      </c>
      <c r="AU2" s="55" t="s">
        <v>49</v>
      </c>
      <c r="AV2" s="55" t="s">
        <v>50</v>
      </c>
    </row>
    <row r="3" spans="1:48" ht="30" customHeight="1" x14ac:dyDescent="0.15">
      <c r="A3" s="53"/>
      <c r="B3" s="53"/>
      <c r="C3" s="53"/>
      <c r="D3" s="53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53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</row>
    <row r="4" spans="1:48" ht="30" customHeight="1" x14ac:dyDescent="0.15">
      <c r="A4" s="16" t="s">
        <v>56</v>
      </c>
      <c r="B4" s="16" t="s">
        <v>58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15">
      <c r="A5" s="16" t="s">
        <v>59</v>
      </c>
      <c r="B5" s="16" t="s">
        <v>60</v>
      </c>
      <c r="C5" s="16" t="s">
        <v>61</v>
      </c>
      <c r="D5" s="14">
        <v>1</v>
      </c>
      <c r="E5" s="15"/>
      <c r="F5" s="15"/>
      <c r="G5" s="15"/>
      <c r="H5" s="15"/>
      <c r="I5" s="15"/>
      <c r="J5" s="15"/>
      <c r="K5" s="15"/>
      <c r="L5" s="15"/>
      <c r="M5" s="16" t="s">
        <v>52</v>
      </c>
      <c r="N5" s="2" t="s">
        <v>62</v>
      </c>
      <c r="O5" s="2" t="s">
        <v>52</v>
      </c>
      <c r="P5" s="2" t="s">
        <v>52</v>
      </c>
      <c r="Q5" s="2" t="s">
        <v>57</v>
      </c>
      <c r="R5" s="2" t="s">
        <v>63</v>
      </c>
      <c r="S5" s="2" t="s">
        <v>63</v>
      </c>
      <c r="T5" s="2" t="s">
        <v>64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65</v>
      </c>
      <c r="AV5" s="3">
        <v>1367</v>
      </c>
    </row>
    <row r="6" spans="1:48" ht="30" customHeight="1" x14ac:dyDescent="0.15">
      <c r="A6" s="16" t="s">
        <v>66</v>
      </c>
      <c r="B6" s="16" t="s">
        <v>67</v>
      </c>
      <c r="C6" s="16" t="s">
        <v>61</v>
      </c>
      <c r="D6" s="14">
        <v>1</v>
      </c>
      <c r="E6" s="15"/>
      <c r="F6" s="15"/>
      <c r="G6" s="15"/>
      <c r="H6" s="15"/>
      <c r="I6" s="15"/>
      <c r="J6" s="15"/>
      <c r="K6" s="15"/>
      <c r="L6" s="15"/>
      <c r="M6" s="16" t="s">
        <v>52</v>
      </c>
      <c r="N6" s="2" t="s">
        <v>68</v>
      </c>
      <c r="O6" s="2" t="s">
        <v>52</v>
      </c>
      <c r="P6" s="2" t="s">
        <v>52</v>
      </c>
      <c r="Q6" s="2" t="s">
        <v>57</v>
      </c>
      <c r="R6" s="2" t="s">
        <v>63</v>
      </c>
      <c r="S6" s="2" t="s">
        <v>63</v>
      </c>
      <c r="T6" s="2" t="s">
        <v>64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69</v>
      </c>
      <c r="AV6" s="3">
        <v>1368</v>
      </c>
    </row>
    <row r="7" spans="1:48" ht="30" customHeight="1" x14ac:dyDescent="0.15">
      <c r="A7" s="16" t="s">
        <v>66</v>
      </c>
      <c r="B7" s="16" t="s">
        <v>70</v>
      </c>
      <c r="C7" s="16" t="s">
        <v>61</v>
      </c>
      <c r="D7" s="14">
        <v>1</v>
      </c>
      <c r="E7" s="15"/>
      <c r="F7" s="15"/>
      <c r="G7" s="15"/>
      <c r="H7" s="15"/>
      <c r="I7" s="15"/>
      <c r="J7" s="15"/>
      <c r="K7" s="15"/>
      <c r="L7" s="15"/>
      <c r="M7" s="16" t="s">
        <v>52</v>
      </c>
      <c r="N7" s="2" t="s">
        <v>71</v>
      </c>
      <c r="O7" s="2" t="s">
        <v>52</v>
      </c>
      <c r="P7" s="2" t="s">
        <v>52</v>
      </c>
      <c r="Q7" s="2" t="s">
        <v>57</v>
      </c>
      <c r="R7" s="2" t="s">
        <v>63</v>
      </c>
      <c r="S7" s="2" t="s">
        <v>63</v>
      </c>
      <c r="T7" s="2" t="s">
        <v>64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72</v>
      </c>
      <c r="AV7" s="3">
        <v>1369</v>
      </c>
    </row>
    <row r="8" spans="1:48" ht="30" customHeight="1" x14ac:dyDescent="0.15">
      <c r="A8" s="16" t="s">
        <v>66</v>
      </c>
      <c r="B8" s="16" t="s">
        <v>73</v>
      </c>
      <c r="C8" s="16" t="s">
        <v>61</v>
      </c>
      <c r="D8" s="14">
        <v>1</v>
      </c>
      <c r="E8" s="15"/>
      <c r="F8" s="15"/>
      <c r="G8" s="15"/>
      <c r="H8" s="15"/>
      <c r="I8" s="15"/>
      <c r="J8" s="15"/>
      <c r="K8" s="15"/>
      <c r="L8" s="15"/>
      <c r="M8" s="16" t="s">
        <v>52</v>
      </c>
      <c r="N8" s="2" t="s">
        <v>74</v>
      </c>
      <c r="O8" s="2" t="s">
        <v>52</v>
      </c>
      <c r="P8" s="2" t="s">
        <v>52</v>
      </c>
      <c r="Q8" s="2" t="s">
        <v>57</v>
      </c>
      <c r="R8" s="2" t="s">
        <v>63</v>
      </c>
      <c r="S8" s="2" t="s">
        <v>63</v>
      </c>
      <c r="T8" s="2" t="s">
        <v>64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75</v>
      </c>
      <c r="AV8" s="3">
        <v>1370</v>
      </c>
    </row>
    <row r="9" spans="1:48" ht="30" customHeight="1" x14ac:dyDescent="0.15">
      <c r="A9" s="16" t="s">
        <v>66</v>
      </c>
      <c r="B9" s="16" t="s">
        <v>76</v>
      </c>
      <c r="C9" s="16" t="s">
        <v>61</v>
      </c>
      <c r="D9" s="14">
        <v>3</v>
      </c>
      <c r="E9" s="15"/>
      <c r="F9" s="15"/>
      <c r="G9" s="15"/>
      <c r="H9" s="15"/>
      <c r="I9" s="15"/>
      <c r="J9" s="15"/>
      <c r="K9" s="15"/>
      <c r="L9" s="15"/>
      <c r="M9" s="16" t="s">
        <v>52</v>
      </c>
      <c r="N9" s="2" t="s">
        <v>77</v>
      </c>
      <c r="O9" s="2" t="s">
        <v>52</v>
      </c>
      <c r="P9" s="2" t="s">
        <v>52</v>
      </c>
      <c r="Q9" s="2" t="s">
        <v>57</v>
      </c>
      <c r="R9" s="2" t="s">
        <v>63</v>
      </c>
      <c r="S9" s="2" t="s">
        <v>63</v>
      </c>
      <c r="T9" s="2" t="s">
        <v>64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78</v>
      </c>
      <c r="AV9" s="3">
        <v>1371</v>
      </c>
    </row>
    <row r="10" spans="1:48" ht="30" customHeight="1" x14ac:dyDescent="0.15">
      <c r="A10" s="16" t="s">
        <v>66</v>
      </c>
      <c r="B10" s="16" t="s">
        <v>79</v>
      </c>
      <c r="C10" s="16" t="s">
        <v>61</v>
      </c>
      <c r="D10" s="14">
        <v>1</v>
      </c>
      <c r="E10" s="15"/>
      <c r="F10" s="15"/>
      <c r="G10" s="15"/>
      <c r="H10" s="15"/>
      <c r="I10" s="15"/>
      <c r="J10" s="15"/>
      <c r="K10" s="15"/>
      <c r="L10" s="15"/>
      <c r="M10" s="16" t="s">
        <v>52</v>
      </c>
      <c r="N10" s="2" t="s">
        <v>80</v>
      </c>
      <c r="O10" s="2" t="s">
        <v>52</v>
      </c>
      <c r="P10" s="2" t="s">
        <v>52</v>
      </c>
      <c r="Q10" s="2" t="s">
        <v>57</v>
      </c>
      <c r="R10" s="2" t="s">
        <v>63</v>
      </c>
      <c r="S10" s="2" t="s">
        <v>63</v>
      </c>
      <c r="T10" s="2" t="s">
        <v>64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81</v>
      </c>
      <c r="AV10" s="3">
        <v>1372</v>
      </c>
    </row>
    <row r="11" spans="1:48" ht="30" customHeight="1" x14ac:dyDescent="0.15">
      <c r="A11" s="16" t="s">
        <v>82</v>
      </c>
      <c r="B11" s="16" t="s">
        <v>83</v>
      </c>
      <c r="C11" s="16" t="s">
        <v>61</v>
      </c>
      <c r="D11" s="14">
        <v>5</v>
      </c>
      <c r="E11" s="15"/>
      <c r="F11" s="15"/>
      <c r="G11" s="15"/>
      <c r="H11" s="15"/>
      <c r="I11" s="15"/>
      <c r="J11" s="15"/>
      <c r="K11" s="15"/>
      <c r="L11" s="15"/>
      <c r="M11" s="16" t="s">
        <v>52</v>
      </c>
      <c r="N11" s="2" t="s">
        <v>84</v>
      </c>
      <c r="O11" s="2" t="s">
        <v>52</v>
      </c>
      <c r="P11" s="2" t="s">
        <v>52</v>
      </c>
      <c r="Q11" s="2" t="s">
        <v>57</v>
      </c>
      <c r="R11" s="2" t="s">
        <v>63</v>
      </c>
      <c r="S11" s="2" t="s">
        <v>63</v>
      </c>
      <c r="T11" s="2" t="s">
        <v>64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85</v>
      </c>
      <c r="AV11" s="3">
        <v>1381</v>
      </c>
    </row>
    <row r="12" spans="1:48" ht="30" customHeight="1" x14ac:dyDescent="0.15">
      <c r="A12" s="16" t="s">
        <v>82</v>
      </c>
      <c r="B12" s="16" t="s">
        <v>86</v>
      </c>
      <c r="C12" s="16" t="s">
        <v>61</v>
      </c>
      <c r="D12" s="14">
        <v>9</v>
      </c>
      <c r="E12" s="15"/>
      <c r="F12" s="15"/>
      <c r="G12" s="15"/>
      <c r="H12" s="15"/>
      <c r="I12" s="15"/>
      <c r="J12" s="15"/>
      <c r="K12" s="15"/>
      <c r="L12" s="15"/>
      <c r="M12" s="16" t="s">
        <v>52</v>
      </c>
      <c r="N12" s="2" t="s">
        <v>87</v>
      </c>
      <c r="O12" s="2" t="s">
        <v>52</v>
      </c>
      <c r="P12" s="2" t="s">
        <v>52</v>
      </c>
      <c r="Q12" s="2" t="s">
        <v>57</v>
      </c>
      <c r="R12" s="2" t="s">
        <v>63</v>
      </c>
      <c r="S12" s="2" t="s">
        <v>63</v>
      </c>
      <c r="T12" s="2" t="s">
        <v>64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88</v>
      </c>
      <c r="AV12" s="3">
        <v>1382</v>
      </c>
    </row>
    <row r="13" spans="1:48" ht="30" customHeight="1" x14ac:dyDescent="0.15">
      <c r="A13" s="16" t="s">
        <v>89</v>
      </c>
      <c r="B13" s="16" t="s">
        <v>90</v>
      </c>
      <c r="C13" s="16" t="s">
        <v>61</v>
      </c>
      <c r="D13" s="14">
        <v>22</v>
      </c>
      <c r="E13" s="15"/>
      <c r="F13" s="15"/>
      <c r="G13" s="15"/>
      <c r="H13" s="15"/>
      <c r="I13" s="15"/>
      <c r="J13" s="15"/>
      <c r="K13" s="15"/>
      <c r="L13" s="15"/>
      <c r="M13" s="16" t="s">
        <v>91</v>
      </c>
      <c r="N13" s="2" t="s">
        <v>92</v>
      </c>
      <c r="O13" s="2" t="s">
        <v>52</v>
      </c>
      <c r="P13" s="2" t="s">
        <v>52</v>
      </c>
      <c r="Q13" s="2" t="s">
        <v>57</v>
      </c>
      <c r="R13" s="2" t="s">
        <v>64</v>
      </c>
      <c r="S13" s="2" t="s">
        <v>63</v>
      </c>
      <c r="T13" s="2" t="s">
        <v>63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52</v>
      </c>
      <c r="AS13" s="2" t="s">
        <v>52</v>
      </c>
      <c r="AT13" s="3"/>
      <c r="AU13" s="2" t="s">
        <v>93</v>
      </c>
      <c r="AV13" s="3">
        <v>1383</v>
      </c>
    </row>
    <row r="14" spans="1:48" ht="30" customHeight="1" x14ac:dyDescent="0.15">
      <c r="A14" s="16" t="s">
        <v>94</v>
      </c>
      <c r="B14" s="16" t="s">
        <v>95</v>
      </c>
      <c r="C14" s="16" t="s">
        <v>61</v>
      </c>
      <c r="D14" s="14">
        <v>2</v>
      </c>
      <c r="E14" s="15"/>
      <c r="F14" s="15"/>
      <c r="G14" s="15"/>
      <c r="H14" s="15"/>
      <c r="I14" s="15"/>
      <c r="J14" s="15"/>
      <c r="K14" s="15"/>
      <c r="L14" s="15"/>
      <c r="M14" s="16" t="s">
        <v>52</v>
      </c>
      <c r="N14" s="2" t="s">
        <v>96</v>
      </c>
      <c r="O14" s="2" t="s">
        <v>52</v>
      </c>
      <c r="P14" s="2" t="s">
        <v>52</v>
      </c>
      <c r="Q14" s="2" t="s">
        <v>57</v>
      </c>
      <c r="R14" s="2" t="s">
        <v>63</v>
      </c>
      <c r="S14" s="2" t="s">
        <v>63</v>
      </c>
      <c r="T14" s="2" t="s">
        <v>64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52</v>
      </c>
      <c r="AS14" s="2" t="s">
        <v>52</v>
      </c>
      <c r="AT14" s="3"/>
      <c r="AU14" s="2" t="s">
        <v>97</v>
      </c>
      <c r="AV14" s="3">
        <v>1373</v>
      </c>
    </row>
    <row r="15" spans="1:48" ht="30" customHeight="1" x14ac:dyDescent="0.15">
      <c r="A15" s="16" t="s">
        <v>94</v>
      </c>
      <c r="B15" s="16" t="s">
        <v>98</v>
      </c>
      <c r="C15" s="16" t="s">
        <v>61</v>
      </c>
      <c r="D15" s="14">
        <v>2</v>
      </c>
      <c r="E15" s="15"/>
      <c r="F15" s="15"/>
      <c r="G15" s="15"/>
      <c r="H15" s="15"/>
      <c r="I15" s="15"/>
      <c r="J15" s="15"/>
      <c r="K15" s="15"/>
      <c r="L15" s="15"/>
      <c r="M15" s="16" t="s">
        <v>52</v>
      </c>
      <c r="N15" s="2" t="s">
        <v>99</v>
      </c>
      <c r="O15" s="2" t="s">
        <v>52</v>
      </c>
      <c r="P15" s="2" t="s">
        <v>52</v>
      </c>
      <c r="Q15" s="2" t="s">
        <v>57</v>
      </c>
      <c r="R15" s="2" t="s">
        <v>63</v>
      </c>
      <c r="S15" s="2" t="s">
        <v>63</v>
      </c>
      <c r="T15" s="2" t="s">
        <v>64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52</v>
      </c>
      <c r="AS15" s="2" t="s">
        <v>52</v>
      </c>
      <c r="AT15" s="3"/>
      <c r="AU15" s="2" t="s">
        <v>100</v>
      </c>
      <c r="AV15" s="3">
        <v>1374</v>
      </c>
    </row>
    <row r="16" spans="1:48" ht="30" customHeight="1" x14ac:dyDescent="0.15">
      <c r="A16" s="16" t="s">
        <v>94</v>
      </c>
      <c r="B16" s="16" t="s">
        <v>101</v>
      </c>
      <c r="C16" s="16" t="s">
        <v>61</v>
      </c>
      <c r="D16" s="14">
        <v>5</v>
      </c>
      <c r="E16" s="15"/>
      <c r="F16" s="15"/>
      <c r="G16" s="15"/>
      <c r="H16" s="15"/>
      <c r="I16" s="15"/>
      <c r="J16" s="15"/>
      <c r="K16" s="15"/>
      <c r="L16" s="15"/>
      <c r="M16" s="16" t="s">
        <v>52</v>
      </c>
      <c r="N16" s="2" t="s">
        <v>102</v>
      </c>
      <c r="O16" s="2" t="s">
        <v>52</v>
      </c>
      <c r="P16" s="2" t="s">
        <v>52</v>
      </c>
      <c r="Q16" s="2" t="s">
        <v>57</v>
      </c>
      <c r="R16" s="2" t="s">
        <v>63</v>
      </c>
      <c r="S16" s="2" t="s">
        <v>63</v>
      </c>
      <c r="T16" s="2" t="s">
        <v>64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52</v>
      </c>
      <c r="AS16" s="2" t="s">
        <v>52</v>
      </c>
      <c r="AT16" s="3"/>
      <c r="AU16" s="2" t="s">
        <v>103</v>
      </c>
      <c r="AV16" s="3">
        <v>1375</v>
      </c>
    </row>
    <row r="17" spans="1:48" ht="30" customHeight="1" x14ac:dyDescent="0.15">
      <c r="A17" s="16" t="s">
        <v>94</v>
      </c>
      <c r="B17" s="16" t="s">
        <v>104</v>
      </c>
      <c r="C17" s="16" t="s">
        <v>61</v>
      </c>
      <c r="D17" s="14">
        <v>18</v>
      </c>
      <c r="E17" s="15"/>
      <c r="F17" s="15"/>
      <c r="G17" s="15"/>
      <c r="H17" s="15"/>
      <c r="I17" s="15"/>
      <c r="J17" s="15"/>
      <c r="K17" s="15"/>
      <c r="L17" s="15"/>
      <c r="M17" s="16" t="s">
        <v>52</v>
      </c>
      <c r="N17" s="2" t="s">
        <v>105</v>
      </c>
      <c r="O17" s="2" t="s">
        <v>52</v>
      </c>
      <c r="P17" s="2" t="s">
        <v>52</v>
      </c>
      <c r="Q17" s="2" t="s">
        <v>57</v>
      </c>
      <c r="R17" s="2" t="s">
        <v>63</v>
      </c>
      <c r="S17" s="2" t="s">
        <v>63</v>
      </c>
      <c r="T17" s="2" t="s">
        <v>64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52</v>
      </c>
      <c r="AS17" s="2" t="s">
        <v>52</v>
      </c>
      <c r="AT17" s="3"/>
      <c r="AU17" s="2" t="s">
        <v>106</v>
      </c>
      <c r="AV17" s="3">
        <v>1376</v>
      </c>
    </row>
    <row r="18" spans="1:48" ht="30" customHeight="1" x14ac:dyDescent="0.15">
      <c r="A18" s="16" t="s">
        <v>94</v>
      </c>
      <c r="B18" s="16" t="s">
        <v>107</v>
      </c>
      <c r="C18" s="16" t="s">
        <v>61</v>
      </c>
      <c r="D18" s="14">
        <v>80</v>
      </c>
      <c r="E18" s="15"/>
      <c r="F18" s="15"/>
      <c r="G18" s="15"/>
      <c r="H18" s="15"/>
      <c r="I18" s="15"/>
      <c r="J18" s="15"/>
      <c r="K18" s="15"/>
      <c r="L18" s="15"/>
      <c r="M18" s="16" t="s">
        <v>52</v>
      </c>
      <c r="N18" s="2" t="s">
        <v>108</v>
      </c>
      <c r="O18" s="2" t="s">
        <v>52</v>
      </c>
      <c r="P18" s="2" t="s">
        <v>52</v>
      </c>
      <c r="Q18" s="2" t="s">
        <v>57</v>
      </c>
      <c r="R18" s="2" t="s">
        <v>63</v>
      </c>
      <c r="S18" s="2" t="s">
        <v>63</v>
      </c>
      <c r="T18" s="2" t="s">
        <v>64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52</v>
      </c>
      <c r="AS18" s="2" t="s">
        <v>52</v>
      </c>
      <c r="AT18" s="3"/>
      <c r="AU18" s="2" t="s">
        <v>109</v>
      </c>
      <c r="AV18" s="3">
        <v>1377</v>
      </c>
    </row>
    <row r="19" spans="1:48" ht="30" customHeight="1" x14ac:dyDescent="0.15">
      <c r="A19" s="16" t="s">
        <v>94</v>
      </c>
      <c r="B19" s="16" t="s">
        <v>110</v>
      </c>
      <c r="C19" s="16" t="s">
        <v>61</v>
      </c>
      <c r="D19" s="14">
        <v>2</v>
      </c>
      <c r="E19" s="15"/>
      <c r="F19" s="15"/>
      <c r="G19" s="15"/>
      <c r="H19" s="15"/>
      <c r="I19" s="15"/>
      <c r="J19" s="15"/>
      <c r="K19" s="15"/>
      <c r="L19" s="15"/>
      <c r="M19" s="16" t="s">
        <v>52</v>
      </c>
      <c r="N19" s="2" t="s">
        <v>111</v>
      </c>
      <c r="O19" s="2" t="s">
        <v>52</v>
      </c>
      <c r="P19" s="2" t="s">
        <v>52</v>
      </c>
      <c r="Q19" s="2" t="s">
        <v>57</v>
      </c>
      <c r="R19" s="2" t="s">
        <v>63</v>
      </c>
      <c r="S19" s="2" t="s">
        <v>63</v>
      </c>
      <c r="T19" s="2" t="s">
        <v>64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52</v>
      </c>
      <c r="AS19" s="2" t="s">
        <v>52</v>
      </c>
      <c r="AT19" s="3"/>
      <c r="AU19" s="2" t="s">
        <v>112</v>
      </c>
      <c r="AV19" s="3">
        <v>1378</v>
      </c>
    </row>
    <row r="20" spans="1:48" ht="30" customHeight="1" x14ac:dyDescent="0.15">
      <c r="A20" s="16" t="s">
        <v>94</v>
      </c>
      <c r="B20" s="16" t="s">
        <v>113</v>
      </c>
      <c r="C20" s="16" t="s">
        <v>61</v>
      </c>
      <c r="D20" s="14">
        <v>13</v>
      </c>
      <c r="E20" s="15"/>
      <c r="F20" s="15"/>
      <c r="G20" s="15"/>
      <c r="H20" s="15"/>
      <c r="I20" s="15"/>
      <c r="J20" s="15"/>
      <c r="K20" s="15"/>
      <c r="L20" s="15"/>
      <c r="M20" s="16" t="s">
        <v>52</v>
      </c>
      <c r="N20" s="2" t="s">
        <v>114</v>
      </c>
      <c r="O20" s="2" t="s">
        <v>52</v>
      </c>
      <c r="P20" s="2" t="s">
        <v>52</v>
      </c>
      <c r="Q20" s="2" t="s">
        <v>57</v>
      </c>
      <c r="R20" s="2" t="s">
        <v>63</v>
      </c>
      <c r="S20" s="2" t="s">
        <v>63</v>
      </c>
      <c r="T20" s="2" t="s">
        <v>64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52</v>
      </c>
      <c r="AS20" s="2" t="s">
        <v>52</v>
      </c>
      <c r="AT20" s="3"/>
      <c r="AU20" s="2" t="s">
        <v>115</v>
      </c>
      <c r="AV20" s="3">
        <v>1379</v>
      </c>
    </row>
    <row r="21" spans="1:48" ht="30" customHeight="1" x14ac:dyDescent="0.15">
      <c r="A21" s="16" t="s">
        <v>94</v>
      </c>
      <c r="B21" s="16" t="s">
        <v>116</v>
      </c>
      <c r="C21" s="16" t="s">
        <v>61</v>
      </c>
      <c r="D21" s="14">
        <v>12</v>
      </c>
      <c r="E21" s="15"/>
      <c r="F21" s="15"/>
      <c r="G21" s="15"/>
      <c r="H21" s="15"/>
      <c r="I21" s="15"/>
      <c r="J21" s="15"/>
      <c r="K21" s="15"/>
      <c r="L21" s="15"/>
      <c r="M21" s="16" t="s">
        <v>52</v>
      </c>
      <c r="N21" s="2" t="s">
        <v>117</v>
      </c>
      <c r="O21" s="2" t="s">
        <v>52</v>
      </c>
      <c r="P21" s="2" t="s">
        <v>52</v>
      </c>
      <c r="Q21" s="2" t="s">
        <v>57</v>
      </c>
      <c r="R21" s="2" t="s">
        <v>63</v>
      </c>
      <c r="S21" s="2" t="s">
        <v>63</v>
      </c>
      <c r="T21" s="2" t="s">
        <v>64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52</v>
      </c>
      <c r="AS21" s="2" t="s">
        <v>52</v>
      </c>
      <c r="AT21" s="3"/>
      <c r="AU21" s="2" t="s">
        <v>118</v>
      </c>
      <c r="AV21" s="3">
        <v>1380</v>
      </c>
    </row>
    <row r="22" spans="1:48" ht="30" customHeight="1" x14ac:dyDescent="0.15">
      <c r="A22" s="16" t="s">
        <v>89</v>
      </c>
      <c r="B22" s="16" t="s">
        <v>119</v>
      </c>
      <c r="C22" s="16" t="s">
        <v>61</v>
      </c>
      <c r="D22" s="14">
        <v>134</v>
      </c>
      <c r="E22" s="15"/>
      <c r="F22" s="15"/>
      <c r="G22" s="15"/>
      <c r="H22" s="15"/>
      <c r="I22" s="15"/>
      <c r="J22" s="15"/>
      <c r="K22" s="15"/>
      <c r="L22" s="15"/>
      <c r="M22" s="16" t="s">
        <v>120</v>
      </c>
      <c r="N22" s="2" t="s">
        <v>121</v>
      </c>
      <c r="O22" s="2" t="s">
        <v>52</v>
      </c>
      <c r="P22" s="2" t="s">
        <v>52</v>
      </c>
      <c r="Q22" s="2" t="s">
        <v>57</v>
      </c>
      <c r="R22" s="2" t="s">
        <v>64</v>
      </c>
      <c r="S22" s="2" t="s">
        <v>63</v>
      </c>
      <c r="T22" s="2" t="s">
        <v>63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52</v>
      </c>
      <c r="AS22" s="2" t="s">
        <v>52</v>
      </c>
      <c r="AT22" s="3"/>
      <c r="AU22" s="2" t="s">
        <v>122</v>
      </c>
      <c r="AV22" s="3">
        <v>1385</v>
      </c>
    </row>
    <row r="23" spans="1:48" ht="30" customHeight="1" x14ac:dyDescent="0.15">
      <c r="A23" s="16" t="s">
        <v>123</v>
      </c>
      <c r="B23" s="16" t="s">
        <v>52</v>
      </c>
      <c r="C23" s="16" t="s">
        <v>124</v>
      </c>
      <c r="D23" s="14">
        <v>1</v>
      </c>
      <c r="E23" s="15"/>
      <c r="F23" s="15"/>
      <c r="G23" s="15"/>
      <c r="H23" s="15"/>
      <c r="I23" s="15"/>
      <c r="J23" s="15"/>
      <c r="K23" s="15"/>
      <c r="L23" s="15"/>
      <c r="M23" s="16" t="s">
        <v>52</v>
      </c>
      <c r="N23" s="2" t="s">
        <v>125</v>
      </c>
      <c r="O23" s="2" t="s">
        <v>52</v>
      </c>
      <c r="P23" s="2" t="s">
        <v>52</v>
      </c>
      <c r="Q23" s="2" t="s">
        <v>57</v>
      </c>
      <c r="R23" s="2" t="s">
        <v>63</v>
      </c>
      <c r="S23" s="2" t="s">
        <v>63</v>
      </c>
      <c r="T23" s="2" t="s">
        <v>64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52</v>
      </c>
      <c r="AS23" s="2" t="s">
        <v>52</v>
      </c>
      <c r="AT23" s="3"/>
      <c r="AU23" s="2" t="s">
        <v>126</v>
      </c>
      <c r="AV23" s="3">
        <v>1282</v>
      </c>
    </row>
    <row r="24" spans="1:48" ht="30" customHeight="1" x14ac:dyDescent="0.15">
      <c r="A24" s="16" t="s">
        <v>127</v>
      </c>
      <c r="B24" s="16" t="s">
        <v>52</v>
      </c>
      <c r="C24" s="16" t="s">
        <v>61</v>
      </c>
      <c r="D24" s="14">
        <v>134</v>
      </c>
      <c r="E24" s="15"/>
      <c r="F24" s="15"/>
      <c r="G24" s="15"/>
      <c r="H24" s="15"/>
      <c r="I24" s="15"/>
      <c r="J24" s="15"/>
      <c r="K24" s="15"/>
      <c r="L24" s="15"/>
      <c r="M24" s="16" t="s">
        <v>52</v>
      </c>
      <c r="N24" s="2" t="s">
        <v>128</v>
      </c>
      <c r="O24" s="2" t="s">
        <v>52</v>
      </c>
      <c r="P24" s="2" t="s">
        <v>52</v>
      </c>
      <c r="Q24" s="2" t="s">
        <v>57</v>
      </c>
      <c r="R24" s="2" t="s">
        <v>63</v>
      </c>
      <c r="S24" s="2" t="s">
        <v>63</v>
      </c>
      <c r="T24" s="2" t="s">
        <v>64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52</v>
      </c>
      <c r="AS24" s="2" t="s">
        <v>52</v>
      </c>
      <c r="AT24" s="3"/>
      <c r="AU24" s="2" t="s">
        <v>129</v>
      </c>
      <c r="AV24" s="3">
        <v>1283</v>
      </c>
    </row>
    <row r="25" spans="1:48" ht="30" customHeight="1" x14ac:dyDescent="0.15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57</v>
      </c>
    </row>
    <row r="26" spans="1:48" ht="30" customHeight="1" x14ac:dyDescent="0.15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57</v>
      </c>
    </row>
    <row r="27" spans="1:48" ht="30" customHeight="1" x14ac:dyDescent="0.15">
      <c r="A27" s="14"/>
      <c r="B27" s="14"/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4"/>
      <c r="Q27" s="1" t="s">
        <v>57</v>
      </c>
    </row>
    <row r="28" spans="1:48" ht="30" customHeight="1" x14ac:dyDescent="0.15">
      <c r="A28" s="16" t="s">
        <v>130</v>
      </c>
      <c r="B28" s="14"/>
      <c r="C28" s="14"/>
      <c r="D28" s="14"/>
      <c r="E28" s="15"/>
      <c r="F28" s="15">
        <f>SUMIF(Q5:Q27,"010101",F5:F27)</f>
        <v>0</v>
      </c>
      <c r="G28" s="15"/>
      <c r="H28" s="15">
        <f>SUMIF(Q5:Q27,"010101",H5:H27)</f>
        <v>0</v>
      </c>
      <c r="I28" s="15"/>
      <c r="J28" s="15">
        <f>SUMIF(Q5:Q27,"010101",J5:J27)</f>
        <v>0</v>
      </c>
      <c r="K28" s="15"/>
      <c r="L28" s="15">
        <f>SUMIF(Q5:Q27,"010101",L5:L27)</f>
        <v>0</v>
      </c>
      <c r="M28" s="14"/>
      <c r="N28" t="s">
        <v>131</v>
      </c>
    </row>
    <row r="29" spans="1:48" ht="30" customHeight="1" x14ac:dyDescent="0.15">
      <c r="A29" s="16" t="s">
        <v>132</v>
      </c>
      <c r="B29" s="16" t="s">
        <v>58</v>
      </c>
      <c r="C29" s="14"/>
      <c r="D29" s="14"/>
      <c r="E29" s="15"/>
      <c r="F29" s="15"/>
      <c r="G29" s="15"/>
      <c r="H29" s="15"/>
      <c r="I29" s="15"/>
      <c r="J29" s="15"/>
      <c r="K29" s="15"/>
      <c r="L29" s="15"/>
      <c r="M29" s="14"/>
      <c r="N29" s="3"/>
      <c r="O29" s="3"/>
      <c r="P29" s="3"/>
      <c r="Q29" s="2" t="s">
        <v>133</v>
      </c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</row>
    <row r="30" spans="1:48" ht="30" customHeight="1" x14ac:dyDescent="0.15">
      <c r="A30" s="16" t="s">
        <v>134</v>
      </c>
      <c r="B30" s="16" t="s">
        <v>135</v>
      </c>
      <c r="C30" s="16" t="s">
        <v>136</v>
      </c>
      <c r="D30" s="14">
        <v>80</v>
      </c>
      <c r="E30" s="15"/>
      <c r="F30" s="15"/>
      <c r="G30" s="15"/>
      <c r="H30" s="15"/>
      <c r="I30" s="15"/>
      <c r="J30" s="15"/>
      <c r="K30" s="15"/>
      <c r="L30" s="15"/>
      <c r="M30" s="16" t="s">
        <v>137</v>
      </c>
      <c r="N30" s="2" t="s">
        <v>138</v>
      </c>
      <c r="O30" s="2" t="s">
        <v>52</v>
      </c>
      <c r="P30" s="2" t="s">
        <v>52</v>
      </c>
      <c r="Q30" s="2" t="s">
        <v>133</v>
      </c>
      <c r="R30" s="2" t="s">
        <v>64</v>
      </c>
      <c r="S30" s="2" t="s">
        <v>63</v>
      </c>
      <c r="T30" s="2" t="s">
        <v>63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139</v>
      </c>
      <c r="AV30" s="3">
        <v>1386</v>
      </c>
    </row>
    <row r="31" spans="1:48" ht="30" customHeight="1" x14ac:dyDescent="0.15">
      <c r="A31" s="16" t="s">
        <v>134</v>
      </c>
      <c r="B31" s="16" t="s">
        <v>140</v>
      </c>
      <c r="C31" s="16" t="s">
        <v>136</v>
      </c>
      <c r="D31" s="14">
        <v>1143</v>
      </c>
      <c r="E31" s="15"/>
      <c r="F31" s="15"/>
      <c r="G31" s="15"/>
      <c r="H31" s="15"/>
      <c r="I31" s="15"/>
      <c r="J31" s="15"/>
      <c r="K31" s="15"/>
      <c r="L31" s="15"/>
      <c r="M31" s="16" t="s">
        <v>141</v>
      </c>
      <c r="N31" s="2" t="s">
        <v>142</v>
      </c>
      <c r="O31" s="2" t="s">
        <v>52</v>
      </c>
      <c r="P31" s="2" t="s">
        <v>52</v>
      </c>
      <c r="Q31" s="2" t="s">
        <v>133</v>
      </c>
      <c r="R31" s="2" t="s">
        <v>64</v>
      </c>
      <c r="S31" s="2" t="s">
        <v>63</v>
      </c>
      <c r="T31" s="2" t="s">
        <v>63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143</v>
      </c>
      <c r="AV31" s="3">
        <v>1387</v>
      </c>
    </row>
    <row r="32" spans="1:48" ht="30" customHeight="1" x14ac:dyDescent="0.15">
      <c r="A32" s="16" t="s">
        <v>134</v>
      </c>
      <c r="B32" s="16" t="s">
        <v>144</v>
      </c>
      <c r="C32" s="16" t="s">
        <v>136</v>
      </c>
      <c r="D32" s="14">
        <v>433</v>
      </c>
      <c r="E32" s="15"/>
      <c r="F32" s="15"/>
      <c r="G32" s="15"/>
      <c r="H32" s="15"/>
      <c r="I32" s="15"/>
      <c r="J32" s="15"/>
      <c r="K32" s="15"/>
      <c r="L32" s="15"/>
      <c r="M32" s="16" t="s">
        <v>145</v>
      </c>
      <c r="N32" s="2" t="s">
        <v>146</v>
      </c>
      <c r="O32" s="2" t="s">
        <v>52</v>
      </c>
      <c r="P32" s="2" t="s">
        <v>52</v>
      </c>
      <c r="Q32" s="2" t="s">
        <v>133</v>
      </c>
      <c r="R32" s="2" t="s">
        <v>64</v>
      </c>
      <c r="S32" s="2" t="s">
        <v>63</v>
      </c>
      <c r="T32" s="2" t="s">
        <v>63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147</v>
      </c>
      <c r="AV32" s="3">
        <v>1388</v>
      </c>
    </row>
    <row r="33" spans="1:48" ht="30" customHeight="1" x14ac:dyDescent="0.15">
      <c r="A33" s="16" t="s">
        <v>134</v>
      </c>
      <c r="B33" s="16" t="s">
        <v>148</v>
      </c>
      <c r="C33" s="16" t="s">
        <v>136</v>
      </c>
      <c r="D33" s="14">
        <v>1014</v>
      </c>
      <c r="E33" s="15"/>
      <c r="F33" s="15"/>
      <c r="G33" s="15"/>
      <c r="H33" s="15"/>
      <c r="I33" s="15"/>
      <c r="J33" s="15"/>
      <c r="K33" s="15"/>
      <c r="L33" s="15"/>
      <c r="M33" s="16" t="s">
        <v>149</v>
      </c>
      <c r="N33" s="2" t="s">
        <v>150</v>
      </c>
      <c r="O33" s="2" t="s">
        <v>52</v>
      </c>
      <c r="P33" s="2" t="s">
        <v>52</v>
      </c>
      <c r="Q33" s="2" t="s">
        <v>133</v>
      </c>
      <c r="R33" s="2" t="s">
        <v>64</v>
      </c>
      <c r="S33" s="2" t="s">
        <v>63</v>
      </c>
      <c r="T33" s="2" t="s">
        <v>63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151</v>
      </c>
      <c r="AV33" s="3">
        <v>1389</v>
      </c>
    </row>
    <row r="34" spans="1:48" ht="30" customHeight="1" x14ac:dyDescent="0.15">
      <c r="A34" s="16" t="s">
        <v>134</v>
      </c>
      <c r="B34" s="16" t="s">
        <v>152</v>
      </c>
      <c r="C34" s="16" t="s">
        <v>136</v>
      </c>
      <c r="D34" s="14">
        <v>812</v>
      </c>
      <c r="E34" s="15"/>
      <c r="F34" s="15"/>
      <c r="G34" s="15"/>
      <c r="H34" s="15"/>
      <c r="I34" s="15"/>
      <c r="J34" s="15"/>
      <c r="K34" s="15"/>
      <c r="L34" s="15"/>
      <c r="M34" s="16" t="s">
        <v>153</v>
      </c>
      <c r="N34" s="2" t="s">
        <v>154</v>
      </c>
      <c r="O34" s="2" t="s">
        <v>52</v>
      </c>
      <c r="P34" s="2" t="s">
        <v>52</v>
      </c>
      <c r="Q34" s="2" t="s">
        <v>133</v>
      </c>
      <c r="R34" s="2" t="s">
        <v>64</v>
      </c>
      <c r="S34" s="2" t="s">
        <v>63</v>
      </c>
      <c r="T34" s="2" t="s">
        <v>63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155</v>
      </c>
      <c r="AV34" s="3">
        <v>1390</v>
      </c>
    </row>
    <row r="35" spans="1:48" ht="30" customHeight="1" x14ac:dyDescent="0.15">
      <c r="A35" s="16" t="s">
        <v>134</v>
      </c>
      <c r="B35" s="16" t="s">
        <v>156</v>
      </c>
      <c r="C35" s="16" t="s">
        <v>136</v>
      </c>
      <c r="D35" s="14">
        <v>191</v>
      </c>
      <c r="E35" s="15"/>
      <c r="F35" s="15"/>
      <c r="G35" s="15"/>
      <c r="H35" s="15"/>
      <c r="I35" s="15"/>
      <c r="J35" s="15"/>
      <c r="K35" s="15"/>
      <c r="L35" s="15"/>
      <c r="M35" s="16" t="s">
        <v>157</v>
      </c>
      <c r="N35" s="2" t="s">
        <v>158</v>
      </c>
      <c r="O35" s="2" t="s">
        <v>52</v>
      </c>
      <c r="P35" s="2" t="s">
        <v>52</v>
      </c>
      <c r="Q35" s="2" t="s">
        <v>133</v>
      </c>
      <c r="R35" s="2" t="s">
        <v>64</v>
      </c>
      <c r="S35" s="2" t="s">
        <v>63</v>
      </c>
      <c r="T35" s="2" t="s">
        <v>63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159</v>
      </c>
      <c r="AV35" s="3">
        <v>1391</v>
      </c>
    </row>
    <row r="36" spans="1:48" ht="30" customHeight="1" x14ac:dyDescent="0.15">
      <c r="A36" s="16" t="s">
        <v>134</v>
      </c>
      <c r="B36" s="16" t="s">
        <v>160</v>
      </c>
      <c r="C36" s="16" t="s">
        <v>136</v>
      </c>
      <c r="D36" s="14">
        <v>469</v>
      </c>
      <c r="E36" s="15"/>
      <c r="F36" s="15"/>
      <c r="G36" s="15"/>
      <c r="H36" s="15"/>
      <c r="I36" s="15"/>
      <c r="J36" s="15"/>
      <c r="K36" s="15"/>
      <c r="L36" s="15"/>
      <c r="M36" s="16" t="s">
        <v>161</v>
      </c>
      <c r="N36" s="2" t="s">
        <v>162</v>
      </c>
      <c r="O36" s="2" t="s">
        <v>52</v>
      </c>
      <c r="P36" s="2" t="s">
        <v>52</v>
      </c>
      <c r="Q36" s="2" t="s">
        <v>133</v>
      </c>
      <c r="R36" s="2" t="s">
        <v>64</v>
      </c>
      <c r="S36" s="2" t="s">
        <v>63</v>
      </c>
      <c r="T36" s="2" t="s">
        <v>63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52</v>
      </c>
      <c r="AS36" s="2" t="s">
        <v>52</v>
      </c>
      <c r="AT36" s="3"/>
      <c r="AU36" s="2" t="s">
        <v>163</v>
      </c>
      <c r="AV36" s="3">
        <v>1392</v>
      </c>
    </row>
    <row r="37" spans="1:48" ht="30" customHeight="1" x14ac:dyDescent="0.15">
      <c r="A37" s="16" t="s">
        <v>134</v>
      </c>
      <c r="B37" s="16" t="s">
        <v>164</v>
      </c>
      <c r="C37" s="16" t="s">
        <v>136</v>
      </c>
      <c r="D37" s="14">
        <v>758</v>
      </c>
      <c r="E37" s="15"/>
      <c r="F37" s="15"/>
      <c r="G37" s="15"/>
      <c r="H37" s="15"/>
      <c r="I37" s="15"/>
      <c r="J37" s="15"/>
      <c r="K37" s="15"/>
      <c r="L37" s="15"/>
      <c r="M37" s="16" t="s">
        <v>165</v>
      </c>
      <c r="N37" s="2" t="s">
        <v>166</v>
      </c>
      <c r="O37" s="2" t="s">
        <v>52</v>
      </c>
      <c r="P37" s="2" t="s">
        <v>52</v>
      </c>
      <c r="Q37" s="2" t="s">
        <v>133</v>
      </c>
      <c r="R37" s="2" t="s">
        <v>64</v>
      </c>
      <c r="S37" s="2" t="s">
        <v>63</v>
      </c>
      <c r="T37" s="2" t="s">
        <v>63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167</v>
      </c>
      <c r="AV37" s="3">
        <v>1412</v>
      </c>
    </row>
    <row r="38" spans="1:48" ht="30" customHeight="1" x14ac:dyDescent="0.15">
      <c r="A38" s="16" t="s">
        <v>168</v>
      </c>
      <c r="B38" s="16" t="s">
        <v>169</v>
      </c>
      <c r="C38" s="16" t="s">
        <v>136</v>
      </c>
      <c r="D38" s="14">
        <v>80</v>
      </c>
      <c r="E38" s="15"/>
      <c r="F38" s="15"/>
      <c r="G38" s="15"/>
      <c r="H38" s="15"/>
      <c r="I38" s="15"/>
      <c r="J38" s="15"/>
      <c r="K38" s="15"/>
      <c r="L38" s="15"/>
      <c r="M38" s="16" t="s">
        <v>170</v>
      </c>
      <c r="N38" s="2" t="s">
        <v>171</v>
      </c>
      <c r="O38" s="2" t="s">
        <v>52</v>
      </c>
      <c r="P38" s="2" t="s">
        <v>52</v>
      </c>
      <c r="Q38" s="2" t="s">
        <v>133</v>
      </c>
      <c r="R38" s="2" t="s">
        <v>64</v>
      </c>
      <c r="S38" s="2" t="s">
        <v>63</v>
      </c>
      <c r="T38" s="2" t="s">
        <v>63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172</v>
      </c>
      <c r="AV38" s="3">
        <v>1395</v>
      </c>
    </row>
    <row r="39" spans="1:48" ht="30" customHeight="1" x14ac:dyDescent="0.15">
      <c r="A39" s="16" t="s">
        <v>168</v>
      </c>
      <c r="B39" s="16" t="s">
        <v>173</v>
      </c>
      <c r="C39" s="16" t="s">
        <v>136</v>
      </c>
      <c r="D39" s="14">
        <v>1143</v>
      </c>
      <c r="E39" s="15"/>
      <c r="F39" s="15"/>
      <c r="G39" s="15"/>
      <c r="H39" s="15"/>
      <c r="I39" s="15"/>
      <c r="J39" s="15"/>
      <c r="K39" s="15"/>
      <c r="L39" s="15"/>
      <c r="M39" s="16" t="s">
        <v>174</v>
      </c>
      <c r="N39" s="2" t="s">
        <v>175</v>
      </c>
      <c r="O39" s="2" t="s">
        <v>52</v>
      </c>
      <c r="P39" s="2" t="s">
        <v>52</v>
      </c>
      <c r="Q39" s="2" t="s">
        <v>133</v>
      </c>
      <c r="R39" s="2" t="s">
        <v>64</v>
      </c>
      <c r="S39" s="2" t="s">
        <v>63</v>
      </c>
      <c r="T39" s="2" t="s">
        <v>63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52</v>
      </c>
      <c r="AS39" s="2" t="s">
        <v>52</v>
      </c>
      <c r="AT39" s="3"/>
      <c r="AU39" s="2" t="s">
        <v>176</v>
      </c>
      <c r="AV39" s="3">
        <v>1396</v>
      </c>
    </row>
    <row r="40" spans="1:48" ht="30" customHeight="1" x14ac:dyDescent="0.15">
      <c r="A40" s="16" t="s">
        <v>168</v>
      </c>
      <c r="B40" s="16" t="s">
        <v>177</v>
      </c>
      <c r="C40" s="16" t="s">
        <v>136</v>
      </c>
      <c r="D40" s="14">
        <v>353</v>
      </c>
      <c r="E40" s="15"/>
      <c r="F40" s="15"/>
      <c r="G40" s="15"/>
      <c r="H40" s="15"/>
      <c r="I40" s="15"/>
      <c r="J40" s="15"/>
      <c r="K40" s="15"/>
      <c r="L40" s="15"/>
      <c r="M40" s="16" t="s">
        <v>178</v>
      </c>
      <c r="N40" s="2" t="s">
        <v>179</v>
      </c>
      <c r="O40" s="2" t="s">
        <v>52</v>
      </c>
      <c r="P40" s="2" t="s">
        <v>52</v>
      </c>
      <c r="Q40" s="2" t="s">
        <v>133</v>
      </c>
      <c r="R40" s="2" t="s">
        <v>64</v>
      </c>
      <c r="S40" s="2" t="s">
        <v>63</v>
      </c>
      <c r="T40" s="2" t="s">
        <v>63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52</v>
      </c>
      <c r="AS40" s="2" t="s">
        <v>52</v>
      </c>
      <c r="AT40" s="3"/>
      <c r="AU40" s="2" t="s">
        <v>180</v>
      </c>
      <c r="AV40" s="3">
        <v>1397</v>
      </c>
    </row>
    <row r="41" spans="1:48" ht="30" customHeight="1" x14ac:dyDescent="0.15">
      <c r="A41" s="16" t="s">
        <v>168</v>
      </c>
      <c r="B41" s="16" t="s">
        <v>181</v>
      </c>
      <c r="C41" s="16" t="s">
        <v>136</v>
      </c>
      <c r="D41" s="14">
        <v>116</v>
      </c>
      <c r="E41" s="15"/>
      <c r="F41" s="15"/>
      <c r="G41" s="15"/>
      <c r="H41" s="15"/>
      <c r="I41" s="15"/>
      <c r="J41" s="15"/>
      <c r="K41" s="15"/>
      <c r="L41" s="15"/>
      <c r="M41" s="16" t="s">
        <v>182</v>
      </c>
      <c r="N41" s="2" t="s">
        <v>183</v>
      </c>
      <c r="O41" s="2" t="s">
        <v>52</v>
      </c>
      <c r="P41" s="2" t="s">
        <v>52</v>
      </c>
      <c r="Q41" s="2" t="s">
        <v>133</v>
      </c>
      <c r="R41" s="2" t="s">
        <v>64</v>
      </c>
      <c r="S41" s="2" t="s">
        <v>63</v>
      </c>
      <c r="T41" s="2" t="s">
        <v>63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52</v>
      </c>
      <c r="AS41" s="2" t="s">
        <v>52</v>
      </c>
      <c r="AT41" s="3"/>
      <c r="AU41" s="2" t="s">
        <v>184</v>
      </c>
      <c r="AV41" s="3">
        <v>1398</v>
      </c>
    </row>
    <row r="42" spans="1:48" ht="30" customHeight="1" x14ac:dyDescent="0.15">
      <c r="A42" s="16" t="s">
        <v>168</v>
      </c>
      <c r="B42" s="16" t="s">
        <v>185</v>
      </c>
      <c r="C42" s="16" t="s">
        <v>136</v>
      </c>
      <c r="D42" s="14">
        <v>758</v>
      </c>
      <c r="E42" s="15"/>
      <c r="F42" s="15"/>
      <c r="G42" s="15"/>
      <c r="H42" s="15"/>
      <c r="I42" s="15"/>
      <c r="J42" s="15"/>
      <c r="K42" s="15"/>
      <c r="L42" s="15"/>
      <c r="M42" s="16" t="s">
        <v>186</v>
      </c>
      <c r="N42" s="2" t="s">
        <v>187</v>
      </c>
      <c r="O42" s="2" t="s">
        <v>52</v>
      </c>
      <c r="P42" s="2" t="s">
        <v>52</v>
      </c>
      <c r="Q42" s="2" t="s">
        <v>133</v>
      </c>
      <c r="R42" s="2" t="s">
        <v>64</v>
      </c>
      <c r="S42" s="2" t="s">
        <v>63</v>
      </c>
      <c r="T42" s="2" t="s">
        <v>63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52</v>
      </c>
      <c r="AS42" s="2" t="s">
        <v>52</v>
      </c>
      <c r="AT42" s="3"/>
      <c r="AU42" s="2" t="s">
        <v>188</v>
      </c>
      <c r="AV42" s="3">
        <v>1399</v>
      </c>
    </row>
    <row r="43" spans="1:48" ht="30" customHeight="1" x14ac:dyDescent="0.15">
      <c r="A43" s="16" t="s">
        <v>168</v>
      </c>
      <c r="B43" s="16" t="s">
        <v>189</v>
      </c>
      <c r="C43" s="16" t="s">
        <v>136</v>
      </c>
      <c r="D43" s="14">
        <v>80</v>
      </c>
      <c r="E43" s="15"/>
      <c r="F43" s="15"/>
      <c r="G43" s="15"/>
      <c r="H43" s="15"/>
      <c r="I43" s="15"/>
      <c r="J43" s="15"/>
      <c r="K43" s="15"/>
      <c r="L43" s="15"/>
      <c r="M43" s="16" t="s">
        <v>190</v>
      </c>
      <c r="N43" s="2" t="s">
        <v>191</v>
      </c>
      <c r="O43" s="2" t="s">
        <v>52</v>
      </c>
      <c r="P43" s="2" t="s">
        <v>52</v>
      </c>
      <c r="Q43" s="2" t="s">
        <v>133</v>
      </c>
      <c r="R43" s="2" t="s">
        <v>64</v>
      </c>
      <c r="S43" s="2" t="s">
        <v>63</v>
      </c>
      <c r="T43" s="2" t="s">
        <v>63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52</v>
      </c>
      <c r="AS43" s="2" t="s">
        <v>52</v>
      </c>
      <c r="AT43" s="3"/>
      <c r="AU43" s="2" t="s">
        <v>192</v>
      </c>
      <c r="AV43" s="3">
        <v>1400</v>
      </c>
    </row>
    <row r="44" spans="1:48" ht="30" customHeight="1" x14ac:dyDescent="0.15">
      <c r="A44" s="16" t="s">
        <v>168</v>
      </c>
      <c r="B44" s="16" t="s">
        <v>193</v>
      </c>
      <c r="C44" s="16" t="s">
        <v>136</v>
      </c>
      <c r="D44" s="14">
        <v>898</v>
      </c>
      <c r="E44" s="15"/>
      <c r="F44" s="15"/>
      <c r="G44" s="15"/>
      <c r="H44" s="15"/>
      <c r="I44" s="15"/>
      <c r="J44" s="15"/>
      <c r="K44" s="15"/>
      <c r="L44" s="15"/>
      <c r="M44" s="16" t="s">
        <v>194</v>
      </c>
      <c r="N44" s="2" t="s">
        <v>195</v>
      </c>
      <c r="O44" s="2" t="s">
        <v>52</v>
      </c>
      <c r="P44" s="2" t="s">
        <v>52</v>
      </c>
      <c r="Q44" s="2" t="s">
        <v>133</v>
      </c>
      <c r="R44" s="2" t="s">
        <v>64</v>
      </c>
      <c r="S44" s="2" t="s">
        <v>63</v>
      </c>
      <c r="T44" s="2" t="s">
        <v>63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52</v>
      </c>
      <c r="AS44" s="2" t="s">
        <v>52</v>
      </c>
      <c r="AT44" s="3"/>
      <c r="AU44" s="2" t="s">
        <v>196</v>
      </c>
      <c r="AV44" s="3">
        <v>1401</v>
      </c>
    </row>
    <row r="45" spans="1:48" ht="30" customHeight="1" x14ac:dyDescent="0.15">
      <c r="A45" s="16" t="s">
        <v>168</v>
      </c>
      <c r="B45" s="16" t="s">
        <v>197</v>
      </c>
      <c r="C45" s="16" t="s">
        <v>136</v>
      </c>
      <c r="D45" s="14">
        <v>54</v>
      </c>
      <c r="E45" s="15"/>
      <c r="F45" s="15"/>
      <c r="G45" s="15"/>
      <c r="H45" s="15"/>
      <c r="I45" s="15"/>
      <c r="J45" s="15"/>
      <c r="K45" s="15"/>
      <c r="L45" s="15"/>
      <c r="M45" s="16" t="s">
        <v>198</v>
      </c>
      <c r="N45" s="2" t="s">
        <v>199</v>
      </c>
      <c r="O45" s="2" t="s">
        <v>52</v>
      </c>
      <c r="P45" s="2" t="s">
        <v>52</v>
      </c>
      <c r="Q45" s="2" t="s">
        <v>133</v>
      </c>
      <c r="R45" s="2" t="s">
        <v>64</v>
      </c>
      <c r="S45" s="2" t="s">
        <v>63</v>
      </c>
      <c r="T45" s="2" t="s">
        <v>63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2" t="s">
        <v>52</v>
      </c>
      <c r="AS45" s="2" t="s">
        <v>52</v>
      </c>
      <c r="AT45" s="3"/>
      <c r="AU45" s="2" t="s">
        <v>200</v>
      </c>
      <c r="AV45" s="3">
        <v>1402</v>
      </c>
    </row>
    <row r="46" spans="1:48" ht="30" customHeight="1" x14ac:dyDescent="0.15">
      <c r="A46" s="16" t="s">
        <v>168</v>
      </c>
      <c r="B46" s="16" t="s">
        <v>201</v>
      </c>
      <c r="C46" s="16" t="s">
        <v>136</v>
      </c>
      <c r="D46" s="14">
        <v>191</v>
      </c>
      <c r="E46" s="15"/>
      <c r="F46" s="15"/>
      <c r="G46" s="15"/>
      <c r="H46" s="15"/>
      <c r="I46" s="15"/>
      <c r="J46" s="15"/>
      <c r="K46" s="15"/>
      <c r="L46" s="15"/>
      <c r="M46" s="16" t="s">
        <v>202</v>
      </c>
      <c r="N46" s="2" t="s">
        <v>203</v>
      </c>
      <c r="O46" s="2" t="s">
        <v>52</v>
      </c>
      <c r="P46" s="2" t="s">
        <v>52</v>
      </c>
      <c r="Q46" s="2" t="s">
        <v>133</v>
      </c>
      <c r="R46" s="2" t="s">
        <v>64</v>
      </c>
      <c r="S46" s="2" t="s">
        <v>63</v>
      </c>
      <c r="T46" s="2" t="s">
        <v>63</v>
      </c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2" t="s">
        <v>52</v>
      </c>
      <c r="AS46" s="2" t="s">
        <v>52</v>
      </c>
      <c r="AT46" s="3"/>
      <c r="AU46" s="2" t="s">
        <v>204</v>
      </c>
      <c r="AV46" s="3">
        <v>1403</v>
      </c>
    </row>
    <row r="47" spans="1:48" ht="30" customHeight="1" x14ac:dyDescent="0.15">
      <c r="A47" s="16" t="s">
        <v>168</v>
      </c>
      <c r="B47" s="16" t="s">
        <v>205</v>
      </c>
      <c r="C47" s="16" t="s">
        <v>136</v>
      </c>
      <c r="D47" s="14">
        <v>469</v>
      </c>
      <c r="E47" s="15"/>
      <c r="F47" s="15"/>
      <c r="G47" s="15"/>
      <c r="H47" s="15"/>
      <c r="I47" s="15"/>
      <c r="J47" s="15"/>
      <c r="K47" s="15"/>
      <c r="L47" s="15"/>
      <c r="M47" s="16" t="s">
        <v>206</v>
      </c>
      <c r="N47" s="2" t="s">
        <v>207</v>
      </c>
      <c r="O47" s="2" t="s">
        <v>52</v>
      </c>
      <c r="P47" s="2" t="s">
        <v>52</v>
      </c>
      <c r="Q47" s="2" t="s">
        <v>133</v>
      </c>
      <c r="R47" s="2" t="s">
        <v>64</v>
      </c>
      <c r="S47" s="2" t="s">
        <v>63</v>
      </c>
      <c r="T47" s="2" t="s">
        <v>63</v>
      </c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2" t="s">
        <v>52</v>
      </c>
      <c r="AS47" s="2" t="s">
        <v>52</v>
      </c>
      <c r="AT47" s="3"/>
      <c r="AU47" s="2" t="s">
        <v>208</v>
      </c>
      <c r="AV47" s="3">
        <v>1404</v>
      </c>
    </row>
    <row r="48" spans="1:48" ht="30" customHeight="1" x14ac:dyDescent="0.15">
      <c r="A48" s="16" t="s">
        <v>168</v>
      </c>
      <c r="B48" s="16" t="s">
        <v>209</v>
      </c>
      <c r="C48" s="16" t="s">
        <v>136</v>
      </c>
      <c r="D48" s="14">
        <v>758</v>
      </c>
      <c r="E48" s="15"/>
      <c r="F48" s="15"/>
      <c r="G48" s="15"/>
      <c r="H48" s="15"/>
      <c r="I48" s="15"/>
      <c r="J48" s="15"/>
      <c r="K48" s="15"/>
      <c r="L48" s="15"/>
      <c r="M48" s="16" t="s">
        <v>210</v>
      </c>
      <c r="N48" s="2" t="s">
        <v>211</v>
      </c>
      <c r="O48" s="2" t="s">
        <v>52</v>
      </c>
      <c r="P48" s="2" t="s">
        <v>52</v>
      </c>
      <c r="Q48" s="2" t="s">
        <v>133</v>
      </c>
      <c r="R48" s="2" t="s">
        <v>64</v>
      </c>
      <c r="S48" s="2" t="s">
        <v>63</v>
      </c>
      <c r="T48" s="2" t="s">
        <v>63</v>
      </c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2" t="s">
        <v>52</v>
      </c>
      <c r="AS48" s="2" t="s">
        <v>52</v>
      </c>
      <c r="AT48" s="3"/>
      <c r="AU48" s="2" t="s">
        <v>212</v>
      </c>
      <c r="AV48" s="3">
        <v>1413</v>
      </c>
    </row>
    <row r="49" spans="1:48" ht="30" customHeight="1" x14ac:dyDescent="0.15">
      <c r="A49" s="16" t="s">
        <v>213</v>
      </c>
      <c r="B49" s="16" t="s">
        <v>214</v>
      </c>
      <c r="C49" s="16" t="s">
        <v>136</v>
      </c>
      <c r="D49" s="14">
        <v>2264</v>
      </c>
      <c r="E49" s="15"/>
      <c r="F49" s="15"/>
      <c r="G49" s="15"/>
      <c r="H49" s="15"/>
      <c r="I49" s="15"/>
      <c r="J49" s="15"/>
      <c r="K49" s="15"/>
      <c r="L49" s="15"/>
      <c r="M49" s="16" t="s">
        <v>215</v>
      </c>
      <c r="N49" s="2" t="s">
        <v>216</v>
      </c>
      <c r="O49" s="2" t="s">
        <v>52</v>
      </c>
      <c r="P49" s="2" t="s">
        <v>52</v>
      </c>
      <c r="Q49" s="2" t="s">
        <v>133</v>
      </c>
      <c r="R49" s="2" t="s">
        <v>64</v>
      </c>
      <c r="S49" s="2" t="s">
        <v>63</v>
      </c>
      <c r="T49" s="2" t="s">
        <v>63</v>
      </c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2" t="s">
        <v>52</v>
      </c>
      <c r="AS49" s="2" t="s">
        <v>52</v>
      </c>
      <c r="AT49" s="3"/>
      <c r="AU49" s="2" t="s">
        <v>217</v>
      </c>
      <c r="AV49" s="3">
        <v>1407</v>
      </c>
    </row>
    <row r="50" spans="1:48" s="30" customFormat="1" ht="30" customHeight="1" x14ac:dyDescent="0.15">
      <c r="A50" s="35" t="s">
        <v>218</v>
      </c>
      <c r="B50" s="35" t="s">
        <v>219</v>
      </c>
      <c r="C50" s="35" t="s">
        <v>124</v>
      </c>
      <c r="D50" s="36">
        <v>2010</v>
      </c>
      <c r="E50" s="34"/>
      <c r="F50" s="34"/>
      <c r="G50" s="34"/>
      <c r="H50" s="34"/>
      <c r="I50" s="34"/>
      <c r="J50" s="34"/>
      <c r="K50" s="34"/>
      <c r="L50" s="34"/>
      <c r="M50" s="35" t="s">
        <v>220</v>
      </c>
      <c r="N50" s="37" t="s">
        <v>221</v>
      </c>
      <c r="O50" s="37" t="s">
        <v>52</v>
      </c>
      <c r="P50" s="37" t="s">
        <v>52</v>
      </c>
      <c r="Q50" s="37" t="s">
        <v>133</v>
      </c>
      <c r="R50" s="37" t="s">
        <v>64</v>
      </c>
      <c r="S50" s="37" t="s">
        <v>63</v>
      </c>
      <c r="T50" s="37" t="s">
        <v>63</v>
      </c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7" t="s">
        <v>52</v>
      </c>
      <c r="AS50" s="37" t="s">
        <v>52</v>
      </c>
      <c r="AT50" s="38"/>
      <c r="AU50" s="37" t="s">
        <v>222</v>
      </c>
      <c r="AV50" s="38">
        <v>1408</v>
      </c>
    </row>
    <row r="51" spans="1:48" s="30" customFormat="1" ht="30" customHeight="1" x14ac:dyDescent="0.15">
      <c r="A51" s="35" t="s">
        <v>223</v>
      </c>
      <c r="B51" s="35" t="s">
        <v>224</v>
      </c>
      <c r="C51" s="35" t="s">
        <v>124</v>
      </c>
      <c r="D51" s="36">
        <v>217</v>
      </c>
      <c r="E51" s="34"/>
      <c r="F51" s="34"/>
      <c r="G51" s="34"/>
      <c r="H51" s="34"/>
      <c r="I51" s="34"/>
      <c r="J51" s="34"/>
      <c r="K51" s="34"/>
      <c r="L51" s="34"/>
      <c r="M51" s="35" t="s">
        <v>225</v>
      </c>
      <c r="N51" s="37" t="s">
        <v>226</v>
      </c>
      <c r="O51" s="37" t="s">
        <v>52</v>
      </c>
      <c r="P51" s="37" t="s">
        <v>52</v>
      </c>
      <c r="Q51" s="37" t="s">
        <v>133</v>
      </c>
      <c r="R51" s="37" t="s">
        <v>64</v>
      </c>
      <c r="S51" s="37" t="s">
        <v>63</v>
      </c>
      <c r="T51" s="37" t="s">
        <v>63</v>
      </c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7" t="s">
        <v>52</v>
      </c>
      <c r="AS51" s="37" t="s">
        <v>52</v>
      </c>
      <c r="AT51" s="38"/>
      <c r="AU51" s="37" t="s">
        <v>227</v>
      </c>
      <c r="AV51" s="38">
        <v>1409</v>
      </c>
    </row>
    <row r="52" spans="1:48" s="30" customFormat="1" ht="30" customHeight="1" x14ac:dyDescent="0.15">
      <c r="A52" s="35" t="s">
        <v>228</v>
      </c>
      <c r="B52" s="35" t="s">
        <v>224</v>
      </c>
      <c r="C52" s="35" t="s">
        <v>124</v>
      </c>
      <c r="D52" s="36">
        <v>2841</v>
      </c>
      <c r="E52" s="34"/>
      <c r="F52" s="34"/>
      <c r="G52" s="34"/>
      <c r="H52" s="34"/>
      <c r="I52" s="34"/>
      <c r="J52" s="34"/>
      <c r="K52" s="34"/>
      <c r="L52" s="34"/>
      <c r="M52" s="35" t="s">
        <v>229</v>
      </c>
      <c r="N52" s="37" t="s">
        <v>230</v>
      </c>
      <c r="O52" s="37" t="s">
        <v>52</v>
      </c>
      <c r="P52" s="37" t="s">
        <v>52</v>
      </c>
      <c r="Q52" s="37" t="s">
        <v>133</v>
      </c>
      <c r="R52" s="37" t="s">
        <v>64</v>
      </c>
      <c r="S52" s="37" t="s">
        <v>63</v>
      </c>
      <c r="T52" s="37" t="s">
        <v>63</v>
      </c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7" t="s">
        <v>52</v>
      </c>
      <c r="AS52" s="37" t="s">
        <v>52</v>
      </c>
      <c r="AT52" s="38"/>
      <c r="AU52" s="37" t="s">
        <v>231</v>
      </c>
      <c r="AV52" s="38">
        <v>1410</v>
      </c>
    </row>
    <row r="53" spans="1:48" s="30" customFormat="1" ht="30" customHeight="1" x14ac:dyDescent="0.15">
      <c r="A53" s="35" t="s">
        <v>232</v>
      </c>
      <c r="B53" s="35" t="s">
        <v>233</v>
      </c>
      <c r="C53" s="35" t="s">
        <v>136</v>
      </c>
      <c r="D53" s="36">
        <v>3058</v>
      </c>
      <c r="E53" s="34"/>
      <c r="F53" s="34"/>
      <c r="G53" s="34"/>
      <c r="H53" s="34"/>
      <c r="I53" s="34"/>
      <c r="J53" s="34"/>
      <c r="K53" s="34"/>
      <c r="L53" s="34"/>
      <c r="M53" s="35" t="s">
        <v>234</v>
      </c>
      <c r="N53" s="37" t="s">
        <v>235</v>
      </c>
      <c r="O53" s="37" t="s">
        <v>52</v>
      </c>
      <c r="P53" s="37" t="s">
        <v>52</v>
      </c>
      <c r="Q53" s="37" t="s">
        <v>133</v>
      </c>
      <c r="R53" s="37" t="s">
        <v>64</v>
      </c>
      <c r="S53" s="37" t="s">
        <v>63</v>
      </c>
      <c r="T53" s="37" t="s">
        <v>63</v>
      </c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7" t="s">
        <v>52</v>
      </c>
      <c r="AS53" s="37" t="s">
        <v>52</v>
      </c>
      <c r="AT53" s="38"/>
      <c r="AU53" s="37" t="s">
        <v>236</v>
      </c>
      <c r="AV53" s="38">
        <v>1411</v>
      </c>
    </row>
    <row r="54" spans="1:48" s="30" customFormat="1" ht="30" customHeight="1" x14ac:dyDescent="0.15">
      <c r="A54" s="35" t="s">
        <v>383</v>
      </c>
      <c r="B54" s="39"/>
      <c r="C54" s="39" t="s">
        <v>382</v>
      </c>
      <c r="D54" s="29">
        <v>41</v>
      </c>
      <c r="E54" s="40"/>
      <c r="F54" s="40"/>
      <c r="G54" s="40"/>
      <c r="H54" s="40"/>
      <c r="I54" s="40"/>
      <c r="J54" s="40"/>
      <c r="K54" s="34"/>
      <c r="L54" s="34"/>
      <c r="M54" s="39"/>
      <c r="N54" s="37" t="s">
        <v>235</v>
      </c>
      <c r="O54" s="37" t="s">
        <v>52</v>
      </c>
      <c r="P54" s="37" t="s">
        <v>52</v>
      </c>
      <c r="Q54" s="37" t="s">
        <v>133</v>
      </c>
      <c r="R54" s="37" t="s">
        <v>64</v>
      </c>
      <c r="S54" s="37" t="s">
        <v>63</v>
      </c>
      <c r="T54" s="37" t="s">
        <v>63</v>
      </c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7" t="s">
        <v>52</v>
      </c>
      <c r="AS54" s="37" t="s">
        <v>52</v>
      </c>
      <c r="AT54" s="38"/>
      <c r="AU54" s="37" t="s">
        <v>236</v>
      </c>
      <c r="AV54" s="38">
        <v>1411</v>
      </c>
    </row>
    <row r="55" spans="1:48" s="30" customFormat="1" ht="30" customHeight="1" x14ac:dyDescent="0.15">
      <c r="A55" s="35" t="s">
        <v>381</v>
      </c>
      <c r="B55" s="35" t="s">
        <v>52</v>
      </c>
      <c r="C55" s="35" t="s">
        <v>237</v>
      </c>
      <c r="D55" s="36">
        <v>43</v>
      </c>
      <c r="E55" s="34"/>
      <c r="F55" s="34"/>
      <c r="G55" s="34"/>
      <c r="H55" s="34"/>
      <c r="I55" s="34"/>
      <c r="J55" s="34"/>
      <c r="K55" s="34"/>
      <c r="L55" s="34"/>
      <c r="M55" s="35" t="s">
        <v>52</v>
      </c>
      <c r="N55" s="37" t="s">
        <v>235</v>
      </c>
      <c r="O55" s="37" t="s">
        <v>52</v>
      </c>
      <c r="P55" s="37" t="s">
        <v>52</v>
      </c>
      <c r="Q55" s="37" t="s">
        <v>133</v>
      </c>
      <c r="R55" s="37" t="s">
        <v>63</v>
      </c>
      <c r="S55" s="37" t="s">
        <v>63</v>
      </c>
      <c r="T55" s="37" t="s">
        <v>64</v>
      </c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7" t="s">
        <v>52</v>
      </c>
      <c r="AS55" s="37" t="s">
        <v>52</v>
      </c>
      <c r="AT55" s="38"/>
      <c r="AU55" s="37" t="s">
        <v>238</v>
      </c>
      <c r="AV55" s="38">
        <v>1273</v>
      </c>
    </row>
    <row r="56" spans="1:48" s="30" customFormat="1" ht="30" customHeight="1" x14ac:dyDescent="0.15">
      <c r="A56" s="35" t="s">
        <v>239</v>
      </c>
      <c r="B56" s="35" t="s">
        <v>52</v>
      </c>
      <c r="C56" s="35" t="s">
        <v>237</v>
      </c>
      <c r="D56" s="36">
        <v>28</v>
      </c>
      <c r="E56" s="34"/>
      <c r="F56" s="34"/>
      <c r="G56" s="34"/>
      <c r="H56" s="34"/>
      <c r="I56" s="34"/>
      <c r="J56" s="34"/>
      <c r="K56" s="34"/>
      <c r="L56" s="34"/>
      <c r="M56" s="35" t="s">
        <v>52</v>
      </c>
      <c r="N56" s="37" t="s">
        <v>240</v>
      </c>
      <c r="O56" s="37" t="s">
        <v>52</v>
      </c>
      <c r="P56" s="37" t="s">
        <v>52</v>
      </c>
      <c r="Q56" s="37" t="s">
        <v>133</v>
      </c>
      <c r="R56" s="37" t="s">
        <v>63</v>
      </c>
      <c r="S56" s="37" t="s">
        <v>63</v>
      </c>
      <c r="T56" s="37" t="s">
        <v>64</v>
      </c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7" t="s">
        <v>52</v>
      </c>
      <c r="AS56" s="37" t="s">
        <v>52</v>
      </c>
      <c r="AT56" s="38"/>
      <c r="AU56" s="37" t="s">
        <v>241</v>
      </c>
      <c r="AV56" s="38">
        <v>1274</v>
      </c>
    </row>
    <row r="57" spans="1:48" ht="30" customHeight="1" x14ac:dyDescent="0.15">
      <c r="A57" s="16" t="s">
        <v>242</v>
      </c>
      <c r="B57" s="16" t="s">
        <v>52</v>
      </c>
      <c r="C57" s="16" t="s">
        <v>243</v>
      </c>
      <c r="D57" s="14">
        <v>32</v>
      </c>
      <c r="E57" s="15"/>
      <c r="F57" s="15"/>
      <c r="G57" s="15"/>
      <c r="H57" s="15"/>
      <c r="I57" s="15"/>
      <c r="J57" s="15"/>
      <c r="K57" s="15"/>
      <c r="L57" s="15"/>
      <c r="M57" s="16" t="s">
        <v>52</v>
      </c>
      <c r="N57" s="2" t="s">
        <v>244</v>
      </c>
      <c r="O57" s="2" t="s">
        <v>52</v>
      </c>
      <c r="P57" s="2" t="s">
        <v>52</v>
      </c>
      <c r="Q57" s="2" t="s">
        <v>133</v>
      </c>
      <c r="R57" s="2" t="s">
        <v>63</v>
      </c>
      <c r="S57" s="2" t="s">
        <v>63</v>
      </c>
      <c r="T57" s="2" t="s">
        <v>64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245</v>
      </c>
      <c r="AV57" s="3">
        <v>1275</v>
      </c>
    </row>
    <row r="58" spans="1:48" ht="30" customHeight="1" x14ac:dyDescent="0.15">
      <c r="A58" s="16" t="s">
        <v>246</v>
      </c>
      <c r="B58" s="16" t="s">
        <v>52</v>
      </c>
      <c r="C58" s="16" t="s">
        <v>247</v>
      </c>
      <c r="D58" s="14">
        <v>48</v>
      </c>
      <c r="E58" s="15"/>
      <c r="F58" s="15"/>
      <c r="G58" s="15"/>
      <c r="H58" s="15"/>
      <c r="I58" s="15"/>
      <c r="J58" s="15"/>
      <c r="K58" s="15"/>
      <c r="L58" s="15"/>
      <c r="M58" s="16" t="s">
        <v>52</v>
      </c>
      <c r="N58" s="2" t="s">
        <v>248</v>
      </c>
      <c r="O58" s="2" t="s">
        <v>52</v>
      </c>
      <c r="P58" s="2" t="s">
        <v>52</v>
      </c>
      <c r="Q58" s="2" t="s">
        <v>133</v>
      </c>
      <c r="R58" s="2" t="s">
        <v>63</v>
      </c>
      <c r="S58" s="2" t="s">
        <v>63</v>
      </c>
      <c r="T58" s="2" t="s">
        <v>64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249</v>
      </c>
      <c r="AV58" s="3">
        <v>1276</v>
      </c>
    </row>
    <row r="59" spans="1:48" ht="30" customHeight="1" x14ac:dyDescent="0.15">
      <c r="A59" s="16" t="s">
        <v>250</v>
      </c>
      <c r="B59" s="16" t="s">
        <v>251</v>
      </c>
      <c r="C59" s="16" t="s">
        <v>61</v>
      </c>
      <c r="D59" s="14">
        <v>1</v>
      </c>
      <c r="E59" s="15"/>
      <c r="F59" s="15"/>
      <c r="G59" s="15"/>
      <c r="H59" s="15"/>
      <c r="I59" s="15"/>
      <c r="J59" s="15"/>
      <c r="K59" s="15"/>
      <c r="L59" s="15"/>
      <c r="M59" s="16" t="s">
        <v>52</v>
      </c>
      <c r="N59" s="2" t="s">
        <v>252</v>
      </c>
      <c r="O59" s="2" t="s">
        <v>52</v>
      </c>
      <c r="P59" s="2" t="s">
        <v>52</v>
      </c>
      <c r="Q59" s="2" t="s">
        <v>133</v>
      </c>
      <c r="R59" s="2" t="s">
        <v>63</v>
      </c>
      <c r="S59" s="2" t="s">
        <v>63</v>
      </c>
      <c r="T59" s="2" t="s">
        <v>64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253</v>
      </c>
      <c r="AV59" s="3">
        <v>1280</v>
      </c>
    </row>
    <row r="60" spans="1:48" ht="30" customHeight="1" x14ac:dyDescent="0.15">
      <c r="A60" s="16" t="s">
        <v>254</v>
      </c>
      <c r="B60" s="16" t="s">
        <v>255</v>
      </c>
      <c r="C60" s="16" t="s">
        <v>247</v>
      </c>
      <c r="D60" s="14">
        <v>8</v>
      </c>
      <c r="E60" s="15"/>
      <c r="F60" s="15"/>
      <c r="G60" s="15"/>
      <c r="H60" s="15"/>
      <c r="I60" s="15"/>
      <c r="J60" s="15"/>
      <c r="K60" s="15"/>
      <c r="L60" s="15"/>
      <c r="M60" s="16" t="s">
        <v>52</v>
      </c>
      <c r="N60" s="2" t="s">
        <v>256</v>
      </c>
      <c r="O60" s="2" t="s">
        <v>52</v>
      </c>
      <c r="P60" s="2" t="s">
        <v>52</v>
      </c>
      <c r="Q60" s="2" t="s">
        <v>133</v>
      </c>
      <c r="R60" s="2" t="s">
        <v>63</v>
      </c>
      <c r="S60" s="2" t="s">
        <v>63</v>
      </c>
      <c r="T60" s="2" t="s">
        <v>64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257</v>
      </c>
      <c r="AV60" s="3">
        <v>1217</v>
      </c>
    </row>
    <row r="61" spans="1:48" ht="30" customHeight="1" x14ac:dyDescent="0.15">
      <c r="A61" s="16" t="s">
        <v>258</v>
      </c>
      <c r="B61" s="16" t="s">
        <v>259</v>
      </c>
      <c r="C61" s="16" t="s">
        <v>237</v>
      </c>
      <c r="D61" s="14">
        <v>14</v>
      </c>
      <c r="E61" s="15"/>
      <c r="F61" s="15"/>
      <c r="G61" s="15"/>
      <c r="H61" s="15"/>
      <c r="I61" s="15"/>
      <c r="J61" s="15"/>
      <c r="K61" s="15"/>
      <c r="L61" s="15"/>
      <c r="M61" s="16" t="s">
        <v>52</v>
      </c>
      <c r="N61" s="2" t="s">
        <v>260</v>
      </c>
      <c r="O61" s="2" t="s">
        <v>52</v>
      </c>
      <c r="P61" s="2" t="s">
        <v>52</v>
      </c>
      <c r="Q61" s="2" t="s">
        <v>133</v>
      </c>
      <c r="R61" s="2" t="s">
        <v>63</v>
      </c>
      <c r="S61" s="2" t="s">
        <v>63</v>
      </c>
      <c r="T61" s="2" t="s">
        <v>64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261</v>
      </c>
      <c r="AV61" s="3">
        <v>1281</v>
      </c>
    </row>
    <row r="62" spans="1:48" ht="30" customHeight="1" x14ac:dyDescent="0.15">
      <c r="A62" s="16" t="s">
        <v>262</v>
      </c>
      <c r="B62" s="16" t="s">
        <v>52</v>
      </c>
      <c r="C62" s="16" t="s">
        <v>237</v>
      </c>
      <c r="D62" s="14">
        <v>1</v>
      </c>
      <c r="E62" s="15"/>
      <c r="F62" s="15"/>
      <c r="G62" s="15"/>
      <c r="H62" s="15"/>
      <c r="I62" s="15"/>
      <c r="J62" s="15"/>
      <c r="K62" s="15"/>
      <c r="L62" s="15"/>
      <c r="M62" s="16" t="s">
        <v>52</v>
      </c>
      <c r="N62" s="2" t="s">
        <v>263</v>
      </c>
      <c r="O62" s="2" t="s">
        <v>52</v>
      </c>
      <c r="P62" s="2" t="s">
        <v>52</v>
      </c>
      <c r="Q62" s="2" t="s">
        <v>133</v>
      </c>
      <c r="R62" s="2" t="s">
        <v>63</v>
      </c>
      <c r="S62" s="2" t="s">
        <v>63</v>
      </c>
      <c r="T62" s="2" t="s">
        <v>64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264</v>
      </c>
      <c r="AV62" s="3">
        <v>1218</v>
      </c>
    </row>
    <row r="63" spans="1:48" ht="30" customHeight="1" x14ac:dyDescent="0.15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133</v>
      </c>
    </row>
    <row r="64" spans="1:48" ht="30" customHeight="1" x14ac:dyDescent="0.15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133</v>
      </c>
    </row>
    <row r="65" spans="1:17" ht="30" customHeight="1" x14ac:dyDescent="0.15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133</v>
      </c>
    </row>
    <row r="66" spans="1:17" ht="30" customHeight="1" x14ac:dyDescent="0.15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133</v>
      </c>
    </row>
    <row r="67" spans="1:17" ht="30" customHeight="1" x14ac:dyDescent="0.15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133</v>
      </c>
    </row>
    <row r="68" spans="1:17" ht="30" customHeight="1" x14ac:dyDescent="0.15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133</v>
      </c>
    </row>
    <row r="69" spans="1:17" ht="30" customHeight="1" x14ac:dyDescent="0.15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133</v>
      </c>
    </row>
    <row r="70" spans="1:17" ht="30" customHeight="1" x14ac:dyDescent="0.15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133</v>
      </c>
    </row>
    <row r="71" spans="1:17" ht="30" customHeight="1" x14ac:dyDescent="0.15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133</v>
      </c>
    </row>
    <row r="72" spans="1:17" ht="30" customHeight="1" x14ac:dyDescent="0.15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133</v>
      </c>
    </row>
    <row r="73" spans="1:17" ht="30" customHeight="1" x14ac:dyDescent="0.15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133</v>
      </c>
    </row>
    <row r="74" spans="1:17" ht="30" customHeight="1" x14ac:dyDescent="0.15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133</v>
      </c>
    </row>
    <row r="75" spans="1:17" ht="30" customHeight="1" x14ac:dyDescent="0.15">
      <c r="A75" s="14"/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4"/>
      <c r="Q75" s="1" t="s">
        <v>133</v>
      </c>
    </row>
    <row r="76" spans="1:17" ht="30" customHeight="1" x14ac:dyDescent="0.15">
      <c r="A76" s="14"/>
      <c r="B76" s="14"/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Q76" s="1" t="s">
        <v>133</v>
      </c>
    </row>
    <row r="77" spans="1:17" ht="30" customHeight="1" x14ac:dyDescent="0.15">
      <c r="A77" s="14"/>
      <c r="B77" s="14"/>
      <c r="C77" s="14"/>
      <c r="D77" s="14"/>
      <c r="E77" s="15"/>
      <c r="F77" s="15"/>
      <c r="G77" s="15"/>
      <c r="H77" s="15"/>
      <c r="I77" s="15"/>
      <c r="J77" s="15"/>
      <c r="K77" s="15"/>
      <c r="L77" s="15"/>
      <c r="M77" s="14"/>
      <c r="Q77" s="1" t="s">
        <v>133</v>
      </c>
    </row>
    <row r="78" spans="1:17" ht="30" customHeight="1" x14ac:dyDescent="0.15">
      <c r="A78" s="14"/>
      <c r="B78" s="14"/>
      <c r="C78" s="14"/>
      <c r="D78" s="14"/>
      <c r="E78" s="15"/>
      <c r="F78" s="15"/>
      <c r="G78" s="15"/>
      <c r="H78" s="15"/>
      <c r="I78" s="15"/>
      <c r="J78" s="15"/>
      <c r="K78" s="15"/>
      <c r="L78" s="15"/>
      <c r="M78" s="14"/>
      <c r="Q78" s="1" t="s">
        <v>133</v>
      </c>
    </row>
    <row r="79" spans="1:17" ht="30" customHeight="1" x14ac:dyDescent="0.15">
      <c r="A79" s="14"/>
      <c r="B79" s="14"/>
      <c r="C79" s="14"/>
      <c r="D79" s="14"/>
      <c r="E79" s="15"/>
      <c r="F79" s="15"/>
      <c r="G79" s="15"/>
      <c r="H79" s="15"/>
      <c r="I79" s="15"/>
      <c r="J79" s="15"/>
      <c r="K79" s="15"/>
      <c r="L79" s="15"/>
      <c r="M79" s="14"/>
      <c r="Q79" s="1" t="s">
        <v>133</v>
      </c>
    </row>
    <row r="80" spans="1:17" ht="30" customHeight="1" x14ac:dyDescent="0.15">
      <c r="A80" s="14"/>
      <c r="B80" s="14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4"/>
      <c r="Q80" s="1" t="s">
        <v>133</v>
      </c>
    </row>
    <row r="81" spans="1:14" ht="30" customHeight="1" x14ac:dyDescent="0.15">
      <c r="A81" s="16" t="s">
        <v>130</v>
      </c>
      <c r="B81" s="14"/>
      <c r="C81" s="14"/>
      <c r="D81" s="14"/>
      <c r="E81" s="15"/>
      <c r="F81" s="34">
        <f>SUMIF(Q30:Q80,"010102",F30:F80)</f>
        <v>0</v>
      </c>
      <c r="G81" s="15"/>
      <c r="H81" s="15">
        <f>SUMIF(Q30:Q80,"010102",H30:H80)</f>
        <v>0</v>
      </c>
      <c r="I81" s="15"/>
      <c r="J81" s="15">
        <f>SUMIF(Q30:Q80,"010102",J30:J80)</f>
        <v>0</v>
      </c>
      <c r="K81" s="15"/>
      <c r="L81" s="15">
        <f>SUMIF(Q30:Q80,"010102",L30:L80)</f>
        <v>0</v>
      </c>
      <c r="M81" s="14"/>
      <c r="N81" t="s">
        <v>131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rowBreaks count="2" manualBreakCount="2">
    <brk id="28" max="16383" man="1"/>
    <brk id="8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43"/>
  <sheetViews>
    <sheetView workbookViewId="0"/>
  </sheetViews>
  <sheetFormatPr defaultRowHeight="14.25" x14ac:dyDescent="0.15"/>
  <sheetData>
    <row r="1" spans="1:7" x14ac:dyDescent="0.15">
      <c r="A1" t="s">
        <v>315</v>
      </c>
    </row>
    <row r="2" spans="1:7" x14ac:dyDescent="0.15">
      <c r="A2" s="1" t="s">
        <v>316</v>
      </c>
      <c r="B2" t="s">
        <v>317</v>
      </c>
      <c r="C2" s="1" t="s">
        <v>318</v>
      </c>
    </row>
    <row r="3" spans="1:7" x14ac:dyDescent="0.15">
      <c r="A3" s="1" t="s">
        <v>319</v>
      </c>
      <c r="B3" t="s">
        <v>320</v>
      </c>
    </row>
    <row r="4" spans="1:7" x14ac:dyDescent="0.15">
      <c r="A4" s="1" t="s">
        <v>321</v>
      </c>
      <c r="B4">
        <v>5</v>
      </c>
    </row>
    <row r="5" spans="1:7" x14ac:dyDescent="0.15">
      <c r="A5" s="1" t="s">
        <v>322</v>
      </c>
      <c r="B5">
        <v>5</v>
      </c>
    </row>
    <row r="6" spans="1:7" x14ac:dyDescent="0.15">
      <c r="A6" s="1" t="s">
        <v>323</v>
      </c>
      <c r="B6" t="s">
        <v>324</v>
      </c>
    </row>
    <row r="7" spans="1:7" x14ac:dyDescent="0.15">
      <c r="A7" s="1" t="s">
        <v>325</v>
      </c>
      <c r="B7" t="s">
        <v>317</v>
      </c>
      <c r="C7">
        <v>1</v>
      </c>
    </row>
    <row r="8" spans="1:7" x14ac:dyDescent="0.15">
      <c r="A8" s="1" t="s">
        <v>326</v>
      </c>
      <c r="B8" t="s">
        <v>317</v>
      </c>
      <c r="C8">
        <v>2</v>
      </c>
    </row>
    <row r="9" spans="1:7" x14ac:dyDescent="0.15">
      <c r="A9" s="1" t="s">
        <v>327</v>
      </c>
      <c r="B9" t="s">
        <v>266</v>
      </c>
      <c r="C9" t="s">
        <v>267</v>
      </c>
      <c r="D9" t="s">
        <v>268</v>
      </c>
      <c r="E9" t="s">
        <v>269</v>
      </c>
      <c r="F9" t="s">
        <v>270</v>
      </c>
      <c r="G9" t="s">
        <v>328</v>
      </c>
    </row>
    <row r="10" spans="1:7" x14ac:dyDescent="0.15">
      <c r="A10" s="1" t="s">
        <v>329</v>
      </c>
      <c r="B10">
        <v>1071.0999999999999</v>
      </c>
      <c r="C10">
        <v>0</v>
      </c>
      <c r="D10">
        <v>0</v>
      </c>
    </row>
    <row r="11" spans="1:7" x14ac:dyDescent="0.15">
      <c r="A11" s="1" t="s">
        <v>330</v>
      </c>
      <c r="B11" t="s">
        <v>331</v>
      </c>
      <c r="C11">
        <v>4</v>
      </c>
    </row>
    <row r="12" spans="1:7" x14ac:dyDescent="0.15">
      <c r="A12" s="1" t="s">
        <v>332</v>
      </c>
      <c r="B12" t="s">
        <v>331</v>
      </c>
      <c r="C12">
        <v>4</v>
      </c>
    </row>
    <row r="13" spans="1:7" x14ac:dyDescent="0.15">
      <c r="A13" s="1" t="s">
        <v>333</v>
      </c>
      <c r="B13" t="s">
        <v>331</v>
      </c>
      <c r="C13">
        <v>3</v>
      </c>
    </row>
    <row r="14" spans="1:7" x14ac:dyDescent="0.15">
      <c r="A14" s="1" t="s">
        <v>334</v>
      </c>
      <c r="B14" t="s">
        <v>317</v>
      </c>
      <c r="C14">
        <v>5</v>
      </c>
    </row>
    <row r="15" spans="1:7" x14ac:dyDescent="0.15">
      <c r="A15" s="1" t="s">
        <v>335</v>
      </c>
      <c r="B15" t="s">
        <v>336</v>
      </c>
      <c r="C15" t="s">
        <v>337</v>
      </c>
      <c r="D15" t="s">
        <v>337</v>
      </c>
      <c r="E15" t="s">
        <v>337</v>
      </c>
      <c r="F15">
        <v>1</v>
      </c>
    </row>
    <row r="16" spans="1:7" x14ac:dyDescent="0.15">
      <c r="A16" s="1" t="s">
        <v>338</v>
      </c>
      <c r="B16">
        <v>1.1100000000000001</v>
      </c>
      <c r="C16">
        <v>1.1200000000000001</v>
      </c>
    </row>
    <row r="17" spans="1:13" x14ac:dyDescent="0.15">
      <c r="A17" s="1" t="s">
        <v>339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15">
      <c r="A18" s="1" t="s">
        <v>340</v>
      </c>
      <c r="B18">
        <v>1.25</v>
      </c>
      <c r="C18">
        <v>1.071</v>
      </c>
    </row>
    <row r="19" spans="1:13" x14ac:dyDescent="0.15">
      <c r="A19" s="1" t="s">
        <v>341</v>
      </c>
    </row>
    <row r="20" spans="1:13" x14ac:dyDescent="0.15">
      <c r="A20" s="1" t="s">
        <v>342</v>
      </c>
      <c r="B20" s="1" t="s">
        <v>317</v>
      </c>
      <c r="C20">
        <v>1</v>
      </c>
    </row>
    <row r="21" spans="1:13" x14ac:dyDescent="0.15">
      <c r="A21" t="s">
        <v>344</v>
      </c>
      <c r="B21" t="s">
        <v>345</v>
      </c>
      <c r="C21" t="s">
        <v>346</v>
      </c>
    </row>
    <row r="22" spans="1:13" x14ac:dyDescent="0.15">
      <c r="A22">
        <v>1</v>
      </c>
      <c r="B22" s="1" t="s">
        <v>347</v>
      </c>
      <c r="C22" s="1" t="s">
        <v>283</v>
      </c>
    </row>
    <row r="23" spans="1:13" x14ac:dyDescent="0.15">
      <c r="A23">
        <v>2</v>
      </c>
      <c r="B23" s="1" t="s">
        <v>348</v>
      </c>
      <c r="C23" s="1" t="s">
        <v>349</v>
      </c>
    </row>
    <row r="24" spans="1:13" x14ac:dyDescent="0.15">
      <c r="A24">
        <v>3</v>
      </c>
      <c r="B24" s="1" t="s">
        <v>350</v>
      </c>
      <c r="C24" s="1" t="s">
        <v>351</v>
      </c>
    </row>
    <row r="25" spans="1:13" x14ac:dyDescent="0.15">
      <c r="A25">
        <v>4</v>
      </c>
      <c r="B25" s="1" t="s">
        <v>352</v>
      </c>
      <c r="C25" s="1" t="s">
        <v>353</v>
      </c>
    </row>
    <row r="26" spans="1:13" x14ac:dyDescent="0.15">
      <c r="A26">
        <v>5</v>
      </c>
      <c r="B26" s="1" t="s">
        <v>354</v>
      </c>
      <c r="C26" s="1" t="s">
        <v>52</v>
      </c>
    </row>
    <row r="27" spans="1:13" x14ac:dyDescent="0.15">
      <c r="A27">
        <v>6</v>
      </c>
      <c r="B27" s="1" t="s">
        <v>355</v>
      </c>
      <c r="C27" s="1" t="s">
        <v>356</v>
      </c>
    </row>
    <row r="28" spans="1:13" x14ac:dyDescent="0.15">
      <c r="A28">
        <v>7</v>
      </c>
      <c r="B28" s="1" t="s">
        <v>357</v>
      </c>
      <c r="C28" s="1" t="s">
        <v>52</v>
      </c>
    </row>
    <row r="29" spans="1:13" x14ac:dyDescent="0.15">
      <c r="A29">
        <v>8</v>
      </c>
      <c r="B29" s="1" t="s">
        <v>357</v>
      </c>
      <c r="C29" s="1" t="s">
        <v>52</v>
      </c>
    </row>
    <row r="30" spans="1:13" x14ac:dyDescent="0.15">
      <c r="A30">
        <v>9</v>
      </c>
      <c r="B30" s="1" t="s">
        <v>357</v>
      </c>
      <c r="C30" s="1" t="s">
        <v>52</v>
      </c>
    </row>
    <row r="31" spans="1:13" x14ac:dyDescent="0.15">
      <c r="A31" t="s">
        <v>336</v>
      </c>
      <c r="B31" s="1" t="s">
        <v>358</v>
      </c>
      <c r="C31" s="1" t="s">
        <v>52</v>
      </c>
    </row>
    <row r="32" spans="1:13" x14ac:dyDescent="0.15">
      <c r="A32" t="s">
        <v>271</v>
      </c>
      <c r="B32" s="1" t="s">
        <v>359</v>
      </c>
      <c r="C32" s="1" t="s">
        <v>52</v>
      </c>
    </row>
    <row r="33" spans="1:3" x14ac:dyDescent="0.15">
      <c r="A33" t="s">
        <v>317</v>
      </c>
      <c r="B33" s="1" t="s">
        <v>358</v>
      </c>
      <c r="C33" s="1" t="s">
        <v>52</v>
      </c>
    </row>
    <row r="34" spans="1:3" x14ac:dyDescent="0.15">
      <c r="A34" t="s">
        <v>360</v>
      </c>
      <c r="B34" s="1" t="s">
        <v>358</v>
      </c>
      <c r="C34" s="1" t="s">
        <v>52</v>
      </c>
    </row>
    <row r="35" spans="1:3" x14ac:dyDescent="0.15">
      <c r="A35" t="s">
        <v>361</v>
      </c>
      <c r="B35" s="1" t="s">
        <v>358</v>
      </c>
      <c r="C35" s="1" t="s">
        <v>52</v>
      </c>
    </row>
    <row r="36" spans="1:3" x14ac:dyDescent="0.15">
      <c r="A36" t="s">
        <v>63</v>
      </c>
      <c r="B36" s="1" t="s">
        <v>358</v>
      </c>
      <c r="C36" s="1" t="s">
        <v>52</v>
      </c>
    </row>
    <row r="37" spans="1:3" x14ac:dyDescent="0.15">
      <c r="A37" t="s">
        <v>362</v>
      </c>
      <c r="B37" s="1" t="s">
        <v>358</v>
      </c>
      <c r="C37" s="1" t="s">
        <v>52</v>
      </c>
    </row>
    <row r="38" spans="1:3" x14ac:dyDescent="0.15">
      <c r="A38" t="s">
        <v>363</v>
      </c>
      <c r="B38" s="1" t="s">
        <v>358</v>
      </c>
      <c r="C38" s="1" t="s">
        <v>52</v>
      </c>
    </row>
    <row r="39" spans="1:3" x14ac:dyDescent="0.15">
      <c r="A39" t="s">
        <v>364</v>
      </c>
      <c r="B39" s="1" t="s">
        <v>358</v>
      </c>
      <c r="C39" s="1" t="s">
        <v>52</v>
      </c>
    </row>
    <row r="40" spans="1:3" x14ac:dyDescent="0.15">
      <c r="A40" t="s">
        <v>365</v>
      </c>
      <c r="B40" s="1" t="s">
        <v>358</v>
      </c>
      <c r="C40" s="1" t="s">
        <v>52</v>
      </c>
    </row>
    <row r="43" spans="1:3" x14ac:dyDescent="0.15">
      <c r="A43" t="s">
        <v>343</v>
      </c>
      <c r="B43">
        <v>1234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원가계산서 </vt:lpstr>
      <vt:lpstr>공종별집계표</vt:lpstr>
      <vt:lpstr>공종별내역서</vt:lpstr>
      <vt:lpstr> 공사설정 </vt:lpstr>
      <vt:lpstr>공종별내역서!Print_Area</vt:lpstr>
      <vt:lpstr>공종별집계표!Print_Area</vt:lpstr>
      <vt:lpstr>'원가계산서 '!Print_Area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기계1</dc:creator>
  <cp:lastModifiedBy>user</cp:lastModifiedBy>
  <dcterms:created xsi:type="dcterms:W3CDTF">2026-02-27T05:22:40Z</dcterms:created>
  <dcterms:modified xsi:type="dcterms:W3CDTF">2026-09-08T00:22:25Z</dcterms:modified>
</cp:coreProperties>
</file>